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hidePivotFieldList="1" defaultThemeVersion="124226"/>
  <mc:AlternateContent xmlns:mc="http://schemas.openxmlformats.org/markup-compatibility/2006">
    <mc:Choice Requires="x15">
      <x15ac:absPath xmlns:x15ac="http://schemas.microsoft.com/office/spreadsheetml/2010/11/ac" url="\\nasmalaga.andalucia.local\datos\Dptos\CIO_OficinaDato\SAETA\IMC Hoteles\2025\"/>
    </mc:Choice>
  </mc:AlternateContent>
  <xr:revisionPtr revIDLastSave="0" documentId="13_ncr:1_{32D37290-53DF-4C8A-BEFC-CFE23C36D60F}" xr6:coauthVersionLast="47" xr6:coauthVersionMax="47" xr10:uidLastSave="{00000000-0000-0000-0000-000000000000}"/>
  <bookViews>
    <workbookView xWindow="-110" yWindow="-110" windowWidth="19420" windowHeight="10300" tabRatio="756" activeTab="7" xr2:uid="{00000000-000D-0000-FFFF-FFFF00000000}"/>
  </bookViews>
  <sheets>
    <sheet name="demanda" sheetId="2" r:id="rId1"/>
    <sheet name="demanda-enl" sheetId="6" r:id="rId2"/>
    <sheet name="oferta" sheetId="4" r:id="rId3"/>
    <sheet name="oferta-enl" sheetId="10" r:id="rId4"/>
    <sheet name="serie" sheetId="52" r:id="rId5"/>
    <sheet name="rentab" sheetId="103" r:id="rId6"/>
    <sheet name="Portada imchot" sheetId="106" r:id="rId7"/>
    <sheet name="imchot (2)" sheetId="101" r:id="rId8"/>
    <sheet name="tablas" sheetId="81" r:id="rId9"/>
    <sheet name="Tablas-web" sheetId="105" r:id="rId10"/>
    <sheet name="Portada verano" sheetId="108" r:id="rId11"/>
    <sheet name="imchot-verano (2)" sheetId="104" r:id="rId12"/>
    <sheet name="HTDCOEF" sheetId="5" r:id="rId13"/>
    <sheet name="HTOCOEF" sheetId="9" r:id="rId14"/>
  </sheets>
  <definedNames>
    <definedName name="_xlnm.Print_Area" localSheetId="7">'imchot (2)'!$A$33:$J$838</definedName>
    <definedName name="_xlnm.Print_Area" localSheetId="11">'imchot-verano (2)'!$A$33:$J$377</definedName>
    <definedName name="_xlnm.Print_Area" localSheetId="6">'Portada imchot'!$A$1:$M$38</definedName>
    <definedName name="_xlnm.Print_Area" localSheetId="10">'Portada verano'!$A$1:$M$38</definedName>
    <definedName name="_xlnm.Print_Area" localSheetId="8">tablas!$A$1:$G$286</definedName>
    <definedName name="_xlnm.Print_Area" localSheetId="9">'Tablas-web'!$A$1:$I$516</definedName>
  </definedNames>
  <calcPr calcId="191029"/>
  <pivotCaches>
    <pivotCache cacheId="1"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2" i="4" l="1"/>
  <c r="Y182" i="4"/>
  <c r="Z182" i="4"/>
  <c r="AA182" i="4"/>
  <c r="AB182" i="4"/>
  <c r="AC182" i="4"/>
  <c r="AD182" i="4"/>
  <c r="AF182" i="4"/>
  <c r="AG182" i="4"/>
  <c r="AH182" i="4"/>
  <c r="AI182" i="4"/>
  <c r="AJ182" i="4"/>
  <c r="AK182" i="4"/>
  <c r="AL182" i="4"/>
  <c r="AE182" i="4"/>
  <c r="AE181" i="10"/>
  <c r="C181" i="10" l="1"/>
  <c r="D181" i="10"/>
  <c r="E181" i="10"/>
  <c r="F181" i="10"/>
  <c r="G181" i="10"/>
  <c r="H181" i="10"/>
  <c r="B181" i="10"/>
  <c r="C181" i="4" l="1"/>
  <c r="D181" i="4"/>
  <c r="E181" i="4"/>
  <c r="F181" i="4"/>
  <c r="G181" i="4"/>
  <c r="H181" i="4"/>
  <c r="B181" i="4"/>
  <c r="W173"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W177" i="4"/>
  <c r="X177" i="4"/>
  <c r="Y177" i="4"/>
  <c r="Z177" i="4"/>
  <c r="AA177" i="4"/>
  <c r="AB177" i="4"/>
  <c r="AC177" i="4"/>
  <c r="AD177" i="4"/>
  <c r="AD180" i="4" s="1"/>
  <c r="AE177" i="4"/>
  <c r="AF177" i="4"/>
  <c r="AG177" i="4"/>
  <c r="AH177" i="4"/>
  <c r="AI177" i="4"/>
  <c r="AJ177" i="4"/>
  <c r="AK177" i="4"/>
  <c r="AL177" i="4"/>
  <c r="AM177" i="4"/>
  <c r="AN177" i="4"/>
  <c r="AO177" i="4"/>
  <c r="AP177" i="4"/>
  <c r="AQ177" i="4"/>
  <c r="AR177" i="4"/>
  <c r="AS177" i="4"/>
  <c r="AT177" i="4"/>
  <c r="AT180" i="4" s="1"/>
  <c r="W178" i="4"/>
  <c r="W179" i="4" s="1"/>
  <c r="X178" i="4"/>
  <c r="X180" i="4" s="1"/>
  <c r="Y178" i="4"/>
  <c r="Y180" i="4" s="1"/>
  <c r="Z178" i="4"/>
  <c r="Z179" i="4" s="1"/>
  <c r="AA178" i="4"/>
  <c r="AA180" i="4" s="1"/>
  <c r="AB178" i="4"/>
  <c r="AB179" i="4" s="1"/>
  <c r="AC178" i="4"/>
  <c r="AC179" i="4" s="1"/>
  <c r="AD178" i="4"/>
  <c r="AE178" i="4"/>
  <c r="AF178" i="4"/>
  <c r="AG178" i="4"/>
  <c r="AH178" i="4"/>
  <c r="AI178" i="4"/>
  <c r="AI179" i="4" s="1"/>
  <c r="AJ178" i="4"/>
  <c r="AK178" i="4"/>
  <c r="AL178" i="4"/>
  <c r="AL179" i="4" s="1"/>
  <c r="AM178" i="4"/>
  <c r="AM179" i="4" s="1"/>
  <c r="AN178" i="4"/>
  <c r="AN179" i="4" s="1"/>
  <c r="AO178" i="4"/>
  <c r="AO179" i="4" s="1"/>
  <c r="AP178" i="4"/>
  <c r="AP180" i="4" s="1"/>
  <c r="AQ178" i="4"/>
  <c r="AQ179" i="4" s="1"/>
  <c r="AR178" i="4"/>
  <c r="AR180" i="4" s="1"/>
  <c r="AS178" i="4"/>
  <c r="AS180" i="4" s="1"/>
  <c r="AT178" i="4"/>
  <c r="AT179" i="4"/>
  <c r="AN180" i="4"/>
  <c r="AO180" i="4"/>
  <c r="AQ180" i="4"/>
  <c r="W181" i="4"/>
  <c r="X181" i="4"/>
  <c r="Y181" i="4"/>
  <c r="Z181" i="4"/>
  <c r="AA181" i="4"/>
  <c r="AB181" i="4"/>
  <c r="AC181" i="4"/>
  <c r="AD181" i="4"/>
  <c r="AD184" i="4" s="1"/>
  <c r="AE181" i="4"/>
  <c r="AF181" i="4"/>
  <c r="AG181" i="4"/>
  <c r="AH181" i="4"/>
  <c r="AI181" i="4"/>
  <c r="AJ181" i="4"/>
  <c r="AK181" i="4"/>
  <c r="AL181" i="4"/>
  <c r="AM181" i="4"/>
  <c r="AN181" i="4"/>
  <c r="AO181" i="4"/>
  <c r="AP181" i="4"/>
  <c r="AQ181" i="4"/>
  <c r="AR181" i="4"/>
  <c r="AS181" i="4"/>
  <c r="AT181" i="4"/>
  <c r="AT184" i="4" s="1"/>
  <c r="W182" i="4"/>
  <c r="W183" i="4" s="1"/>
  <c r="X183" i="4"/>
  <c r="Y183" i="4"/>
  <c r="Z183" i="4"/>
  <c r="AA183" i="4"/>
  <c r="AB183" i="4"/>
  <c r="AC183" i="4"/>
  <c r="AM182" i="4"/>
  <c r="AM184" i="4" s="1"/>
  <c r="AN182" i="4"/>
  <c r="AN183" i="4" s="1"/>
  <c r="AO182" i="4"/>
  <c r="AO183" i="4" s="1"/>
  <c r="AP182" i="4"/>
  <c r="AP183" i="4" s="1"/>
  <c r="AQ182" i="4"/>
  <c r="AQ183" i="4" s="1"/>
  <c r="AR182" i="4"/>
  <c r="AR184" i="4" s="1"/>
  <c r="AS182" i="4"/>
  <c r="AS183" i="4" s="1"/>
  <c r="AT182" i="4"/>
  <c r="AD183" i="4"/>
  <c r="Z184" i="4"/>
  <c r="AA184" i="4"/>
  <c r="AB184" i="4"/>
  <c r="AC184" i="4"/>
  <c r="W185" i="4"/>
  <c r="X185" i="4"/>
  <c r="Y185" i="4"/>
  <c r="Z185" i="4"/>
  <c r="AA185" i="4"/>
  <c r="AB185" i="4"/>
  <c r="AC185" i="4"/>
  <c r="AD185" i="4"/>
  <c r="AD188" i="4" s="1"/>
  <c r="AE185" i="4"/>
  <c r="AE188" i="4" s="1"/>
  <c r="AF185" i="4"/>
  <c r="AG185" i="4"/>
  <c r="AG187" i="4" s="1"/>
  <c r="AH185" i="4"/>
  <c r="AH187" i="4" s="1"/>
  <c r="AI185" i="4"/>
  <c r="AI188" i="4" s="1"/>
  <c r="AJ185" i="4"/>
  <c r="AJ188" i="4" s="1"/>
  <c r="AK185" i="4"/>
  <c r="AK187" i="4" s="1"/>
  <c r="AL185" i="4"/>
  <c r="AM185" i="4"/>
  <c r="AN185" i="4"/>
  <c r="AO185" i="4"/>
  <c r="AP185" i="4"/>
  <c r="AQ185" i="4"/>
  <c r="AR185" i="4"/>
  <c r="AS185" i="4"/>
  <c r="AT185" i="4"/>
  <c r="AT188" i="4" s="1"/>
  <c r="W186" i="4"/>
  <c r="W187" i="4" s="1"/>
  <c r="X186" i="4"/>
  <c r="X187" i="4" s="1"/>
  <c r="Y186" i="4"/>
  <c r="Y187" i="4" s="1"/>
  <c r="Z186" i="4"/>
  <c r="Z188" i="4" s="1"/>
  <c r="AA186" i="4"/>
  <c r="AA187" i="4" s="1"/>
  <c r="AB186" i="4"/>
  <c r="AB187" i="4" s="1"/>
  <c r="AC186" i="4"/>
  <c r="AC187" i="4" s="1"/>
  <c r="AD186" i="4"/>
  <c r="AE186" i="4"/>
  <c r="AF186" i="4"/>
  <c r="AF188" i="4" s="1"/>
  <c r="AG186" i="4"/>
  <c r="AG188" i="4" s="1"/>
  <c r="AH186" i="4"/>
  <c r="AH188" i="4" s="1"/>
  <c r="AI186" i="4"/>
  <c r="AJ186" i="4"/>
  <c r="AK186" i="4"/>
  <c r="AL186" i="4"/>
  <c r="AL187" i="4" s="1"/>
  <c r="AM186" i="4"/>
  <c r="AM187" i="4" s="1"/>
  <c r="AN186" i="4"/>
  <c r="AN187" i="4" s="1"/>
  <c r="AO186" i="4"/>
  <c r="AO187" i="4" s="1"/>
  <c r="AP186" i="4"/>
  <c r="AP187" i="4" s="1"/>
  <c r="AQ186" i="4"/>
  <c r="AQ187" i="4" s="1"/>
  <c r="AR186" i="4"/>
  <c r="AR187" i="4" s="1"/>
  <c r="AS186" i="4"/>
  <c r="AS188" i="4" s="1"/>
  <c r="AT186" i="4"/>
  <c r="AD187" i="4"/>
  <c r="AF187" i="4"/>
  <c r="AI187" i="4"/>
  <c r="AJ187" i="4"/>
  <c r="AT187" i="4"/>
  <c r="W188" i="4"/>
  <c r="X188" i="4"/>
  <c r="Y188" i="4"/>
  <c r="AA188" i="4"/>
  <c r="AB188" i="4"/>
  <c r="AC188" i="4"/>
  <c r="AM188" i="4"/>
  <c r="AN188" i="4"/>
  <c r="AO188" i="4"/>
  <c r="AQ188" i="4"/>
  <c r="AR188" i="4"/>
  <c r="W189" i="4"/>
  <c r="X189" i="4"/>
  <c r="Y189" i="4"/>
  <c r="Z189" i="4"/>
  <c r="AA189" i="4"/>
  <c r="AB189" i="4"/>
  <c r="AC189" i="4"/>
  <c r="AD189" i="4"/>
  <c r="AD192" i="4" s="1"/>
  <c r="AE189" i="4"/>
  <c r="AE192" i="4" s="1"/>
  <c r="AF189" i="4"/>
  <c r="AF191" i="4" s="1"/>
  <c r="AG189" i="4"/>
  <c r="AH189" i="4"/>
  <c r="AI189" i="4"/>
  <c r="AI191" i="4" s="1"/>
  <c r="AJ189" i="4"/>
  <c r="AJ191" i="4" s="1"/>
  <c r="AK189" i="4"/>
  <c r="AK191" i="4" s="1"/>
  <c r="AL189" i="4"/>
  <c r="AM189" i="4"/>
  <c r="AN189" i="4"/>
  <c r="AO189" i="4"/>
  <c r="AP189" i="4"/>
  <c r="AQ189" i="4"/>
  <c r="AR189" i="4"/>
  <c r="AS189" i="4"/>
  <c r="AT189" i="4"/>
  <c r="AT192" i="4" s="1"/>
  <c r="W190" i="4"/>
  <c r="W191" i="4" s="1"/>
  <c r="X190" i="4"/>
  <c r="X191" i="4" s="1"/>
  <c r="Y190" i="4"/>
  <c r="Y191" i="4" s="1"/>
  <c r="Z190" i="4"/>
  <c r="Z191" i="4" s="1"/>
  <c r="AA190" i="4"/>
  <c r="AA191" i="4" s="1"/>
  <c r="AB190" i="4"/>
  <c r="AB191" i="4" s="1"/>
  <c r="AC190" i="4"/>
  <c r="AC192" i="4" s="1"/>
  <c r="AD190" i="4"/>
  <c r="AE190" i="4"/>
  <c r="AF190" i="4"/>
  <c r="AF192" i="4" s="1"/>
  <c r="AG190" i="4"/>
  <c r="AG192" i="4" s="1"/>
  <c r="AH190" i="4"/>
  <c r="AH192" i="4" s="1"/>
  <c r="AI190" i="4"/>
  <c r="AI192" i="4" s="1"/>
  <c r="AJ190" i="4"/>
  <c r="AK190" i="4"/>
  <c r="AL190" i="4"/>
  <c r="AL191" i="4" s="1"/>
  <c r="AM190" i="4"/>
  <c r="AM191" i="4" s="1"/>
  <c r="AN190" i="4"/>
  <c r="AN191" i="4" s="1"/>
  <c r="AO190" i="4"/>
  <c r="AO191" i="4" s="1"/>
  <c r="AP190" i="4"/>
  <c r="AP191" i="4" s="1"/>
  <c r="AQ190" i="4"/>
  <c r="AQ191" i="4" s="1"/>
  <c r="AR190" i="4"/>
  <c r="AR191" i="4" s="1"/>
  <c r="AS190" i="4"/>
  <c r="AS192" i="4" s="1"/>
  <c r="AT190" i="4"/>
  <c r="AD191" i="4"/>
  <c r="AG191" i="4"/>
  <c r="AH191" i="4"/>
  <c r="AT191" i="4"/>
  <c r="Y192" i="4"/>
  <c r="Z192" i="4"/>
  <c r="AB192" i="4"/>
  <c r="AN192" i="4"/>
  <c r="AO192" i="4"/>
  <c r="AP192" i="4"/>
  <c r="AR192" i="4"/>
  <c r="F200" i="52"/>
  <c r="G217" i="52"/>
  <c r="F217" i="52"/>
  <c r="G216" i="52"/>
  <c r="F216" i="52"/>
  <c r="G215" i="52"/>
  <c r="F215" i="52"/>
  <c r="G214" i="52"/>
  <c r="F214" i="52"/>
  <c r="G213" i="52"/>
  <c r="F213" i="52"/>
  <c r="G212" i="52"/>
  <c r="F212" i="52"/>
  <c r="G211" i="52"/>
  <c r="F211" i="52"/>
  <c r="G210" i="52"/>
  <c r="F210" i="52"/>
  <c r="G209" i="52"/>
  <c r="F209" i="52"/>
  <c r="G208" i="52"/>
  <c r="F208" i="52"/>
  <c r="G207" i="52"/>
  <c r="F207" i="52"/>
  <c r="G206" i="52"/>
  <c r="F206" i="52"/>
  <c r="G205" i="52"/>
  <c r="F205" i="52"/>
  <c r="G204" i="52"/>
  <c r="F204" i="52"/>
  <c r="G203" i="52"/>
  <c r="F203" i="52"/>
  <c r="G202" i="52"/>
  <c r="F202" i="52"/>
  <c r="G201" i="52"/>
  <c r="F201" i="52"/>
  <c r="G200" i="52"/>
  <c r="G199" i="52"/>
  <c r="F199" i="52"/>
  <c r="G198" i="52"/>
  <c r="F198" i="52"/>
  <c r="G197" i="52"/>
  <c r="F197" i="52"/>
  <c r="G196" i="52"/>
  <c r="F196" i="52"/>
  <c r="G195" i="52"/>
  <c r="F195" i="52"/>
  <c r="D217" i="52"/>
  <c r="D216" i="52"/>
  <c r="D215" i="52"/>
  <c r="D214" i="52"/>
  <c r="D213" i="52"/>
  <c r="D212" i="52"/>
  <c r="D211" i="52"/>
  <c r="D210" i="52"/>
  <c r="D209" i="52"/>
  <c r="D208" i="52"/>
  <c r="D207" i="52"/>
  <c r="D206" i="52"/>
  <c r="D205" i="52"/>
  <c r="D204" i="52"/>
  <c r="D203" i="52"/>
  <c r="D202" i="52"/>
  <c r="D201" i="52"/>
  <c r="D200" i="52"/>
  <c r="D199" i="52"/>
  <c r="D198" i="52"/>
  <c r="D197" i="52"/>
  <c r="D196" i="52"/>
  <c r="D195" i="52"/>
  <c r="J217" i="52"/>
  <c r="I217" i="52"/>
  <c r="J216" i="52"/>
  <c r="I216" i="52"/>
  <c r="J215" i="52"/>
  <c r="I215" i="52"/>
  <c r="J214" i="52"/>
  <c r="I214" i="52"/>
  <c r="J213" i="52"/>
  <c r="I213" i="52"/>
  <c r="J212" i="52"/>
  <c r="I212" i="52"/>
  <c r="J211" i="52"/>
  <c r="I211" i="52"/>
  <c r="J210" i="52"/>
  <c r="I210" i="52"/>
  <c r="J209" i="52"/>
  <c r="I209" i="52"/>
  <c r="J208" i="52"/>
  <c r="I208" i="52"/>
  <c r="J207" i="52"/>
  <c r="I207" i="52"/>
  <c r="J206" i="52"/>
  <c r="I206" i="52"/>
  <c r="J205" i="52"/>
  <c r="I205" i="52"/>
  <c r="J204" i="52"/>
  <c r="I204" i="52"/>
  <c r="J203" i="52"/>
  <c r="I203" i="52"/>
  <c r="J202" i="52"/>
  <c r="I202" i="52"/>
  <c r="J201" i="52"/>
  <c r="I201" i="52"/>
  <c r="J200" i="52"/>
  <c r="I200" i="52"/>
  <c r="J199" i="52"/>
  <c r="I199" i="52"/>
  <c r="J198" i="52"/>
  <c r="I198" i="52"/>
  <c r="J197" i="52"/>
  <c r="I197" i="52"/>
  <c r="J196" i="52"/>
  <c r="I196" i="52"/>
  <c r="J195" i="52"/>
  <c r="I195" i="52"/>
  <c r="C196" i="52"/>
  <c r="C197" i="52"/>
  <c r="C198" i="52"/>
  <c r="C199" i="52"/>
  <c r="C200" i="52"/>
  <c r="C201" i="52"/>
  <c r="C202" i="52"/>
  <c r="C203" i="52"/>
  <c r="C204" i="52"/>
  <c r="C205" i="52"/>
  <c r="C206" i="52"/>
  <c r="C207" i="52"/>
  <c r="C208" i="52"/>
  <c r="C209" i="52"/>
  <c r="C210" i="52"/>
  <c r="C211" i="52"/>
  <c r="C212" i="52"/>
  <c r="C213" i="52"/>
  <c r="C214" i="52"/>
  <c r="C215" i="52"/>
  <c r="C216" i="52"/>
  <c r="C217" i="52"/>
  <c r="C195" i="52"/>
  <c r="AT181" i="10"/>
  <c r="AN181" i="10"/>
  <c r="AO181" i="10"/>
  <c r="AP181" i="10"/>
  <c r="AQ181" i="10"/>
  <c r="AR181" i="10"/>
  <c r="AS181" i="10"/>
  <c r="AM181" i="10"/>
  <c r="AF181" i="10"/>
  <c r="AG181" i="10"/>
  <c r="AH181" i="10"/>
  <c r="AI181" i="10"/>
  <c r="AJ181" i="10"/>
  <c r="AK181" i="10"/>
  <c r="AL181" i="10"/>
  <c r="U181" i="10"/>
  <c r="U181" i="4"/>
  <c r="W181" i="10"/>
  <c r="Q182" i="4"/>
  <c r="R182" i="4"/>
  <c r="S182" i="4"/>
  <c r="T182" i="4"/>
  <c r="U182" i="4"/>
  <c r="V182" i="4"/>
  <c r="P182" i="4"/>
  <c r="X181" i="10"/>
  <c r="Y181" i="10"/>
  <c r="Z181" i="10"/>
  <c r="AA181" i="10"/>
  <c r="AB181" i="10"/>
  <c r="AC181" i="10"/>
  <c r="AD181" i="10"/>
  <c r="AQ184" i="4" l="1"/>
  <c r="AP184" i="4"/>
  <c r="AO184" i="4"/>
  <c r="AE179" i="4"/>
  <c r="AI180" i="4"/>
  <c r="AN184" i="4"/>
  <c r="AL180" i="4"/>
  <c r="W180" i="4"/>
  <c r="W184" i="4"/>
  <c r="AM180" i="4"/>
  <c r="AK179" i="4"/>
  <c r="AJ180" i="4"/>
  <c r="AH179" i="4"/>
  <c r="AG179" i="4"/>
  <c r="AS184" i="4"/>
  <c r="AF180" i="4"/>
  <c r="AC180" i="4"/>
  <c r="AB180" i="4"/>
  <c r="AJ179" i="4"/>
  <c r="AQ192" i="4"/>
  <c r="AA192" i="4"/>
  <c r="AP188" i="4"/>
  <c r="Z180" i="4"/>
  <c r="AE191" i="4"/>
  <c r="AT183" i="4"/>
  <c r="AD179" i="4"/>
  <c r="AK192" i="4"/>
  <c r="AS191" i="4"/>
  <c r="AC191" i="4"/>
  <c r="AK188" i="4"/>
  <c r="AS187" i="4"/>
  <c r="AK180" i="4"/>
  <c r="AS179" i="4"/>
  <c r="AJ192" i="4"/>
  <c r="AR183" i="4"/>
  <c r="AR179" i="4"/>
  <c r="AA179" i="4"/>
  <c r="AE187" i="4"/>
  <c r="AH180" i="4"/>
  <c r="AP179" i="4"/>
  <c r="Y184" i="4"/>
  <c r="X192" i="4"/>
  <c r="AG180" i="4"/>
  <c r="Y179" i="4"/>
  <c r="X179" i="4"/>
  <c r="X184" i="4"/>
  <c r="AF179" i="4"/>
  <c r="AM192" i="4"/>
  <c r="W192" i="4"/>
  <c r="AL188" i="4"/>
  <c r="Z187" i="4"/>
  <c r="AM183" i="4"/>
  <c r="AE180" i="4"/>
  <c r="AL192" i="4"/>
  <c r="Q181" i="10"/>
  <c r="R181" i="10"/>
  <c r="S181" i="10"/>
  <c r="T181" i="10"/>
  <c r="V181" i="10"/>
  <c r="Q181" i="4"/>
  <c r="R181" i="4"/>
  <c r="S181" i="4"/>
  <c r="T181" i="4"/>
  <c r="V181" i="4"/>
  <c r="P181" i="10"/>
  <c r="P181" i="4"/>
  <c r="J181" i="10"/>
  <c r="K181" i="10"/>
  <c r="L181" i="10"/>
  <c r="M181" i="10"/>
  <c r="N181" i="10"/>
  <c r="O181" i="10"/>
  <c r="J181" i="4"/>
  <c r="K181" i="4"/>
  <c r="L181" i="4"/>
  <c r="M181" i="4"/>
  <c r="N181" i="4"/>
  <c r="O181" i="4"/>
  <c r="J182" i="4"/>
  <c r="K182" i="4"/>
  <c r="L182" i="4"/>
  <c r="M182" i="4"/>
  <c r="N182" i="4"/>
  <c r="O182" i="4"/>
  <c r="I182" i="4"/>
  <c r="I181" i="10"/>
  <c r="I181" i="4"/>
  <c r="C182" i="4"/>
  <c r="D182" i="4"/>
  <c r="E182" i="4"/>
  <c r="F182" i="4"/>
  <c r="G182" i="4"/>
  <c r="H182" i="4"/>
  <c r="B182" i="4"/>
  <c r="Q178" i="4"/>
  <c r="R178" i="4"/>
  <c r="S178" i="4"/>
  <c r="T178" i="4"/>
  <c r="U178" i="4"/>
  <c r="U180" i="4" s="1"/>
  <c r="V178" i="4"/>
  <c r="P178" i="4"/>
  <c r="AN177" i="10"/>
  <c r="AO177" i="10"/>
  <c r="AP177" i="10"/>
  <c r="AQ177" i="10"/>
  <c r="AR177" i="10"/>
  <c r="AS177" i="10"/>
  <c r="AT177" i="10"/>
  <c r="AM177" i="10"/>
  <c r="AF177" i="10"/>
  <c r="AG177" i="10"/>
  <c r="AH177" i="10"/>
  <c r="AI177" i="10"/>
  <c r="AJ177" i="10"/>
  <c r="AK177" i="10"/>
  <c r="AL177" i="10"/>
  <c r="AE177" i="10"/>
  <c r="Q177" i="10"/>
  <c r="R177" i="10"/>
  <c r="S177" i="10"/>
  <c r="T177" i="10"/>
  <c r="U177" i="10"/>
  <c r="V177" i="10"/>
  <c r="W177" i="10"/>
  <c r="X177" i="10"/>
  <c r="Y177" i="10"/>
  <c r="Z177" i="10"/>
  <c r="AA177" i="10"/>
  <c r="AB177" i="10"/>
  <c r="AC177" i="10"/>
  <c r="AD177" i="10"/>
  <c r="Q177" i="4"/>
  <c r="R177" i="4"/>
  <c r="S177" i="4"/>
  <c r="T177" i="4"/>
  <c r="U177" i="4"/>
  <c r="V177" i="4"/>
  <c r="P177" i="10"/>
  <c r="P177" i="4"/>
  <c r="J178" i="4"/>
  <c r="K178" i="4"/>
  <c r="L178" i="4"/>
  <c r="M178" i="4"/>
  <c r="N178" i="4"/>
  <c r="O178" i="4"/>
  <c r="I178" i="4"/>
  <c r="J177" i="10"/>
  <c r="K177" i="10"/>
  <c r="L177" i="10"/>
  <c r="M177" i="10"/>
  <c r="N177" i="10"/>
  <c r="O177" i="10"/>
  <c r="J177" i="4"/>
  <c r="K177" i="4"/>
  <c r="L177" i="4"/>
  <c r="M177" i="4"/>
  <c r="N177" i="4"/>
  <c r="O177" i="4"/>
  <c r="I177" i="10"/>
  <c r="I177" i="4"/>
  <c r="C178" i="4"/>
  <c r="D178" i="4"/>
  <c r="E178" i="4"/>
  <c r="F178" i="4"/>
  <c r="G178" i="4"/>
  <c r="H178" i="4"/>
  <c r="C177" i="10"/>
  <c r="D177" i="10"/>
  <c r="E177" i="10"/>
  <c r="F177" i="10"/>
  <c r="G177" i="10"/>
  <c r="H177" i="10"/>
  <c r="C177" i="4"/>
  <c r="D177" i="4"/>
  <c r="E177" i="4"/>
  <c r="F177" i="4"/>
  <c r="G177" i="4"/>
  <c r="H177" i="4"/>
  <c r="B178" i="4"/>
  <c r="B177" i="10"/>
  <c r="B177" i="4"/>
  <c r="C182" i="2"/>
  <c r="D182" i="2"/>
  <c r="E182" i="2"/>
  <c r="F182" i="2"/>
  <c r="G182" i="2"/>
  <c r="H182" i="2"/>
  <c r="I182" i="2"/>
  <c r="J182" i="2"/>
  <c r="K182" i="2"/>
  <c r="L182" i="2"/>
  <c r="M182" i="2"/>
  <c r="N182" i="2"/>
  <c r="O182" i="2"/>
  <c r="P182" i="2"/>
  <c r="Q182" i="2"/>
  <c r="R182" i="2"/>
  <c r="S182" i="2"/>
  <c r="T182" i="2"/>
  <c r="U182" i="2"/>
  <c r="V182" i="2"/>
  <c r="W182" i="2"/>
  <c r="X182" i="2"/>
  <c r="Y182" i="2"/>
  <c r="Z182" i="2"/>
  <c r="AA182" i="2"/>
  <c r="AB182" i="2"/>
  <c r="AC182" i="2"/>
  <c r="AD182" i="2"/>
  <c r="AE182" i="2"/>
  <c r="AF182" i="2"/>
  <c r="AG182" i="2"/>
  <c r="AH182" i="2"/>
  <c r="AI182" i="2"/>
  <c r="AJ182" i="2"/>
  <c r="AK182" i="2"/>
  <c r="AL182" i="2"/>
  <c r="AM182" i="2"/>
  <c r="AN182" i="2"/>
  <c r="AO182" i="2"/>
  <c r="AP182" i="2"/>
  <c r="AQ182" i="2"/>
  <c r="AR182" i="2"/>
  <c r="AS182" i="2"/>
  <c r="AT182" i="2"/>
  <c r="AU182" i="2"/>
  <c r="AV182" i="2"/>
  <c r="AW182" i="2"/>
  <c r="AX182" i="2"/>
  <c r="AY182" i="2"/>
  <c r="AZ182" i="2"/>
  <c r="BA182" i="2"/>
  <c r="BB182" i="2"/>
  <c r="BC182" i="2"/>
  <c r="BD182" i="2"/>
  <c r="BE182" i="2"/>
  <c r="BF182" i="2"/>
  <c r="BG182" i="2"/>
  <c r="BH182" i="2"/>
  <c r="BI182" i="2"/>
  <c r="BJ182" i="2"/>
  <c r="BK182" i="2"/>
  <c r="BL182" i="2"/>
  <c r="BM182" i="2"/>
  <c r="BN182" i="2"/>
  <c r="BO182" i="2"/>
  <c r="BP182" i="2"/>
  <c r="BQ182" i="2"/>
  <c r="BR182" i="2"/>
  <c r="BS182" i="2"/>
  <c r="BT182" i="2"/>
  <c r="BU182" i="2"/>
  <c r="BV182" i="2"/>
  <c r="BW182" i="2"/>
  <c r="BX182" i="2"/>
  <c r="BY182" i="2"/>
  <c r="BZ182" i="2"/>
  <c r="CA182" i="2"/>
  <c r="CB182" i="2"/>
  <c r="CC182" i="2"/>
  <c r="CD182" i="2"/>
  <c r="CE182" i="2"/>
  <c r="CF182" i="2"/>
  <c r="CG182" i="2"/>
  <c r="CH182" i="2"/>
  <c r="CI182" i="2"/>
  <c r="CJ182" i="2"/>
  <c r="CK182" i="2"/>
  <c r="CL182" i="2"/>
  <c r="CM182" i="2"/>
  <c r="C181" i="6"/>
  <c r="D181" i="6"/>
  <c r="E181" i="6"/>
  <c r="F181" i="6"/>
  <c r="G181" i="6"/>
  <c r="H181" i="6"/>
  <c r="I181" i="6"/>
  <c r="J181" i="6"/>
  <c r="K181" i="6"/>
  <c r="L181" i="6"/>
  <c r="M181" i="6"/>
  <c r="N181" i="6"/>
  <c r="O181" i="6"/>
  <c r="P181" i="6"/>
  <c r="Q181" i="6"/>
  <c r="R181" i="6"/>
  <c r="S181" i="6"/>
  <c r="T181" i="6"/>
  <c r="U181" i="6"/>
  <c r="V181" i="6"/>
  <c r="W181" i="6"/>
  <c r="X181" i="6"/>
  <c r="Y181" i="6"/>
  <c r="Z181" i="6"/>
  <c r="AA181" i="6"/>
  <c r="AB181" i="6"/>
  <c r="AC181" i="6"/>
  <c r="AD181" i="6"/>
  <c r="AE181" i="6"/>
  <c r="AF181" i="6"/>
  <c r="AG181" i="6"/>
  <c r="AH181" i="6"/>
  <c r="AI181" i="6"/>
  <c r="AJ181" i="6"/>
  <c r="AK181" i="6"/>
  <c r="AL181" i="6"/>
  <c r="AM181" i="6"/>
  <c r="AN181" i="6"/>
  <c r="AO181" i="6"/>
  <c r="AP181" i="6"/>
  <c r="AQ181" i="6"/>
  <c r="AR181" i="6"/>
  <c r="AS181" i="6"/>
  <c r="AT181" i="6"/>
  <c r="AU181" i="6"/>
  <c r="AV181" i="6"/>
  <c r="AW181" i="6"/>
  <c r="AX181" i="6"/>
  <c r="AY181" i="6"/>
  <c r="AZ181" i="6"/>
  <c r="BA181" i="6"/>
  <c r="BB181" i="6"/>
  <c r="BC181" i="6"/>
  <c r="BD181" i="6"/>
  <c r="BE181" i="6"/>
  <c r="BF181" i="6"/>
  <c r="BG181" i="6"/>
  <c r="BH181" i="6"/>
  <c r="BI181" i="6"/>
  <c r="BJ181" i="6"/>
  <c r="BK181" i="6"/>
  <c r="BL181" i="6"/>
  <c r="BM181" i="6"/>
  <c r="BN181" i="6"/>
  <c r="BO181" i="6"/>
  <c r="BP181" i="6"/>
  <c r="BQ181" i="6"/>
  <c r="BR181" i="6"/>
  <c r="BS181" i="6"/>
  <c r="BT181" i="6"/>
  <c r="BU181" i="6"/>
  <c r="BV181" i="6"/>
  <c r="BW181" i="6"/>
  <c r="BX181" i="6"/>
  <c r="BY181" i="6"/>
  <c r="BZ181" i="6"/>
  <c r="CA181" i="6"/>
  <c r="CB181" i="6"/>
  <c r="CC181" i="6"/>
  <c r="CD181" i="6"/>
  <c r="CE181" i="6"/>
  <c r="CF181" i="6"/>
  <c r="CG181" i="6"/>
  <c r="CH181" i="6"/>
  <c r="CI181" i="6"/>
  <c r="CJ181" i="6"/>
  <c r="CK181" i="6"/>
  <c r="CL181" i="6"/>
  <c r="CM181" i="6"/>
  <c r="C181" i="2"/>
  <c r="D181" i="2"/>
  <c r="E181" i="2"/>
  <c r="F181" i="2"/>
  <c r="G181" i="2"/>
  <c r="H181" i="2"/>
  <c r="I181" i="2"/>
  <c r="J181" i="2"/>
  <c r="K181" i="2"/>
  <c r="L181" i="2"/>
  <c r="M181" i="2"/>
  <c r="N181" i="2"/>
  <c r="O181" i="2"/>
  <c r="P181" i="2"/>
  <c r="Q181" i="2"/>
  <c r="R181" i="2"/>
  <c r="S181" i="2"/>
  <c r="T181" i="2"/>
  <c r="U181" i="2"/>
  <c r="V181" i="2"/>
  <c r="W181" i="2"/>
  <c r="X181" i="2"/>
  <c r="Y181" i="2"/>
  <c r="Z181" i="2"/>
  <c r="AA181" i="2"/>
  <c r="AB181" i="2"/>
  <c r="AC181" i="2"/>
  <c r="AD181" i="2"/>
  <c r="AE181" i="2"/>
  <c r="AF181" i="2"/>
  <c r="AG181" i="2"/>
  <c r="AH181" i="2"/>
  <c r="AI181" i="2"/>
  <c r="AJ181" i="2"/>
  <c r="AK181" i="2"/>
  <c r="AL181" i="2"/>
  <c r="AM181" i="2"/>
  <c r="AN181" i="2"/>
  <c r="AO181" i="2"/>
  <c r="AP181" i="2"/>
  <c r="AQ181" i="2"/>
  <c r="AR181" i="2"/>
  <c r="AS181" i="2"/>
  <c r="AT181" i="2"/>
  <c r="AU181" i="2"/>
  <c r="AV181" i="2"/>
  <c r="AW181" i="2"/>
  <c r="AX181" i="2"/>
  <c r="AY181" i="2"/>
  <c r="AZ181" i="2"/>
  <c r="BA181" i="2"/>
  <c r="BB181" i="2"/>
  <c r="BC181" i="2"/>
  <c r="BD181" i="2"/>
  <c r="BE181" i="2"/>
  <c r="BF181" i="2"/>
  <c r="BG181" i="2"/>
  <c r="BH181" i="2"/>
  <c r="BI181" i="2"/>
  <c r="BJ181" i="2"/>
  <c r="BK181" i="2"/>
  <c r="BL181" i="2"/>
  <c r="BM181" i="2"/>
  <c r="BN181" i="2"/>
  <c r="BO181" i="2"/>
  <c r="BP181" i="2"/>
  <c r="BQ181" i="2"/>
  <c r="BR181" i="2"/>
  <c r="BS181" i="2"/>
  <c r="BT181" i="2"/>
  <c r="BU181" i="2"/>
  <c r="BV181" i="2"/>
  <c r="BW181" i="2"/>
  <c r="BX181" i="2"/>
  <c r="BY181" i="2"/>
  <c r="BZ181" i="2"/>
  <c r="CA181" i="2"/>
  <c r="CB181" i="2"/>
  <c r="CC181" i="2"/>
  <c r="CD181" i="2"/>
  <c r="CE181" i="2"/>
  <c r="CF181" i="2"/>
  <c r="CG181" i="2"/>
  <c r="CH181" i="2"/>
  <c r="CI181" i="2"/>
  <c r="CJ181" i="2"/>
  <c r="CK181" i="2"/>
  <c r="CL181" i="2"/>
  <c r="CM181" i="2"/>
  <c r="C178" i="2"/>
  <c r="D178" i="2"/>
  <c r="E178" i="2"/>
  <c r="F178" i="2"/>
  <c r="G178" i="2"/>
  <c r="H178" i="2"/>
  <c r="I178" i="2"/>
  <c r="J178" i="2"/>
  <c r="K178" i="2"/>
  <c r="L178" i="2"/>
  <c r="M178" i="2"/>
  <c r="N178" i="2"/>
  <c r="O178" i="2"/>
  <c r="P178" i="2"/>
  <c r="Q178" i="2"/>
  <c r="R178" i="2"/>
  <c r="S178" i="2"/>
  <c r="T178" i="2"/>
  <c r="U178" i="2"/>
  <c r="V178" i="2"/>
  <c r="W178" i="2"/>
  <c r="X178" i="2"/>
  <c r="Y178" i="2"/>
  <c r="Z178" i="2"/>
  <c r="AA178" i="2"/>
  <c r="AB178" i="2"/>
  <c r="AC178" i="2"/>
  <c r="AD178" i="2"/>
  <c r="AE178" i="2"/>
  <c r="AF178" i="2"/>
  <c r="AG178" i="2"/>
  <c r="AH178" i="2"/>
  <c r="AI178" i="2"/>
  <c r="AJ178" i="2"/>
  <c r="AK178" i="2"/>
  <c r="AL178" i="2"/>
  <c r="AM178" i="2"/>
  <c r="AN178" i="2"/>
  <c r="AO178" i="2"/>
  <c r="AP178" i="2"/>
  <c r="AQ178" i="2"/>
  <c r="AR178" i="2"/>
  <c r="AS178" i="2"/>
  <c r="AT178" i="2"/>
  <c r="AU178" i="2"/>
  <c r="AV178" i="2"/>
  <c r="AW178" i="2"/>
  <c r="AX178" i="2"/>
  <c r="AY178" i="2"/>
  <c r="AZ178" i="2"/>
  <c r="BA178" i="2"/>
  <c r="BB178" i="2"/>
  <c r="BC178" i="2"/>
  <c r="BD178" i="2"/>
  <c r="BE178" i="2"/>
  <c r="BF178" i="2"/>
  <c r="BG178" i="2"/>
  <c r="BH178" i="2"/>
  <c r="BI178" i="2"/>
  <c r="BJ178" i="2"/>
  <c r="BK178" i="2"/>
  <c r="BL178" i="2"/>
  <c r="BM178" i="2"/>
  <c r="BN178" i="2"/>
  <c r="BO178" i="2"/>
  <c r="BP178" i="2"/>
  <c r="BQ178" i="2"/>
  <c r="BR178" i="2"/>
  <c r="BS178" i="2"/>
  <c r="BT178" i="2"/>
  <c r="BU178" i="2"/>
  <c r="BV178" i="2"/>
  <c r="BW178" i="2"/>
  <c r="BX178" i="2"/>
  <c r="BY178" i="2"/>
  <c r="BZ178" i="2"/>
  <c r="CA178" i="2"/>
  <c r="CB178" i="2"/>
  <c r="CC178" i="2"/>
  <c r="CD178" i="2"/>
  <c r="CE178" i="2"/>
  <c r="CF178" i="2"/>
  <c r="CG178" i="2"/>
  <c r="CH178" i="2"/>
  <c r="CI178" i="2"/>
  <c r="CJ178" i="2"/>
  <c r="CK178" i="2"/>
  <c r="CL178" i="2"/>
  <c r="CM178" i="2"/>
  <c r="C177" i="6"/>
  <c r="D177" i="6"/>
  <c r="E177" i="6"/>
  <c r="F177" i="6"/>
  <c r="G177" i="6"/>
  <c r="H177" i="6"/>
  <c r="I177" i="6"/>
  <c r="J177" i="6"/>
  <c r="K177" i="6"/>
  <c r="L177" i="6"/>
  <c r="M177" i="6"/>
  <c r="N177" i="6"/>
  <c r="O177" i="6"/>
  <c r="P177" i="6"/>
  <c r="Q177" i="6"/>
  <c r="R177" i="6"/>
  <c r="S177" i="6"/>
  <c r="T177" i="6"/>
  <c r="U177" i="6"/>
  <c r="V177" i="6"/>
  <c r="W177" i="6"/>
  <c r="X177" i="6"/>
  <c r="Y177" i="6"/>
  <c r="Z177" i="6"/>
  <c r="AA177" i="6"/>
  <c r="AB177" i="6"/>
  <c r="AC177" i="6"/>
  <c r="AD177" i="6"/>
  <c r="AE177" i="6"/>
  <c r="AF177" i="6"/>
  <c r="AG177" i="6"/>
  <c r="AH177" i="6"/>
  <c r="AI177" i="6"/>
  <c r="AJ177" i="6"/>
  <c r="AK177" i="6"/>
  <c r="AL177" i="6"/>
  <c r="AM177" i="6"/>
  <c r="AN177" i="6"/>
  <c r="AO177" i="6"/>
  <c r="AP177" i="6"/>
  <c r="AQ177" i="6"/>
  <c r="AR177" i="6"/>
  <c r="AS177" i="6"/>
  <c r="AT177" i="6"/>
  <c r="AU177" i="6"/>
  <c r="AV177" i="6"/>
  <c r="AW177" i="6"/>
  <c r="AX177" i="6"/>
  <c r="AY177" i="6"/>
  <c r="AZ177" i="6"/>
  <c r="BA177" i="6"/>
  <c r="BB177" i="6"/>
  <c r="BC177" i="6"/>
  <c r="BD177" i="6"/>
  <c r="BE177" i="6"/>
  <c r="BF177" i="6"/>
  <c r="BG177" i="6"/>
  <c r="BH177" i="6"/>
  <c r="BI177" i="6"/>
  <c r="BJ177" i="6"/>
  <c r="BK177" i="6"/>
  <c r="BL177" i="6"/>
  <c r="BM177" i="6"/>
  <c r="BN177" i="6"/>
  <c r="BO177" i="6"/>
  <c r="BP177" i="6"/>
  <c r="BQ177" i="6"/>
  <c r="BR177" i="6"/>
  <c r="BS177" i="6"/>
  <c r="BT177" i="6"/>
  <c r="BU177" i="6"/>
  <c r="BV177" i="6"/>
  <c r="BW177" i="6"/>
  <c r="BX177" i="6"/>
  <c r="BY177" i="6"/>
  <c r="BZ177" i="6"/>
  <c r="CA177" i="6"/>
  <c r="CB177" i="6"/>
  <c r="CC177" i="6"/>
  <c r="CD177" i="6"/>
  <c r="CE177" i="6"/>
  <c r="CF177" i="6"/>
  <c r="CG177" i="6"/>
  <c r="CH177" i="6"/>
  <c r="CI177" i="6"/>
  <c r="CJ177" i="6"/>
  <c r="CK177" i="6"/>
  <c r="CL177" i="6"/>
  <c r="CM177" i="6"/>
  <c r="C177" i="2"/>
  <c r="D177" i="2"/>
  <c r="E177" i="2"/>
  <c r="F177" i="2"/>
  <c r="G177" i="2"/>
  <c r="H177" i="2"/>
  <c r="I177" i="2"/>
  <c r="J177" i="2"/>
  <c r="K177" i="2"/>
  <c r="L177" i="2"/>
  <c r="M177" i="2"/>
  <c r="N177" i="2"/>
  <c r="O177" i="2"/>
  <c r="P177" i="2"/>
  <c r="Q177" i="2"/>
  <c r="R177" i="2"/>
  <c r="S177" i="2"/>
  <c r="T177" i="2"/>
  <c r="U177" i="2"/>
  <c r="V177" i="2"/>
  <c r="W177" i="2"/>
  <c r="X177" i="2"/>
  <c r="Y177" i="2"/>
  <c r="Z177" i="2"/>
  <c r="AA177" i="2"/>
  <c r="AB177" i="2"/>
  <c r="AC177" i="2"/>
  <c r="AD177" i="2"/>
  <c r="AE177" i="2"/>
  <c r="AF177" i="2"/>
  <c r="AG177" i="2"/>
  <c r="AH177" i="2"/>
  <c r="AI177" i="2"/>
  <c r="AJ177" i="2"/>
  <c r="AK177" i="2"/>
  <c r="AL177" i="2"/>
  <c r="AM177" i="2"/>
  <c r="AN177" i="2"/>
  <c r="AO177" i="2"/>
  <c r="AP177" i="2"/>
  <c r="AQ177" i="2"/>
  <c r="AR177" i="2"/>
  <c r="AS177" i="2"/>
  <c r="AT177" i="2"/>
  <c r="AU177" i="2"/>
  <c r="AV177" i="2"/>
  <c r="AW177" i="2"/>
  <c r="AX177" i="2"/>
  <c r="AY177" i="2"/>
  <c r="AZ177" i="2"/>
  <c r="BA177" i="2"/>
  <c r="BB177" i="2"/>
  <c r="BC177" i="2"/>
  <c r="BD177" i="2"/>
  <c r="BE177" i="2"/>
  <c r="BF177" i="2"/>
  <c r="BG177" i="2"/>
  <c r="BH177" i="2"/>
  <c r="BI177" i="2"/>
  <c r="BJ177" i="2"/>
  <c r="BK177" i="2"/>
  <c r="BL177" i="2"/>
  <c r="BM177" i="2"/>
  <c r="BN177" i="2"/>
  <c r="BO177" i="2"/>
  <c r="BP177" i="2"/>
  <c r="BQ177" i="2"/>
  <c r="BR177" i="2"/>
  <c r="BS177" i="2"/>
  <c r="BT177" i="2"/>
  <c r="BU177" i="2"/>
  <c r="BV177" i="2"/>
  <c r="BW177" i="2"/>
  <c r="BX177" i="2"/>
  <c r="BY177" i="2"/>
  <c r="BZ177" i="2"/>
  <c r="CA177" i="2"/>
  <c r="CB177" i="2"/>
  <c r="CC177" i="2"/>
  <c r="CD177" i="2"/>
  <c r="CE177" i="2"/>
  <c r="CF177" i="2"/>
  <c r="CG177" i="2"/>
  <c r="CH177" i="2"/>
  <c r="CI177" i="2"/>
  <c r="CJ177" i="2"/>
  <c r="CK177" i="2"/>
  <c r="CL177" i="2"/>
  <c r="CM177" i="2"/>
  <c r="B182" i="2"/>
  <c r="B181" i="6"/>
  <c r="B181" i="2"/>
  <c r="B178" i="2"/>
  <c r="B177" i="6"/>
  <c r="B177" i="2"/>
  <c r="C185" i="2"/>
  <c r="AR168" i="6"/>
  <c r="AF184" i="4" l="1"/>
  <c r="AF183" i="4"/>
  <c r="AG184" i="4"/>
  <c r="AG183" i="4"/>
  <c r="AH183" i="4"/>
  <c r="AH184" i="4"/>
  <c r="AI183" i="4"/>
  <c r="AI184" i="4"/>
  <c r="AJ183" i="4"/>
  <c r="AJ184" i="4"/>
  <c r="AE184" i="4"/>
  <c r="AE183" i="4"/>
  <c r="AK183" i="4"/>
  <c r="AK184" i="4"/>
  <c r="AL183" i="4"/>
  <c r="AL184" i="4"/>
  <c r="CM185" i="6"/>
  <c r="Q186" i="4"/>
  <c r="AN185" i="10"/>
  <c r="AO185" i="10"/>
  <c r="AP185" i="10"/>
  <c r="AQ185" i="10"/>
  <c r="AR185" i="10"/>
  <c r="AS185" i="10"/>
  <c r="AT185" i="10"/>
  <c r="AM185" i="10"/>
  <c r="AF185" i="10"/>
  <c r="AG185" i="10"/>
  <c r="AH185" i="10"/>
  <c r="AI185" i="10"/>
  <c r="AJ185" i="10"/>
  <c r="AK185" i="10"/>
  <c r="AL185" i="10"/>
  <c r="AE185" i="10"/>
  <c r="X185" i="10"/>
  <c r="Y185" i="10"/>
  <c r="Z185" i="10"/>
  <c r="AA185" i="10"/>
  <c r="AB185" i="10"/>
  <c r="AC185" i="10"/>
  <c r="AD185" i="10"/>
  <c r="W185" i="10"/>
  <c r="T186" i="4"/>
  <c r="V186" i="4"/>
  <c r="U186" i="4"/>
  <c r="S186" i="4"/>
  <c r="R186" i="4"/>
  <c r="V185" i="10"/>
  <c r="U185" i="10"/>
  <c r="T185" i="10"/>
  <c r="S185" i="10"/>
  <c r="R185" i="10"/>
  <c r="V185" i="4"/>
  <c r="U185" i="4"/>
  <c r="T185" i="4"/>
  <c r="S185" i="4"/>
  <c r="R185" i="4"/>
  <c r="Q185" i="10"/>
  <c r="Q185" i="4"/>
  <c r="P186" i="4"/>
  <c r="P185" i="10"/>
  <c r="P185" i="4"/>
  <c r="O186" i="4"/>
  <c r="N186" i="4"/>
  <c r="M186" i="4"/>
  <c r="L186" i="4"/>
  <c r="K186" i="4"/>
  <c r="J186" i="4"/>
  <c r="O185" i="10"/>
  <c r="N185" i="10"/>
  <c r="M185" i="10"/>
  <c r="L185" i="10"/>
  <c r="K185" i="10"/>
  <c r="O185" i="4"/>
  <c r="N185" i="4"/>
  <c r="M185" i="4"/>
  <c r="L185" i="4"/>
  <c r="K185" i="4"/>
  <c r="J185" i="10"/>
  <c r="J185" i="4"/>
  <c r="I185" i="10"/>
  <c r="I185" i="4"/>
  <c r="I186" i="4"/>
  <c r="H186" i="4"/>
  <c r="G186" i="4"/>
  <c r="F186" i="4"/>
  <c r="E186" i="4"/>
  <c r="D186" i="4"/>
  <c r="C186" i="4"/>
  <c r="H185" i="10"/>
  <c r="H185" i="4"/>
  <c r="C185" i="10"/>
  <c r="D185" i="10"/>
  <c r="E185" i="10"/>
  <c r="F185" i="10"/>
  <c r="G185" i="10"/>
  <c r="C185" i="4"/>
  <c r="D185" i="4"/>
  <c r="E185" i="4"/>
  <c r="F185" i="4"/>
  <c r="G185" i="4"/>
  <c r="B186" i="4"/>
  <c r="B185" i="10"/>
  <c r="B185" i="4"/>
  <c r="C185" i="6"/>
  <c r="D185" i="6"/>
  <c r="E185" i="6"/>
  <c r="F185" i="6"/>
  <c r="G185" i="6"/>
  <c r="H185" i="6"/>
  <c r="I185" i="6"/>
  <c r="J185" i="6"/>
  <c r="K185" i="6"/>
  <c r="L185" i="6"/>
  <c r="M185" i="6"/>
  <c r="N185" i="6"/>
  <c r="O185" i="6"/>
  <c r="P185" i="6"/>
  <c r="Q185" i="6"/>
  <c r="R185" i="6"/>
  <c r="S185" i="6"/>
  <c r="T185" i="6"/>
  <c r="U185" i="6"/>
  <c r="V185" i="6"/>
  <c r="W185" i="6"/>
  <c r="X185" i="6"/>
  <c r="Y185" i="6"/>
  <c r="Z185" i="6"/>
  <c r="AA185" i="6"/>
  <c r="AB185" i="6"/>
  <c r="AC185" i="6"/>
  <c r="AD185" i="6"/>
  <c r="AE185" i="6"/>
  <c r="AF185" i="6"/>
  <c r="AG185" i="6"/>
  <c r="AH185" i="6"/>
  <c r="AI185" i="6"/>
  <c r="AJ185" i="6"/>
  <c r="AK185" i="6"/>
  <c r="AL185" i="6"/>
  <c r="AM185" i="6"/>
  <c r="AN185" i="6"/>
  <c r="AO185" i="6"/>
  <c r="AP185" i="6"/>
  <c r="AQ185" i="6"/>
  <c r="AR185" i="6"/>
  <c r="AS185" i="6"/>
  <c r="AT185" i="6"/>
  <c r="AU185" i="6"/>
  <c r="AV185" i="6"/>
  <c r="AW185" i="6"/>
  <c r="AX185" i="6"/>
  <c r="AY185" i="6"/>
  <c r="AZ185" i="6"/>
  <c r="BA185" i="6"/>
  <c r="BB185" i="6"/>
  <c r="BC185" i="6"/>
  <c r="BD185" i="6"/>
  <c r="BE185" i="6"/>
  <c r="BF185" i="6"/>
  <c r="BG185" i="6"/>
  <c r="BH185" i="6"/>
  <c r="BI185" i="6"/>
  <c r="BJ185" i="6"/>
  <c r="BK185" i="6"/>
  <c r="BL185" i="6"/>
  <c r="BM185" i="6"/>
  <c r="BN185" i="6"/>
  <c r="BO185" i="6"/>
  <c r="BP185" i="6"/>
  <c r="BQ185" i="6"/>
  <c r="BR185" i="6"/>
  <c r="BS185" i="6"/>
  <c r="BT185" i="6"/>
  <c r="BU185" i="6"/>
  <c r="BV185" i="6"/>
  <c r="BW185" i="6"/>
  <c r="BX185" i="6"/>
  <c r="BY185" i="6"/>
  <c r="BZ185" i="6"/>
  <c r="CA185" i="6"/>
  <c r="CB185" i="6"/>
  <c r="CC185" i="6"/>
  <c r="CD185" i="6"/>
  <c r="CE185" i="6"/>
  <c r="CF185" i="6"/>
  <c r="CG185" i="6"/>
  <c r="CH185" i="6"/>
  <c r="CI185" i="6"/>
  <c r="CJ185" i="6"/>
  <c r="CK185" i="6"/>
  <c r="CL185" i="6"/>
  <c r="AR186" i="6"/>
  <c r="B185" i="6"/>
  <c r="CM186" i="2"/>
  <c r="C186" i="2"/>
  <c r="D186" i="2"/>
  <c r="E186" i="2"/>
  <c r="F186" i="2"/>
  <c r="G186" i="2"/>
  <c r="H186" i="2"/>
  <c r="I186" i="2"/>
  <c r="J186" i="2"/>
  <c r="K186" i="2"/>
  <c r="L186" i="2"/>
  <c r="M186" i="2"/>
  <c r="N186" i="2"/>
  <c r="O186" i="2"/>
  <c r="P186" i="2"/>
  <c r="Q186" i="2"/>
  <c r="R186" i="2"/>
  <c r="S186" i="2"/>
  <c r="T186" i="2"/>
  <c r="U186" i="2"/>
  <c r="V186" i="2"/>
  <c r="W186" i="2"/>
  <c r="X186" i="2"/>
  <c r="Y186" i="2"/>
  <c r="Z186" i="2"/>
  <c r="AA186" i="2"/>
  <c r="AB186" i="2"/>
  <c r="AC186" i="2"/>
  <c r="AD186" i="2"/>
  <c r="AE186" i="2"/>
  <c r="AF186" i="2"/>
  <c r="AG186" i="2"/>
  <c r="AH186" i="2"/>
  <c r="AI186" i="2"/>
  <c r="AJ186" i="2"/>
  <c r="AK186" i="2"/>
  <c r="AL186" i="2"/>
  <c r="AM186" i="2"/>
  <c r="AN186" i="2"/>
  <c r="AO186" i="2"/>
  <c r="AP186" i="2"/>
  <c r="AQ186" i="2"/>
  <c r="AR186" i="2"/>
  <c r="AS186" i="2"/>
  <c r="AT186" i="2"/>
  <c r="AU186" i="2"/>
  <c r="AV186" i="2"/>
  <c r="AW186" i="2"/>
  <c r="AX186" i="2"/>
  <c r="AY186" i="2"/>
  <c r="AZ186" i="2"/>
  <c r="BA186" i="2"/>
  <c r="BB186" i="2"/>
  <c r="BC186" i="2"/>
  <c r="BD186" i="2"/>
  <c r="BE186" i="2"/>
  <c r="BF186" i="2"/>
  <c r="BG186" i="2"/>
  <c r="BH186" i="2"/>
  <c r="BI186" i="2"/>
  <c r="BJ186" i="2"/>
  <c r="BK186" i="2"/>
  <c r="BL186" i="2"/>
  <c r="BM186" i="2"/>
  <c r="BN186" i="2"/>
  <c r="BO186" i="2"/>
  <c r="BP186" i="2"/>
  <c r="BQ186" i="2"/>
  <c r="BR186" i="2"/>
  <c r="BS186" i="2"/>
  <c r="BT186" i="2"/>
  <c r="BU186" i="2"/>
  <c r="BV186" i="2"/>
  <c r="BW186" i="2"/>
  <c r="BX186" i="2"/>
  <c r="BY186" i="2"/>
  <c r="BZ186" i="2"/>
  <c r="CA186" i="2"/>
  <c r="CB186" i="2"/>
  <c r="CC186" i="2"/>
  <c r="CD186" i="2"/>
  <c r="CE186" i="2"/>
  <c r="CF186" i="2"/>
  <c r="CG186" i="2"/>
  <c r="CH186" i="2"/>
  <c r="CI186" i="2"/>
  <c r="CJ186" i="2"/>
  <c r="CK186" i="2"/>
  <c r="CL186" i="2"/>
  <c r="B186" i="2"/>
  <c r="CM185" i="2"/>
  <c r="D185" i="2"/>
  <c r="E185" i="2"/>
  <c r="F185" i="2"/>
  <c r="G185" i="2"/>
  <c r="H185" i="2"/>
  <c r="I185" i="2"/>
  <c r="J185" i="2"/>
  <c r="K185" i="2"/>
  <c r="L185" i="2"/>
  <c r="M185" i="2"/>
  <c r="N185" i="2"/>
  <c r="O185" i="2"/>
  <c r="P185" i="2"/>
  <c r="Q185" i="2"/>
  <c r="R185" i="2"/>
  <c r="S185" i="2"/>
  <c r="T185" i="2"/>
  <c r="U185" i="2"/>
  <c r="V185" i="2"/>
  <c r="W185" i="2"/>
  <c r="X185" i="2"/>
  <c r="Y185" i="2"/>
  <c r="Z185" i="2"/>
  <c r="AA185" i="2"/>
  <c r="AB185" i="2"/>
  <c r="AC185" i="2"/>
  <c r="AD185" i="2"/>
  <c r="AE185" i="2"/>
  <c r="AF185" i="2"/>
  <c r="AG185" i="2"/>
  <c r="AH185" i="2"/>
  <c r="AI185" i="2"/>
  <c r="AJ185" i="2"/>
  <c r="AK185" i="2"/>
  <c r="AL185" i="2"/>
  <c r="AM185" i="2"/>
  <c r="AN185" i="2"/>
  <c r="AO185" i="2"/>
  <c r="AP185" i="2"/>
  <c r="AQ185" i="2"/>
  <c r="AR185" i="2"/>
  <c r="AS185" i="2"/>
  <c r="AT185" i="2"/>
  <c r="AU185" i="2"/>
  <c r="AV185" i="2"/>
  <c r="AW185" i="2"/>
  <c r="AX185" i="2"/>
  <c r="AY185" i="2"/>
  <c r="AZ185" i="2"/>
  <c r="BA185" i="2"/>
  <c r="BB185" i="2"/>
  <c r="BC185" i="2"/>
  <c r="BD185" i="2"/>
  <c r="BE185" i="2"/>
  <c r="BF185" i="2"/>
  <c r="BG185" i="2"/>
  <c r="BH185" i="2"/>
  <c r="BI185" i="2"/>
  <c r="BJ185" i="2"/>
  <c r="BK185" i="2"/>
  <c r="BL185" i="2"/>
  <c r="BM185" i="2"/>
  <c r="BN185" i="2"/>
  <c r="BO185" i="2"/>
  <c r="BP185" i="2"/>
  <c r="BQ185" i="2"/>
  <c r="BR185" i="2"/>
  <c r="BS185" i="2"/>
  <c r="BT185" i="2"/>
  <c r="BU185" i="2"/>
  <c r="BV185" i="2"/>
  <c r="BW185" i="2"/>
  <c r="BX185" i="2"/>
  <c r="BY185" i="2"/>
  <c r="BZ185" i="2"/>
  <c r="CA185" i="2"/>
  <c r="CB185" i="2"/>
  <c r="CC185" i="2"/>
  <c r="CD185" i="2"/>
  <c r="CE185" i="2"/>
  <c r="CF185" i="2"/>
  <c r="CG185" i="2"/>
  <c r="CH185" i="2"/>
  <c r="CI185" i="2"/>
  <c r="CJ185" i="2"/>
  <c r="CK185" i="2"/>
  <c r="CL185" i="2"/>
  <c r="B185" i="2"/>
  <c r="A377" i="104" l="1"/>
  <c r="A340" i="104"/>
  <c r="A303" i="104"/>
  <c r="A264" i="104"/>
  <c r="A222" i="104"/>
  <c r="A184" i="104"/>
  <c r="A146" i="104"/>
  <c r="A109" i="104"/>
  <c r="N315" i="104"/>
  <c r="I389" i="101"/>
  <c r="E389" i="101"/>
  <c r="O350" i="101"/>
  <c r="H351" i="101"/>
  <c r="E351" i="101"/>
  <c r="I354" i="104"/>
  <c r="E354" i="104"/>
  <c r="H316" i="104"/>
  <c r="E316" i="104"/>
  <c r="G180" i="4"/>
  <c r="O180" i="4"/>
  <c r="P179" i="4"/>
  <c r="C180" i="4"/>
  <c r="D180" i="4"/>
  <c r="H180" i="4"/>
  <c r="I180" i="4"/>
  <c r="S180" i="4"/>
  <c r="T180" i="4"/>
  <c r="AJ183" i="2"/>
  <c r="U183" i="2"/>
  <c r="AK183" i="2"/>
  <c r="AW179" i="2"/>
  <c r="E180" i="2"/>
  <c r="AK180" i="2"/>
  <c r="AG180" i="2"/>
  <c r="AH179" i="2"/>
  <c r="BA180" i="2"/>
  <c r="O179" i="4" l="1"/>
  <c r="B180" i="4"/>
  <c r="AZ184" i="2"/>
  <c r="F180" i="2"/>
  <c r="AR179" i="2"/>
  <c r="AB179" i="2"/>
  <c r="N184" i="2"/>
  <c r="T183" i="2"/>
  <c r="D183" i="2"/>
  <c r="AF180" i="2"/>
  <c r="AG184" i="2"/>
  <c r="AP179" i="2"/>
  <c r="AH184" i="2"/>
  <c r="P184" i="2"/>
  <c r="AC184" i="2"/>
  <c r="M184" i="2"/>
  <c r="AB184" i="2"/>
  <c r="L184" i="2"/>
  <c r="AI184" i="2"/>
  <c r="V179" i="2"/>
  <c r="H180" i="2"/>
  <c r="AF184" i="2"/>
  <c r="CC180" i="2"/>
  <c r="CA179" i="2"/>
  <c r="BS184" i="2"/>
  <c r="BZ179" i="2"/>
  <c r="CH184" i="2"/>
  <c r="BR184" i="2"/>
  <c r="AS179" i="2"/>
  <c r="BQ184" i="2"/>
  <c r="BZ180" i="2"/>
  <c r="BT180" i="2"/>
  <c r="AU179" i="2"/>
  <c r="V180" i="4"/>
  <c r="E180" i="4"/>
  <c r="R179" i="4"/>
  <c r="Q180" i="4"/>
  <c r="BQ180" i="2"/>
  <c r="CD179" i="2"/>
  <c r="AS183" i="2"/>
  <c r="AR183" i="2"/>
  <c r="CC179" i="2"/>
  <c r="BY180" i="2"/>
  <c r="BI180" i="2"/>
  <c r="AS180" i="2"/>
  <c r="AR180" i="2"/>
  <c r="CA183" i="2"/>
  <c r="BK183" i="2"/>
  <c r="CJ179" i="2"/>
  <c r="N180" i="2"/>
  <c r="Y183" i="2"/>
  <c r="F184" i="2"/>
  <c r="AJ184" i="2"/>
  <c r="AB180" i="2"/>
  <c r="L180" i="2"/>
  <c r="AC180" i="2"/>
  <c r="M180" i="2"/>
  <c r="T184" i="2"/>
  <c r="AA179" i="2"/>
  <c r="K180" i="2"/>
  <c r="H179" i="2"/>
  <c r="AD183" i="2"/>
  <c r="AC183" i="2"/>
  <c r="AB183" i="2"/>
  <c r="AK179" i="2"/>
  <c r="U179" i="2"/>
  <c r="E179" i="2"/>
  <c r="V180" i="2"/>
  <c r="AJ179" i="2"/>
  <c r="T179" i="2"/>
  <c r="D179" i="2"/>
  <c r="N183" i="2"/>
  <c r="AL180" i="2"/>
  <c r="AH180" i="2"/>
  <c r="Q179" i="4"/>
  <c r="J180" i="4"/>
  <c r="AV183" i="2"/>
  <c r="BJ183" i="2"/>
  <c r="AU183" i="2"/>
  <c r="BY184" i="2"/>
  <c r="BS180" i="2"/>
  <c r="BX180" i="2"/>
  <c r="BW180" i="2"/>
  <c r="BI184" i="2"/>
  <c r="AR184" i="2"/>
  <c r="CK183" i="2"/>
  <c r="BB180" i="2"/>
  <c r="BG179" i="2"/>
  <c r="AS184" i="2"/>
  <c r="BH184" i="2"/>
  <c r="BU184" i="2"/>
  <c r="CJ183" i="2"/>
  <c r="BT184" i="2"/>
  <c r="AL183" i="2"/>
  <c r="C179" i="2"/>
  <c r="BB179" i="2"/>
  <c r="CG183" i="2"/>
  <c r="BQ183" i="2"/>
  <c r="CF183" i="2"/>
  <c r="BP183" i="2"/>
  <c r="AZ183" i="2"/>
  <c r="CH180" i="2"/>
  <c r="BR179" i="2"/>
  <c r="BI183" i="2"/>
  <c r="CE184" i="2"/>
  <c r="AY183" i="2"/>
  <c r="BQ179" i="2"/>
  <c r="BA179" i="2"/>
  <c r="BH183" i="2"/>
  <c r="AX183" i="2"/>
  <c r="CF179" i="2"/>
  <c r="BP179" i="2"/>
  <c r="AZ179" i="2"/>
  <c r="CC183" i="2"/>
  <c r="BY179" i="2"/>
  <c r="CE180" i="2"/>
  <c r="BO179" i="2"/>
  <c r="BI179" i="2"/>
  <c r="CD180" i="2"/>
  <c r="BZ183" i="2"/>
  <c r="BJ184" i="2"/>
  <c r="AT184" i="2"/>
  <c r="CB179" i="2"/>
  <c r="L180" i="4"/>
  <c r="L179" i="4"/>
  <c r="BN179" i="2"/>
  <c r="BN180" i="2"/>
  <c r="AX179" i="2"/>
  <c r="AX180" i="2"/>
  <c r="R180" i="2"/>
  <c r="R179" i="2"/>
  <c r="K180" i="4"/>
  <c r="K179" i="4"/>
  <c r="S180" i="2"/>
  <c r="S179" i="2"/>
  <c r="AI179" i="2"/>
  <c r="AI180" i="2"/>
  <c r="CM180" i="2"/>
  <c r="CL179" i="2"/>
  <c r="CL180" i="2"/>
  <c r="BV180" i="2"/>
  <c r="BV179" i="2"/>
  <c r="BF180" i="2"/>
  <c r="BF179" i="2"/>
  <c r="AP180" i="2"/>
  <c r="Z180" i="2"/>
  <c r="Z179" i="2"/>
  <c r="J179" i="2"/>
  <c r="J180" i="2"/>
  <c r="CD184" i="2"/>
  <c r="CD183" i="2"/>
  <c r="CB183" i="2"/>
  <c r="CB184" i="2"/>
  <c r="AY179" i="2"/>
  <c r="AY180" i="2"/>
  <c r="C183" i="2"/>
  <c r="C184" i="2"/>
  <c r="C180" i="2"/>
  <c r="AG183" i="2"/>
  <c r="H184" i="2"/>
  <c r="AP183" i="2"/>
  <c r="CA180" i="2"/>
  <c r="CL183" i="2"/>
  <c r="BV183" i="2"/>
  <c r="BF183" i="2"/>
  <c r="Z184" i="2"/>
  <c r="CC184" i="2"/>
  <c r="BM184" i="2"/>
  <c r="AW183" i="2"/>
  <c r="CI179" i="2"/>
  <c r="AE180" i="2"/>
  <c r="BZ184" i="2"/>
  <c r="CI183" i="2"/>
  <c r="BS183" i="2"/>
  <c r="BC183" i="2"/>
  <c r="BC184" i="2"/>
  <c r="AM183" i="2"/>
  <c r="AM184" i="2"/>
  <c r="W183" i="2"/>
  <c r="AZ180" i="2"/>
  <c r="F179" i="2"/>
  <c r="Q183" i="2"/>
  <c r="X183" i="2"/>
  <c r="BS179" i="2"/>
  <c r="BC179" i="2"/>
  <c r="AM179" i="2"/>
  <c r="W179" i="2"/>
  <c r="G179" i="2"/>
  <c r="BK180" i="2"/>
  <c r="AU180" i="2"/>
  <c r="O180" i="2"/>
  <c r="BR183" i="2"/>
  <c r="BB183" i="2"/>
  <c r="BB184" i="2"/>
  <c r="AL184" i="2"/>
  <c r="V184" i="2"/>
  <c r="V183" i="2"/>
  <c r="E183" i="2"/>
  <c r="CG179" i="2"/>
  <c r="CG180" i="2"/>
  <c r="N180" i="4"/>
  <c r="J179" i="4"/>
  <c r="J184" i="2"/>
  <c r="BA183" i="2"/>
  <c r="BA184" i="2"/>
  <c r="BX184" i="2"/>
  <c r="BX183" i="2"/>
  <c r="BH180" i="2"/>
  <c r="BH179" i="2"/>
  <c r="M180" i="4"/>
  <c r="M179" i="4"/>
  <c r="BJ180" i="2"/>
  <c r="AT180" i="2"/>
  <c r="AD179" i="2"/>
  <c r="N179" i="2"/>
  <c r="CH179" i="2"/>
  <c r="BR180" i="2"/>
  <c r="AL179" i="2"/>
  <c r="V179" i="4"/>
  <c r="F179" i="4"/>
  <c r="R180" i="4"/>
  <c r="U179" i="4"/>
  <c r="E179" i="4"/>
  <c r="CE183" i="2"/>
  <c r="BO184" i="2"/>
  <c r="AY184" i="2"/>
  <c r="AI183" i="2"/>
  <c r="S183" i="2"/>
  <c r="T179" i="4"/>
  <c r="D179" i="4"/>
  <c r="CM184" i="2"/>
  <c r="BW183" i="2"/>
  <c r="BG184" i="2"/>
  <c r="AQ184" i="2"/>
  <c r="AA184" i="2"/>
  <c r="K183" i="2"/>
  <c r="BN184" i="2"/>
  <c r="AX184" i="2"/>
  <c r="AH183" i="2"/>
  <c r="R183" i="2"/>
  <c r="BJ179" i="2"/>
  <c r="CM179" i="2"/>
  <c r="BW179" i="2"/>
  <c r="BG180" i="2"/>
  <c r="AQ180" i="2"/>
  <c r="AA180" i="2"/>
  <c r="K179" i="2"/>
  <c r="CE179" i="2"/>
  <c r="P180" i="4"/>
  <c r="S179" i="4"/>
  <c r="C179" i="4"/>
  <c r="CK184" i="2"/>
  <c r="BU183" i="2"/>
  <c r="BE183" i="2"/>
  <c r="AO183" i="2"/>
  <c r="Y184" i="2"/>
  <c r="I184" i="2"/>
  <c r="BL184" i="2"/>
  <c r="AV184" i="2"/>
  <c r="AF183" i="2"/>
  <c r="P183" i="2"/>
  <c r="CK179" i="2"/>
  <c r="BU179" i="2"/>
  <c r="BE179" i="2"/>
  <c r="AO179" i="2"/>
  <c r="Y180" i="2"/>
  <c r="I180" i="2"/>
  <c r="BM180" i="2"/>
  <c r="AW180" i="2"/>
  <c r="AG179" i="2"/>
  <c r="Q179" i="2"/>
  <c r="F180" i="4"/>
  <c r="CJ184" i="2"/>
  <c r="BT183" i="2"/>
  <c r="BD183" i="2"/>
  <c r="AN184" i="2"/>
  <c r="X184" i="2"/>
  <c r="G183" i="2"/>
  <c r="CA184" i="2"/>
  <c r="BK184" i="2"/>
  <c r="AU184" i="2"/>
  <c r="AE184" i="2"/>
  <c r="O184" i="2"/>
  <c r="CJ180" i="2"/>
  <c r="BT179" i="2"/>
  <c r="BD179" i="2"/>
  <c r="AN180" i="2"/>
  <c r="X180" i="2"/>
  <c r="CB180" i="2"/>
  <c r="BL180" i="2"/>
  <c r="AV179" i="2"/>
  <c r="AF179" i="2"/>
  <c r="P179" i="2"/>
  <c r="N179" i="4"/>
  <c r="I179" i="4"/>
  <c r="H179" i="4"/>
  <c r="G179" i="4"/>
  <c r="BF184" i="2"/>
  <c r="BO183" i="2"/>
  <c r="J183" i="2"/>
  <c r="I179" i="2"/>
  <c r="BE184" i="2"/>
  <c r="S184" i="2"/>
  <c r="BN183" i="2"/>
  <c r="I183" i="2"/>
  <c r="BD180" i="2"/>
  <c r="BM179" i="2"/>
  <c r="AT179" i="2"/>
  <c r="BW184" i="2"/>
  <c r="BD184" i="2"/>
  <c r="AK184" i="2"/>
  <c r="R184" i="2"/>
  <c r="CH183" i="2"/>
  <c r="BM183" i="2"/>
  <c r="AT183" i="2"/>
  <c r="AA183" i="2"/>
  <c r="H183" i="2"/>
  <c r="BC180" i="2"/>
  <c r="AJ180" i="2"/>
  <c r="Q180" i="2"/>
  <c r="BL179" i="2"/>
  <c r="BE180" i="2"/>
  <c r="BV184" i="2"/>
  <c r="Q184" i="2"/>
  <c r="BL183" i="2"/>
  <c r="Z183" i="2"/>
  <c r="F183" i="2"/>
  <c r="BU180" i="2"/>
  <c r="P180" i="2"/>
  <c r="BK179" i="2"/>
  <c r="Y179" i="2"/>
  <c r="AQ179" i="2"/>
  <c r="X179" i="2"/>
  <c r="CI180" i="2"/>
  <c r="BP180" i="2"/>
  <c r="CI184" i="2"/>
  <c r="BP184" i="2"/>
  <c r="AW184" i="2"/>
  <c r="BY183" i="2"/>
  <c r="BO180" i="2"/>
  <c r="AV180" i="2"/>
  <c r="G180" i="2"/>
  <c r="BX179" i="2"/>
  <c r="AQ183" i="2"/>
  <c r="CF184" i="2"/>
  <c r="E184" i="2"/>
  <c r="W180" i="2"/>
  <c r="D180" i="2"/>
  <c r="M179" i="2"/>
  <c r="CL184" i="2"/>
  <c r="AD180" i="2"/>
  <c r="AN179" i="2"/>
  <c r="O179" i="2"/>
  <c r="AO180" i="2"/>
  <c r="AE179" i="2"/>
  <c r="L179" i="2"/>
  <c r="K184" i="2"/>
  <c r="AD184" i="2"/>
  <c r="BG183" i="2"/>
  <c r="AN183" i="2"/>
  <c r="G184" i="2"/>
  <c r="CG184" i="2"/>
  <c r="CF180" i="2"/>
  <c r="AP184" i="2"/>
  <c r="D184" i="2"/>
  <c r="M183" i="2"/>
  <c r="AO184" i="2"/>
  <c r="CM183" i="2"/>
  <c r="AE183" i="2"/>
  <c r="L183" i="2"/>
  <c r="U180" i="2"/>
  <c r="CK180" i="2"/>
  <c r="O183" i="2"/>
  <c r="W184" i="2"/>
  <c r="U184" i="2"/>
  <c r="AM180" i="2"/>
  <c r="T180" i="2"/>
  <c r="AC179" i="2"/>
  <c r="AR173" i="2"/>
  <c r="AS173" i="2"/>
  <c r="AT173" i="2"/>
  <c r="AU173" i="2"/>
  <c r="AV173" i="2"/>
  <c r="AW173" i="2"/>
  <c r="AX173" i="2"/>
  <c r="AY173" i="2"/>
  <c r="AZ173" i="2"/>
  <c r="BA173" i="2"/>
  <c r="BB173" i="2"/>
  <c r="BC173" i="2"/>
  <c r="BD173" i="2"/>
  <c r="BE173" i="2"/>
  <c r="BF173" i="2"/>
  <c r="BG173" i="2"/>
  <c r="BH173" i="2"/>
  <c r="BI173" i="2"/>
  <c r="BJ173" i="2"/>
  <c r="BK173" i="2"/>
  <c r="BL173" i="2"/>
  <c r="BM173" i="2"/>
  <c r="BN173" i="2"/>
  <c r="BO173" i="2"/>
  <c r="AR174" i="2"/>
  <c r="AS174" i="2"/>
  <c r="AT174" i="2"/>
  <c r="AU174" i="2"/>
  <c r="AV174" i="2"/>
  <c r="AW174" i="2"/>
  <c r="AX174" i="2"/>
  <c r="AY174" i="2"/>
  <c r="AZ174" i="2"/>
  <c r="BA174" i="2"/>
  <c r="BB174" i="2"/>
  <c r="BC174" i="2"/>
  <c r="BD174" i="2"/>
  <c r="BE174" i="2"/>
  <c r="BF174" i="2"/>
  <c r="BG174" i="2"/>
  <c r="BH174" i="2"/>
  <c r="BI174" i="2"/>
  <c r="BJ174" i="2"/>
  <c r="BK174" i="2"/>
  <c r="BL174" i="2"/>
  <c r="BM174" i="2"/>
  <c r="BN174" i="2"/>
  <c r="BO174" i="2"/>
  <c r="AR175" i="2"/>
  <c r="AS175" i="2"/>
  <c r="AT175" i="2"/>
  <c r="AU175" i="2"/>
  <c r="AV175" i="2"/>
  <c r="AW175" i="2"/>
  <c r="AX175" i="2"/>
  <c r="AY175" i="2"/>
  <c r="AZ175" i="2"/>
  <c r="BA175" i="2"/>
  <c r="BB175" i="2"/>
  <c r="BC175" i="2"/>
  <c r="BD175" i="2"/>
  <c r="BE175" i="2"/>
  <c r="BF175" i="2"/>
  <c r="BG175" i="2"/>
  <c r="BH175" i="2"/>
  <c r="BI175" i="2"/>
  <c r="BJ175" i="2"/>
  <c r="BK175" i="2"/>
  <c r="BL175" i="2"/>
  <c r="BM175" i="2"/>
  <c r="BN175" i="2"/>
  <c r="BO175" i="2"/>
  <c r="D352" i="101"/>
  <c r="D353" i="101"/>
  <c r="D354" i="101"/>
  <c r="D355" i="101"/>
  <c r="D356" i="101"/>
  <c r="D357" i="101"/>
  <c r="D358" i="101"/>
  <c r="D359" i="101"/>
  <c r="BB188" i="2"/>
  <c r="BC188" i="2"/>
  <c r="AR187" i="2"/>
  <c r="AS187" i="2"/>
  <c r="AT187" i="2"/>
  <c r="AU187" i="2"/>
  <c r="AW187" i="2"/>
  <c r="AX187" i="2"/>
  <c r="BH187" i="2"/>
  <c r="BI187" i="2"/>
  <c r="BL187" i="2"/>
  <c r="BM187" i="2"/>
  <c r="BN187" i="2"/>
  <c r="BO187" i="2"/>
  <c r="AZ188" i="2"/>
  <c r="BF188" i="2" l="1"/>
  <c r="BE188" i="2"/>
  <c r="BK188" i="2"/>
  <c r="BB187" i="2"/>
  <c r="BC187" i="2"/>
  <c r="BJ188" i="2"/>
  <c r="BA187" i="2"/>
  <c r="AS188" i="2"/>
  <c r="AZ187" i="2"/>
  <c r="BH188" i="2"/>
  <c r="AR188" i="2"/>
  <c r="AY187" i="2"/>
  <c r="BG188" i="2"/>
  <c r="AT188" i="2"/>
  <c r="BI188" i="2"/>
  <c r="AU188" i="2"/>
  <c r="AV187" i="2"/>
  <c r="BD188" i="2"/>
  <c r="BA188" i="2"/>
  <c r="BG187" i="2"/>
  <c r="BO188" i="2"/>
  <c r="AY188" i="2"/>
  <c r="BF187" i="2"/>
  <c r="BN188" i="2"/>
  <c r="AX188" i="2"/>
  <c r="BE187" i="2"/>
  <c r="BM188" i="2"/>
  <c r="AW188" i="2"/>
  <c r="BD187" i="2"/>
  <c r="BL188" i="2"/>
  <c r="AV188" i="2"/>
  <c r="BK187" i="2"/>
  <c r="BJ187" i="2"/>
  <c r="J14" i="101"/>
  <c r="J15" i="101"/>
  <c r="F150" i="105"/>
  <c r="F178" i="105"/>
  <c r="F206" i="105"/>
  <c r="F234" i="105"/>
  <c r="F262" i="105"/>
  <c r="F290" i="105"/>
  <c r="F318" i="105"/>
  <c r="F122" i="105"/>
  <c r="K14" i="101"/>
  <c r="F94" i="105"/>
  <c r="I14" i="101"/>
  <c r="I15" i="101"/>
  <c r="I5" i="101"/>
  <c r="J5" i="101"/>
  <c r="K5" i="101"/>
  <c r="J6" i="101"/>
  <c r="C122" i="105"/>
  <c r="C150" i="105"/>
  <c r="C206" i="105"/>
  <c r="C234" i="105"/>
  <c r="C262" i="105"/>
  <c r="C290" i="105"/>
  <c r="C318" i="105"/>
  <c r="C5" i="101"/>
  <c r="E5" i="101"/>
  <c r="G5" i="101"/>
  <c r="H5" i="101"/>
  <c r="C78" i="105"/>
  <c r="C164" i="105"/>
  <c r="C274" i="105"/>
  <c r="C140" i="105"/>
  <c r="C280" i="105"/>
  <c r="C308" i="105"/>
  <c r="C110" i="105"/>
  <c r="C166" i="105"/>
  <c r="C194" i="105"/>
  <c r="C139" i="105"/>
  <c r="C279" i="105"/>
  <c r="C307" i="105"/>
  <c r="C14" i="101"/>
  <c r="E14" i="101"/>
  <c r="F14" i="101"/>
  <c r="G14" i="101"/>
  <c r="H14" i="101"/>
  <c r="F80" i="105"/>
  <c r="F78" i="105"/>
  <c r="F79" i="105"/>
  <c r="F15" i="101"/>
  <c r="F82" i="105"/>
  <c r="F164" i="105"/>
  <c r="F162" i="105"/>
  <c r="F190" i="105"/>
  <c r="F135" i="105"/>
  <c r="F163" i="105"/>
  <c r="F191" i="105"/>
  <c r="F303" i="105"/>
  <c r="F140" i="105"/>
  <c r="F168" i="105"/>
  <c r="F224" i="105"/>
  <c r="F110" i="105"/>
  <c r="F194" i="105"/>
  <c r="F222" i="105"/>
  <c r="F278" i="105"/>
  <c r="F306" i="105"/>
  <c r="F111" i="105"/>
  <c r="F139" i="105"/>
  <c r="F167" i="105"/>
  <c r="F195" i="105"/>
  <c r="F223" i="105"/>
  <c r="D14" i="101"/>
  <c r="F136" i="105"/>
  <c r="F220" i="105"/>
  <c r="F248" i="105"/>
  <c r="F276" i="105"/>
  <c r="F304" i="105"/>
  <c r="F106" i="105"/>
  <c r="F134" i="105"/>
  <c r="F246" i="105"/>
  <c r="F219" i="105"/>
  <c r="F247" i="105"/>
  <c r="F275" i="105"/>
  <c r="F6" i="101"/>
  <c r="F9" i="101" s="1"/>
  <c r="C162" i="105"/>
  <c r="C190" i="105"/>
  <c r="C135" i="105"/>
  <c r="I6" i="101"/>
  <c r="C94" i="105"/>
  <c r="F108" i="105"/>
  <c r="F218" i="105"/>
  <c r="F302" i="105"/>
  <c r="B5" i="101"/>
  <c r="B6" i="101"/>
  <c r="B14" i="101"/>
  <c r="B15" i="101"/>
  <c r="D168" i="6"/>
  <c r="D186" i="6" s="1"/>
  <c r="E445" i="105"/>
  <c r="E457" i="105" s="1"/>
  <c r="G445" i="105"/>
  <c r="G457" i="105" s="1"/>
  <c r="C445" i="105"/>
  <c r="C457" i="105" s="1"/>
  <c r="H788" i="101"/>
  <c r="F788" i="101"/>
  <c r="D788" i="101"/>
  <c r="C459" i="105"/>
  <c r="D459" i="105"/>
  <c r="E459" i="105"/>
  <c r="F459" i="105"/>
  <c r="G459" i="105"/>
  <c r="H459" i="105"/>
  <c r="I459" i="105"/>
  <c r="C460" i="105"/>
  <c r="D460" i="105"/>
  <c r="E460" i="105"/>
  <c r="F460" i="105"/>
  <c r="G460" i="105"/>
  <c r="H460" i="105"/>
  <c r="I460" i="105"/>
  <c r="C461" i="105"/>
  <c r="D461" i="105"/>
  <c r="E461" i="105"/>
  <c r="F461" i="105"/>
  <c r="G461" i="105"/>
  <c r="H461" i="105"/>
  <c r="I461" i="105"/>
  <c r="C462" i="105"/>
  <c r="D462" i="105"/>
  <c r="E462" i="105"/>
  <c r="F462" i="105"/>
  <c r="G462" i="105"/>
  <c r="H462" i="105"/>
  <c r="I462" i="105"/>
  <c r="C463" i="105"/>
  <c r="D463" i="105"/>
  <c r="E463" i="105"/>
  <c r="F463" i="105"/>
  <c r="G463" i="105"/>
  <c r="H463" i="105"/>
  <c r="I463" i="105"/>
  <c r="C464" i="105"/>
  <c r="D464" i="105"/>
  <c r="E464" i="105"/>
  <c r="F464" i="105"/>
  <c r="G464" i="105"/>
  <c r="H464" i="105"/>
  <c r="I464" i="105"/>
  <c r="C465" i="105"/>
  <c r="D465" i="105"/>
  <c r="E465" i="105"/>
  <c r="F465" i="105"/>
  <c r="G465" i="105"/>
  <c r="H465" i="105"/>
  <c r="I465" i="105"/>
  <c r="C466" i="105"/>
  <c r="D466" i="105"/>
  <c r="E466" i="105"/>
  <c r="F466" i="105"/>
  <c r="G466" i="105"/>
  <c r="H466" i="105"/>
  <c r="I466" i="105"/>
  <c r="C467" i="105"/>
  <c r="D467" i="105"/>
  <c r="E467" i="105"/>
  <c r="F467" i="105"/>
  <c r="G467" i="105"/>
  <c r="H467" i="105"/>
  <c r="I467" i="105"/>
  <c r="B460" i="105"/>
  <c r="B461" i="105"/>
  <c r="B462" i="105"/>
  <c r="B463" i="105"/>
  <c r="B464" i="105"/>
  <c r="B465" i="105"/>
  <c r="B466" i="105"/>
  <c r="B467" i="105"/>
  <c r="B459" i="105"/>
  <c r="B448" i="105"/>
  <c r="C448" i="105"/>
  <c r="D448" i="105"/>
  <c r="E448" i="105"/>
  <c r="F448" i="105"/>
  <c r="G448" i="105"/>
  <c r="H448" i="105"/>
  <c r="I448" i="105"/>
  <c r="B449" i="105"/>
  <c r="C449" i="105"/>
  <c r="D449" i="105"/>
  <c r="E449" i="105"/>
  <c r="F449" i="105"/>
  <c r="G449" i="105"/>
  <c r="H449" i="105"/>
  <c r="I449" i="105"/>
  <c r="B450" i="105"/>
  <c r="C450" i="105"/>
  <c r="D450" i="105"/>
  <c r="E450" i="105"/>
  <c r="F450" i="105"/>
  <c r="G450" i="105"/>
  <c r="H450" i="105"/>
  <c r="I450" i="105"/>
  <c r="B451" i="105"/>
  <c r="C451" i="105"/>
  <c r="D451" i="105"/>
  <c r="E451" i="105"/>
  <c r="F451" i="105"/>
  <c r="G451" i="105"/>
  <c r="H451" i="105"/>
  <c r="I451" i="105"/>
  <c r="B452" i="105"/>
  <c r="C452" i="105"/>
  <c r="D452" i="105"/>
  <c r="E452" i="105"/>
  <c r="F452" i="105"/>
  <c r="G452" i="105"/>
  <c r="H452" i="105"/>
  <c r="I452" i="105"/>
  <c r="B453" i="105"/>
  <c r="C453" i="105"/>
  <c r="D453" i="105"/>
  <c r="E453" i="105"/>
  <c r="F453" i="105"/>
  <c r="G453" i="105"/>
  <c r="H453" i="105"/>
  <c r="I453" i="105"/>
  <c r="B454" i="105"/>
  <c r="C454" i="105"/>
  <c r="D454" i="105"/>
  <c r="E454" i="105"/>
  <c r="F454" i="105"/>
  <c r="G454" i="105"/>
  <c r="H454" i="105"/>
  <c r="I454" i="105"/>
  <c r="B455" i="105"/>
  <c r="C455" i="105"/>
  <c r="D455" i="105"/>
  <c r="E455" i="105"/>
  <c r="F455" i="105"/>
  <c r="G455" i="105"/>
  <c r="H455" i="105"/>
  <c r="I455" i="105"/>
  <c r="C447" i="105"/>
  <c r="D447" i="105"/>
  <c r="E447" i="105"/>
  <c r="F447" i="105"/>
  <c r="G447" i="105"/>
  <c r="H447" i="105"/>
  <c r="I447" i="105"/>
  <c r="B447" i="105"/>
  <c r="I440" i="105"/>
  <c r="H457" i="105"/>
  <c r="F365" i="105"/>
  <c r="F374" i="105"/>
  <c r="E365" i="105"/>
  <c r="E374" i="105"/>
  <c r="E356" i="105"/>
  <c r="F356" i="105"/>
  <c r="F345" i="105"/>
  <c r="E345" i="105"/>
  <c r="F336" i="105"/>
  <c r="E336" i="105"/>
  <c r="F327" i="105"/>
  <c r="E327" i="105"/>
  <c r="I322" i="105"/>
  <c r="A321" i="105"/>
  <c r="H300" i="105"/>
  <c r="G300" i="105"/>
  <c r="E300" i="105"/>
  <c r="D300" i="105"/>
  <c r="G298" i="105"/>
  <c r="F298" i="105"/>
  <c r="D298" i="105"/>
  <c r="C298" i="105"/>
  <c r="A293" i="105"/>
  <c r="H272" i="105"/>
  <c r="G272" i="105"/>
  <c r="E272" i="105"/>
  <c r="D272" i="105"/>
  <c r="G270" i="105"/>
  <c r="F270" i="105"/>
  <c r="D270" i="105"/>
  <c r="C270" i="105"/>
  <c r="A265" i="105"/>
  <c r="H244" i="105"/>
  <c r="G244" i="105"/>
  <c r="E244" i="105"/>
  <c r="D244" i="105"/>
  <c r="G242" i="105"/>
  <c r="F242" i="105"/>
  <c r="D242" i="105"/>
  <c r="C242" i="105"/>
  <c r="I238" i="105"/>
  <c r="A237" i="105"/>
  <c r="H216" i="105"/>
  <c r="G216" i="105"/>
  <c r="E216" i="105"/>
  <c r="D216" i="105"/>
  <c r="G214" i="105"/>
  <c r="F214" i="105"/>
  <c r="D214" i="105"/>
  <c r="C214" i="105"/>
  <c r="A209" i="105"/>
  <c r="H188" i="105"/>
  <c r="G188" i="105"/>
  <c r="E188" i="105"/>
  <c r="D188" i="105"/>
  <c r="G186" i="105"/>
  <c r="F186" i="105"/>
  <c r="D186" i="105"/>
  <c r="C186" i="105"/>
  <c r="A181" i="105"/>
  <c r="H160" i="105"/>
  <c r="G160" i="105"/>
  <c r="E160" i="105"/>
  <c r="D160" i="105"/>
  <c r="G158" i="105"/>
  <c r="F158" i="105"/>
  <c r="D158" i="105"/>
  <c r="C158" i="105"/>
  <c r="A153" i="105"/>
  <c r="H132" i="105"/>
  <c r="G132" i="105"/>
  <c r="E132" i="105"/>
  <c r="D132" i="105"/>
  <c r="G130" i="105"/>
  <c r="F130" i="105"/>
  <c r="D130" i="105"/>
  <c r="C130" i="105"/>
  <c r="I154" i="105"/>
  <c r="A125" i="105"/>
  <c r="H104" i="105"/>
  <c r="G104" i="105"/>
  <c r="E104" i="105"/>
  <c r="D104" i="105"/>
  <c r="G102" i="105"/>
  <c r="F102" i="105"/>
  <c r="D102" i="105"/>
  <c r="C102" i="105"/>
  <c r="I70" i="105"/>
  <c r="B160" i="10"/>
  <c r="C160" i="10"/>
  <c r="D160" i="10"/>
  <c r="E160" i="10"/>
  <c r="F160" i="10"/>
  <c r="G160" i="10"/>
  <c r="H160" i="10"/>
  <c r="I160" i="10"/>
  <c r="J160" i="10"/>
  <c r="K160" i="10"/>
  <c r="L160" i="10"/>
  <c r="M160" i="10"/>
  <c r="N160" i="10"/>
  <c r="O160" i="10"/>
  <c r="P160" i="10"/>
  <c r="Q160" i="10"/>
  <c r="R160" i="10"/>
  <c r="S160" i="10"/>
  <c r="T160" i="10"/>
  <c r="U160" i="10"/>
  <c r="V160" i="10"/>
  <c r="W160" i="10"/>
  <c r="X160" i="10"/>
  <c r="Y160" i="10"/>
  <c r="Z160" i="10"/>
  <c r="AA160" i="10"/>
  <c r="AB160" i="10"/>
  <c r="AC160" i="10"/>
  <c r="AD160" i="10"/>
  <c r="AE160" i="10"/>
  <c r="AF160" i="10"/>
  <c r="AG160" i="10"/>
  <c r="AH160" i="10"/>
  <c r="AI160" i="10"/>
  <c r="AJ160" i="10"/>
  <c r="AK160" i="10"/>
  <c r="AL160" i="10"/>
  <c r="AM160" i="10"/>
  <c r="AN160" i="10"/>
  <c r="AO160" i="10"/>
  <c r="AP160" i="10"/>
  <c r="AQ160" i="10"/>
  <c r="AR160" i="10"/>
  <c r="AS160" i="10"/>
  <c r="AT160" i="10"/>
  <c r="B161" i="10"/>
  <c r="C161" i="10"/>
  <c r="D161" i="10"/>
  <c r="E161" i="10"/>
  <c r="F161" i="10"/>
  <c r="G161" i="10"/>
  <c r="H161" i="10"/>
  <c r="I161" i="10"/>
  <c r="J161" i="10"/>
  <c r="K161" i="10"/>
  <c r="L161" i="10"/>
  <c r="M161" i="10"/>
  <c r="N161" i="10"/>
  <c r="O161" i="10"/>
  <c r="P161" i="10"/>
  <c r="Q161" i="10"/>
  <c r="R161" i="10"/>
  <c r="S161" i="10"/>
  <c r="T161" i="10"/>
  <c r="U161" i="10"/>
  <c r="V161" i="10"/>
  <c r="W161" i="10"/>
  <c r="X161" i="10"/>
  <c r="Y161" i="10"/>
  <c r="Z161" i="10"/>
  <c r="AA161" i="10"/>
  <c r="AB161" i="10"/>
  <c r="AC161" i="10"/>
  <c r="AD161" i="10"/>
  <c r="AE161" i="10"/>
  <c r="AF161" i="10"/>
  <c r="AG161" i="10"/>
  <c r="AH161" i="10"/>
  <c r="AI161" i="10"/>
  <c r="AJ161" i="10"/>
  <c r="AK161" i="10"/>
  <c r="AL161" i="10"/>
  <c r="AM161" i="10"/>
  <c r="AN161" i="10"/>
  <c r="AO161" i="10"/>
  <c r="AP161" i="10"/>
  <c r="AQ161" i="10"/>
  <c r="AR161" i="10"/>
  <c r="AS161" i="10"/>
  <c r="AT161" i="10"/>
  <c r="B162" i="10"/>
  <c r="C162" i="10"/>
  <c r="D162" i="10"/>
  <c r="E162" i="10"/>
  <c r="F162" i="10"/>
  <c r="G162" i="10"/>
  <c r="H162" i="10"/>
  <c r="I162" i="10"/>
  <c r="J162" i="10"/>
  <c r="K162" i="10"/>
  <c r="L162" i="10"/>
  <c r="M162" i="10"/>
  <c r="N162" i="10"/>
  <c r="O162" i="10"/>
  <c r="P162" i="10"/>
  <c r="Q162" i="10"/>
  <c r="R162" i="10"/>
  <c r="S162" i="10"/>
  <c r="T162" i="10"/>
  <c r="U162" i="10"/>
  <c r="V162" i="10"/>
  <c r="W162" i="10"/>
  <c r="X162" i="10"/>
  <c r="Y162" i="10"/>
  <c r="Z162" i="10"/>
  <c r="AA162" i="10"/>
  <c r="AB162" i="10"/>
  <c r="AC162" i="10"/>
  <c r="AD162" i="10"/>
  <c r="AE162" i="10"/>
  <c r="AF162" i="10"/>
  <c r="AG162" i="10"/>
  <c r="AH162" i="10"/>
  <c r="AI162" i="10"/>
  <c r="AJ162" i="10"/>
  <c r="AK162" i="10"/>
  <c r="AL162" i="10"/>
  <c r="AM162" i="10"/>
  <c r="AN162" i="10"/>
  <c r="AO162" i="10"/>
  <c r="AP162" i="10"/>
  <c r="AQ162" i="10"/>
  <c r="AR162" i="10"/>
  <c r="AS162" i="10"/>
  <c r="AT162" i="10"/>
  <c r="B163" i="10"/>
  <c r="C163" i="10"/>
  <c r="D163" i="10"/>
  <c r="E163" i="10"/>
  <c r="F163" i="10"/>
  <c r="G163" i="10"/>
  <c r="H163" i="10"/>
  <c r="I163" i="10"/>
  <c r="J163" i="10"/>
  <c r="K163" i="10"/>
  <c r="L163" i="10"/>
  <c r="M163" i="10"/>
  <c r="N163" i="10"/>
  <c r="O163" i="10"/>
  <c r="P163" i="10"/>
  <c r="Q163" i="10"/>
  <c r="R163" i="10"/>
  <c r="S163" i="10"/>
  <c r="T163" i="10"/>
  <c r="U163" i="10"/>
  <c r="V163" i="10"/>
  <c r="W163" i="10"/>
  <c r="X163" i="10"/>
  <c r="Y163" i="10"/>
  <c r="Z163" i="10"/>
  <c r="AA163" i="10"/>
  <c r="AB163" i="10"/>
  <c r="AC163" i="10"/>
  <c r="AD163" i="10"/>
  <c r="AE163" i="10"/>
  <c r="AF163" i="10"/>
  <c r="AG163" i="10"/>
  <c r="AH163" i="10"/>
  <c r="AI163" i="10"/>
  <c r="AJ163" i="10"/>
  <c r="AK163" i="10"/>
  <c r="AL163" i="10"/>
  <c r="AM163" i="10"/>
  <c r="AN163" i="10"/>
  <c r="AO163" i="10"/>
  <c r="AP163" i="10"/>
  <c r="AQ163" i="10"/>
  <c r="AR163" i="10"/>
  <c r="AS163" i="10"/>
  <c r="AT163" i="10"/>
  <c r="B164" i="10"/>
  <c r="C164" i="10"/>
  <c r="D164" i="10"/>
  <c r="E164" i="10"/>
  <c r="F164" i="10"/>
  <c r="G164" i="10"/>
  <c r="H164" i="10"/>
  <c r="I164" i="10"/>
  <c r="J164" i="10"/>
  <c r="K164" i="10"/>
  <c r="L164" i="10"/>
  <c r="M164" i="10"/>
  <c r="N164" i="10"/>
  <c r="O164" i="10"/>
  <c r="P164" i="10"/>
  <c r="Q164" i="10"/>
  <c r="R164" i="10"/>
  <c r="S164" i="10"/>
  <c r="T164" i="10"/>
  <c r="U164" i="10"/>
  <c r="V164" i="10"/>
  <c r="W164" i="10"/>
  <c r="X164" i="10"/>
  <c r="Y164" i="10"/>
  <c r="Z164" i="10"/>
  <c r="AA164" i="10"/>
  <c r="AB164" i="10"/>
  <c r="AC164" i="10"/>
  <c r="AD164" i="10"/>
  <c r="AE164" i="10"/>
  <c r="AF164" i="10"/>
  <c r="AG164" i="10"/>
  <c r="AH164" i="10"/>
  <c r="AI164" i="10"/>
  <c r="AJ164" i="10"/>
  <c r="AK164" i="10"/>
  <c r="AL164" i="10"/>
  <c r="AM164" i="10"/>
  <c r="AN164" i="10"/>
  <c r="AO164" i="10"/>
  <c r="AP164" i="10"/>
  <c r="AQ164" i="10"/>
  <c r="AR164" i="10"/>
  <c r="AS164" i="10"/>
  <c r="AT164" i="10"/>
  <c r="B165" i="10"/>
  <c r="D165" i="10"/>
  <c r="E165" i="10"/>
  <c r="F165" i="10"/>
  <c r="G165" i="10"/>
  <c r="H165" i="10"/>
  <c r="I165" i="10"/>
  <c r="K165" i="10"/>
  <c r="L165" i="10"/>
  <c r="M165" i="10"/>
  <c r="N165" i="10"/>
  <c r="O165" i="10"/>
  <c r="P165" i="10"/>
  <c r="R165" i="10"/>
  <c r="S165" i="10"/>
  <c r="T165" i="10"/>
  <c r="U165" i="10"/>
  <c r="V165" i="10"/>
  <c r="B166" i="10"/>
  <c r="C166" i="10"/>
  <c r="D166" i="10"/>
  <c r="E166" i="10"/>
  <c r="F166" i="10"/>
  <c r="G166" i="10"/>
  <c r="H166" i="10"/>
  <c r="I166" i="10"/>
  <c r="J166" i="10"/>
  <c r="K166" i="10"/>
  <c r="L166" i="10"/>
  <c r="M166" i="10"/>
  <c r="N166" i="10"/>
  <c r="O166" i="10"/>
  <c r="P166" i="10"/>
  <c r="Q166" i="10"/>
  <c r="R166" i="10"/>
  <c r="S166" i="10"/>
  <c r="T166" i="10"/>
  <c r="U166" i="10"/>
  <c r="V166" i="10"/>
  <c r="W166" i="10"/>
  <c r="X166" i="10"/>
  <c r="Y166" i="10"/>
  <c r="Z166" i="10"/>
  <c r="AA166" i="10"/>
  <c r="AB166" i="10"/>
  <c r="AC166" i="10"/>
  <c r="AD166" i="10"/>
  <c r="AE166" i="10"/>
  <c r="AF166" i="10"/>
  <c r="AG166" i="10"/>
  <c r="AH166" i="10"/>
  <c r="AI166" i="10"/>
  <c r="AJ166" i="10"/>
  <c r="AK166" i="10"/>
  <c r="AL166" i="10"/>
  <c r="AM166" i="10"/>
  <c r="AN166" i="10"/>
  <c r="AO166" i="10"/>
  <c r="AP166" i="10"/>
  <c r="AQ166" i="10"/>
  <c r="AR166" i="10"/>
  <c r="AS166" i="10"/>
  <c r="AT166" i="10"/>
  <c r="B167" i="10"/>
  <c r="C167" i="10"/>
  <c r="D167" i="10"/>
  <c r="E167" i="10"/>
  <c r="F167" i="10"/>
  <c r="G167" i="10"/>
  <c r="H167" i="10"/>
  <c r="I167" i="10"/>
  <c r="J167" i="10"/>
  <c r="K167" i="10"/>
  <c r="L167" i="10"/>
  <c r="M167" i="10"/>
  <c r="N167" i="10"/>
  <c r="O167" i="10"/>
  <c r="P167" i="10"/>
  <c r="Q167" i="10"/>
  <c r="R167" i="10"/>
  <c r="S167" i="10"/>
  <c r="T167" i="10"/>
  <c r="U167" i="10"/>
  <c r="V167" i="10"/>
  <c r="W167" i="10"/>
  <c r="X167" i="10"/>
  <c r="Y167" i="10"/>
  <c r="Z167" i="10"/>
  <c r="AA167" i="10"/>
  <c r="AB167" i="10"/>
  <c r="AC167" i="10"/>
  <c r="AD167" i="10"/>
  <c r="AE167" i="10"/>
  <c r="AF167" i="10"/>
  <c r="AG167" i="10"/>
  <c r="AH167" i="10"/>
  <c r="AI167" i="10"/>
  <c r="AJ167" i="10"/>
  <c r="AK167" i="10"/>
  <c r="AL167" i="10"/>
  <c r="AM167" i="10"/>
  <c r="AN167" i="10"/>
  <c r="AO167" i="10"/>
  <c r="AP167" i="10"/>
  <c r="AQ167" i="10"/>
  <c r="AR167" i="10"/>
  <c r="AS167" i="10"/>
  <c r="AT167" i="10"/>
  <c r="B168" i="10"/>
  <c r="B186" i="10" s="1"/>
  <c r="C168" i="10"/>
  <c r="D168" i="10"/>
  <c r="D186" i="10" s="1"/>
  <c r="E168" i="10"/>
  <c r="E186" i="10" s="1"/>
  <c r="F168" i="10"/>
  <c r="F186" i="10" s="1"/>
  <c r="G168" i="10"/>
  <c r="G186" i="10" s="1"/>
  <c r="H168" i="10"/>
  <c r="H186" i="10" s="1"/>
  <c r="I168" i="10"/>
  <c r="J168" i="10"/>
  <c r="K168" i="10"/>
  <c r="L168" i="10"/>
  <c r="M168" i="10"/>
  <c r="N168" i="10"/>
  <c r="O168" i="10"/>
  <c r="P168" i="10"/>
  <c r="Q168" i="10"/>
  <c r="R168" i="10"/>
  <c r="S168" i="10"/>
  <c r="T168" i="10"/>
  <c r="U168" i="10"/>
  <c r="V168" i="10"/>
  <c r="W168" i="10"/>
  <c r="X168" i="10"/>
  <c r="Y168" i="10"/>
  <c r="Z168" i="10"/>
  <c r="AA168" i="10"/>
  <c r="AB168" i="10"/>
  <c r="AC168" i="10"/>
  <c r="AD168" i="10"/>
  <c r="AE168" i="10"/>
  <c r="AF168" i="10"/>
  <c r="AF186" i="10" s="1"/>
  <c r="AG168" i="10"/>
  <c r="AG186" i="10" s="1"/>
  <c r="AH168" i="10"/>
  <c r="AH186" i="10" s="1"/>
  <c r="AI168" i="10"/>
  <c r="AJ168" i="10"/>
  <c r="AK168" i="10"/>
  <c r="AL168" i="10"/>
  <c r="AM168" i="10"/>
  <c r="AM186" i="10" s="1"/>
  <c r="AN168" i="10"/>
  <c r="AN186" i="10" s="1"/>
  <c r="AO168" i="10"/>
  <c r="AO186" i="10" s="1"/>
  <c r="AP168" i="10"/>
  <c r="AP186" i="10" s="1"/>
  <c r="AQ168" i="10"/>
  <c r="AQ186" i="10" s="1"/>
  <c r="AR168" i="10"/>
  <c r="AR186" i="10" s="1"/>
  <c r="AS168" i="10"/>
  <c r="AS186" i="10" s="1"/>
  <c r="AT168" i="10"/>
  <c r="AT186" i="10" s="1"/>
  <c r="B169" i="10"/>
  <c r="C169" i="10"/>
  <c r="D169" i="10"/>
  <c r="E169" i="10"/>
  <c r="F169" i="10"/>
  <c r="G169" i="10"/>
  <c r="H169" i="10"/>
  <c r="I169" i="10"/>
  <c r="J169" i="10"/>
  <c r="J178" i="10" s="1"/>
  <c r="K169" i="10"/>
  <c r="L169" i="10"/>
  <c r="M169" i="10"/>
  <c r="N169" i="10"/>
  <c r="O169" i="10"/>
  <c r="P169" i="10"/>
  <c r="Q169" i="10"/>
  <c r="R169" i="10"/>
  <c r="S169" i="10"/>
  <c r="T169" i="10"/>
  <c r="U169" i="10"/>
  <c r="V169" i="10"/>
  <c r="W169" i="10"/>
  <c r="AE186" i="10" s="1"/>
  <c r="X169" i="10"/>
  <c r="Y169" i="10"/>
  <c r="Z169" i="10"/>
  <c r="AA169" i="10"/>
  <c r="AB169" i="10"/>
  <c r="AC169" i="10"/>
  <c r="AD169" i="10"/>
  <c r="AE169" i="10"/>
  <c r="AE182" i="10" s="1"/>
  <c r="AF169" i="10"/>
  <c r="AF182" i="10" s="1"/>
  <c r="AG169" i="10"/>
  <c r="AG182" i="10" s="1"/>
  <c r="AH169" i="10"/>
  <c r="AH182" i="10" s="1"/>
  <c r="AI169" i="10"/>
  <c r="AI182" i="10" s="1"/>
  <c r="AJ169" i="10"/>
  <c r="AJ182" i="10" s="1"/>
  <c r="AK169" i="10"/>
  <c r="AK182" i="10" s="1"/>
  <c r="AL169" i="10"/>
  <c r="AM169" i="10"/>
  <c r="AN169" i="10"/>
  <c r="AO169" i="10"/>
  <c r="AP169" i="10"/>
  <c r="AQ169" i="10"/>
  <c r="AR169" i="10"/>
  <c r="AS169" i="10"/>
  <c r="AT169" i="10"/>
  <c r="B170" i="10"/>
  <c r="C170" i="10"/>
  <c r="D170" i="10"/>
  <c r="E170" i="10"/>
  <c r="F170" i="10"/>
  <c r="G170" i="10"/>
  <c r="H170" i="10"/>
  <c r="I170" i="10"/>
  <c r="J170" i="10"/>
  <c r="K170" i="10"/>
  <c r="L170" i="10"/>
  <c r="M170" i="10"/>
  <c r="N170" i="10"/>
  <c r="O170" i="10"/>
  <c r="P170" i="10"/>
  <c r="Q170" i="10"/>
  <c r="R170" i="10"/>
  <c r="S170" i="10"/>
  <c r="T170" i="10"/>
  <c r="U170" i="10"/>
  <c r="V170" i="10"/>
  <c r="W170" i="10"/>
  <c r="X170" i="10"/>
  <c r="Y170" i="10"/>
  <c r="Z170" i="10"/>
  <c r="AA170" i="10"/>
  <c r="AB170" i="10"/>
  <c r="AC170" i="10"/>
  <c r="AD170" i="10"/>
  <c r="AE170" i="10"/>
  <c r="AF170" i="10"/>
  <c r="AG170" i="10"/>
  <c r="AH170" i="10"/>
  <c r="AI170" i="10"/>
  <c r="AJ170" i="10"/>
  <c r="AK170" i="10"/>
  <c r="AL170" i="10"/>
  <c r="AM170" i="10"/>
  <c r="AN170" i="10"/>
  <c r="AO170" i="10"/>
  <c r="AP170" i="10"/>
  <c r="AQ170" i="10"/>
  <c r="AR170" i="10"/>
  <c r="AS170" i="10"/>
  <c r="AT170" i="10"/>
  <c r="B171" i="10"/>
  <c r="C171" i="10"/>
  <c r="D171" i="10"/>
  <c r="E171" i="10"/>
  <c r="F171" i="10"/>
  <c r="G171" i="10"/>
  <c r="H171" i="10"/>
  <c r="I171" i="10"/>
  <c r="J171" i="10"/>
  <c r="K171" i="10"/>
  <c r="L171" i="10"/>
  <c r="M171" i="10"/>
  <c r="N171" i="10"/>
  <c r="O171" i="10"/>
  <c r="P171" i="10"/>
  <c r="Q171" i="10"/>
  <c r="R171" i="10"/>
  <c r="S171" i="10"/>
  <c r="T171" i="10"/>
  <c r="U171" i="10"/>
  <c r="V171" i="10"/>
  <c r="W171" i="10"/>
  <c r="X171" i="10"/>
  <c r="Y171" i="10"/>
  <c r="Z171" i="10"/>
  <c r="AA171" i="10"/>
  <c r="AB171" i="10"/>
  <c r="AC171" i="10"/>
  <c r="AD171" i="10"/>
  <c r="AE171" i="10"/>
  <c r="AF171" i="10"/>
  <c r="AG171" i="10"/>
  <c r="AH171" i="10"/>
  <c r="AI171" i="10"/>
  <c r="AJ171" i="10"/>
  <c r="AK171" i="10"/>
  <c r="AL171" i="10"/>
  <c r="AM171" i="10"/>
  <c r="AN171" i="10"/>
  <c r="AO171" i="10"/>
  <c r="AP171" i="10"/>
  <c r="AQ171" i="10"/>
  <c r="AR171" i="10"/>
  <c r="AS171" i="10"/>
  <c r="AT171" i="10"/>
  <c r="B160" i="6"/>
  <c r="C160" i="6"/>
  <c r="D160" i="6"/>
  <c r="E160" i="6"/>
  <c r="F160" i="6"/>
  <c r="G160" i="6"/>
  <c r="H160" i="6"/>
  <c r="I160" i="6"/>
  <c r="J160" i="6"/>
  <c r="K160" i="6"/>
  <c r="L160" i="6"/>
  <c r="M160" i="6"/>
  <c r="N160" i="6"/>
  <c r="O160" i="6"/>
  <c r="P160" i="6"/>
  <c r="Q160" i="6"/>
  <c r="R160" i="6"/>
  <c r="S160" i="6"/>
  <c r="T160" i="6"/>
  <c r="U160" i="6"/>
  <c r="V160" i="6"/>
  <c r="W160" i="6"/>
  <c r="X160" i="6"/>
  <c r="Y160" i="6"/>
  <c r="Z160" i="6"/>
  <c r="AA160" i="6"/>
  <c r="AB160" i="6"/>
  <c r="AC160" i="6"/>
  <c r="AD160" i="6"/>
  <c r="AE160" i="6"/>
  <c r="AF160" i="6"/>
  <c r="AG160" i="6"/>
  <c r="AH160" i="6"/>
  <c r="AI160" i="6"/>
  <c r="AJ160" i="6"/>
  <c r="AK160" i="6"/>
  <c r="AL160" i="6"/>
  <c r="AM160" i="6"/>
  <c r="AN160" i="6"/>
  <c r="AO160" i="6"/>
  <c r="AP160" i="6"/>
  <c r="AQ160" i="6"/>
  <c r="AR160" i="6"/>
  <c r="AS160" i="6"/>
  <c r="AT160" i="6"/>
  <c r="AU160" i="6"/>
  <c r="AV160" i="6"/>
  <c r="AW160" i="6"/>
  <c r="AX160" i="6"/>
  <c r="AY160" i="6"/>
  <c r="AZ160" i="6"/>
  <c r="BA160" i="6"/>
  <c r="BB160" i="6"/>
  <c r="BC160" i="6"/>
  <c r="BD160" i="6"/>
  <c r="BE160" i="6"/>
  <c r="BF160" i="6"/>
  <c r="BG160" i="6"/>
  <c r="BH160" i="6"/>
  <c r="BI160" i="6"/>
  <c r="BJ160" i="6"/>
  <c r="BK160" i="6"/>
  <c r="BL160" i="6"/>
  <c r="BM160" i="6"/>
  <c r="BN160" i="6"/>
  <c r="BO160" i="6"/>
  <c r="BP160" i="6"/>
  <c r="BQ160" i="6"/>
  <c r="BR160" i="6"/>
  <c r="BS160" i="6"/>
  <c r="BT160" i="6"/>
  <c r="BU160" i="6"/>
  <c r="BV160" i="6"/>
  <c r="BW160" i="6"/>
  <c r="BX160" i="6"/>
  <c r="BY160" i="6"/>
  <c r="BZ160" i="6"/>
  <c r="CA160" i="6"/>
  <c r="CB160" i="6"/>
  <c r="CC160" i="6"/>
  <c r="CD160" i="6"/>
  <c r="CE160" i="6"/>
  <c r="CF160" i="6"/>
  <c r="CG160" i="6"/>
  <c r="CH160" i="6"/>
  <c r="CI160" i="6"/>
  <c r="CJ160" i="6"/>
  <c r="CK160" i="6"/>
  <c r="CL160" i="6"/>
  <c r="CM160" i="6"/>
  <c r="B161" i="6"/>
  <c r="C161" i="6"/>
  <c r="D161" i="6"/>
  <c r="E161" i="6"/>
  <c r="F161" i="6"/>
  <c r="G161" i="6"/>
  <c r="H161" i="6"/>
  <c r="I161" i="6"/>
  <c r="J161" i="6"/>
  <c r="K161" i="6"/>
  <c r="L161" i="6"/>
  <c r="M161" i="6"/>
  <c r="N161" i="6"/>
  <c r="O161" i="6"/>
  <c r="P161" i="6"/>
  <c r="Q161" i="6"/>
  <c r="R161" i="6"/>
  <c r="S161" i="6"/>
  <c r="T161" i="6"/>
  <c r="U161" i="6"/>
  <c r="V161" i="6"/>
  <c r="W161" i="6"/>
  <c r="X161" i="6"/>
  <c r="Y161" i="6"/>
  <c r="Z161" i="6"/>
  <c r="AA161" i="6"/>
  <c r="AB161" i="6"/>
  <c r="AC161" i="6"/>
  <c r="AD161" i="6"/>
  <c r="AE161" i="6"/>
  <c r="AF161" i="6"/>
  <c r="AG161" i="6"/>
  <c r="AH161" i="6"/>
  <c r="AI161" i="6"/>
  <c r="AJ161" i="6"/>
  <c r="AK161" i="6"/>
  <c r="AL161" i="6"/>
  <c r="AM161" i="6"/>
  <c r="AN161" i="6"/>
  <c r="AO161" i="6"/>
  <c r="AP161" i="6"/>
  <c r="AQ161" i="6"/>
  <c r="AR161" i="6"/>
  <c r="AS161" i="6"/>
  <c r="AT161" i="6"/>
  <c r="AU161" i="6"/>
  <c r="AV161" i="6"/>
  <c r="AW161" i="6"/>
  <c r="AX161" i="6"/>
  <c r="AY161" i="6"/>
  <c r="AZ161" i="6"/>
  <c r="BA161" i="6"/>
  <c r="BB161" i="6"/>
  <c r="BC161" i="6"/>
  <c r="BD161" i="6"/>
  <c r="BE161" i="6"/>
  <c r="BF161" i="6"/>
  <c r="BG161" i="6"/>
  <c r="BH161" i="6"/>
  <c r="BI161" i="6"/>
  <c r="BJ161" i="6"/>
  <c r="BK161" i="6"/>
  <c r="BL161" i="6"/>
  <c r="BM161" i="6"/>
  <c r="BN161" i="6"/>
  <c r="BO161" i="6"/>
  <c r="BP161" i="6"/>
  <c r="BQ161" i="6"/>
  <c r="BR161" i="6"/>
  <c r="BS161" i="6"/>
  <c r="BT161" i="6"/>
  <c r="BU161" i="6"/>
  <c r="BV161" i="6"/>
  <c r="BW161" i="6"/>
  <c r="BX161" i="6"/>
  <c r="BY161" i="6"/>
  <c r="BZ161" i="6"/>
  <c r="CA161" i="6"/>
  <c r="CB161" i="6"/>
  <c r="CC161" i="6"/>
  <c r="CD161" i="6"/>
  <c r="CE161" i="6"/>
  <c r="CF161" i="6"/>
  <c r="CG161" i="6"/>
  <c r="CH161" i="6"/>
  <c r="CI161" i="6"/>
  <c r="CJ161" i="6"/>
  <c r="CK161" i="6"/>
  <c r="CL161" i="6"/>
  <c r="CM161" i="6"/>
  <c r="B162" i="6"/>
  <c r="C162" i="6"/>
  <c r="D162" i="6"/>
  <c r="E162" i="6"/>
  <c r="F162"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AP162" i="6"/>
  <c r="AQ162" i="6"/>
  <c r="AR162" i="6"/>
  <c r="AS162" i="6"/>
  <c r="AT162" i="6"/>
  <c r="AU162" i="6"/>
  <c r="AV162" i="6"/>
  <c r="AW162" i="6"/>
  <c r="AX162" i="6"/>
  <c r="AY162" i="6"/>
  <c r="AZ162" i="6"/>
  <c r="BA162" i="6"/>
  <c r="BB162" i="6"/>
  <c r="BC162" i="6"/>
  <c r="BD162" i="6"/>
  <c r="BE162" i="6"/>
  <c r="BF162" i="6"/>
  <c r="BG162" i="6"/>
  <c r="BH162" i="6"/>
  <c r="BI162" i="6"/>
  <c r="BJ162" i="6"/>
  <c r="BK162" i="6"/>
  <c r="BL162" i="6"/>
  <c r="BM162" i="6"/>
  <c r="BN162" i="6"/>
  <c r="BO162" i="6"/>
  <c r="BP162" i="6"/>
  <c r="BQ162" i="6"/>
  <c r="BR162" i="6"/>
  <c r="BS162" i="6"/>
  <c r="BT162" i="6"/>
  <c r="BU162" i="6"/>
  <c r="BV162" i="6"/>
  <c r="BW162" i="6"/>
  <c r="BX162" i="6"/>
  <c r="BY162" i="6"/>
  <c r="BZ162" i="6"/>
  <c r="CA162" i="6"/>
  <c r="CB162" i="6"/>
  <c r="CC162" i="6"/>
  <c r="CD162" i="6"/>
  <c r="CE162" i="6"/>
  <c r="CF162" i="6"/>
  <c r="CG162" i="6"/>
  <c r="CH162" i="6"/>
  <c r="CI162" i="6"/>
  <c r="CJ162" i="6"/>
  <c r="CK162" i="6"/>
  <c r="CL162" i="6"/>
  <c r="CM162" i="6"/>
  <c r="B163" i="6"/>
  <c r="C163" i="6"/>
  <c r="D163" i="6"/>
  <c r="E163" i="6"/>
  <c r="F163"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AQ163" i="6"/>
  <c r="AR163" i="6"/>
  <c r="AS163" i="6"/>
  <c r="AT163" i="6"/>
  <c r="AU163" i="6"/>
  <c r="AV163" i="6"/>
  <c r="AW163" i="6"/>
  <c r="AX163" i="6"/>
  <c r="AY163" i="6"/>
  <c r="AZ163" i="6"/>
  <c r="BA163" i="6"/>
  <c r="BB163" i="6"/>
  <c r="BC163" i="6"/>
  <c r="BD163" i="6"/>
  <c r="BE163" i="6"/>
  <c r="BF163" i="6"/>
  <c r="BG163" i="6"/>
  <c r="BH163" i="6"/>
  <c r="BI163" i="6"/>
  <c r="BJ163" i="6"/>
  <c r="BK163" i="6"/>
  <c r="BL163" i="6"/>
  <c r="BM163" i="6"/>
  <c r="BN163" i="6"/>
  <c r="BO163" i="6"/>
  <c r="BP163" i="6"/>
  <c r="BQ163" i="6"/>
  <c r="BR163" i="6"/>
  <c r="BS163" i="6"/>
  <c r="BT163" i="6"/>
  <c r="BU163" i="6"/>
  <c r="BV163" i="6"/>
  <c r="BW163" i="6"/>
  <c r="BX163" i="6"/>
  <c r="BY163" i="6"/>
  <c r="BZ163" i="6"/>
  <c r="CA163" i="6"/>
  <c r="CB163" i="6"/>
  <c r="CC163" i="6"/>
  <c r="CD163" i="6"/>
  <c r="CE163" i="6"/>
  <c r="CF163" i="6"/>
  <c r="CG163" i="6"/>
  <c r="CH163" i="6"/>
  <c r="CI163" i="6"/>
  <c r="CJ163" i="6"/>
  <c r="CK163" i="6"/>
  <c r="CL163" i="6"/>
  <c r="CM163" i="6"/>
  <c r="B164" i="6"/>
  <c r="C164" i="6"/>
  <c r="D164" i="6"/>
  <c r="E164" i="6"/>
  <c r="F164"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R164" i="6"/>
  <c r="AS164" i="6"/>
  <c r="AT164" i="6"/>
  <c r="AU164" i="6"/>
  <c r="AV164" i="6"/>
  <c r="AW164" i="6"/>
  <c r="AX164" i="6"/>
  <c r="AY164" i="6"/>
  <c r="AZ164" i="6"/>
  <c r="BA164" i="6"/>
  <c r="BB164" i="6"/>
  <c r="BC164" i="6"/>
  <c r="BD164" i="6"/>
  <c r="BE164" i="6"/>
  <c r="BF164" i="6"/>
  <c r="BG164" i="6"/>
  <c r="BH164" i="6"/>
  <c r="BI164" i="6"/>
  <c r="BJ164" i="6"/>
  <c r="BK164" i="6"/>
  <c r="BL164" i="6"/>
  <c r="BM164" i="6"/>
  <c r="BN164" i="6"/>
  <c r="BO164" i="6"/>
  <c r="BP164" i="6"/>
  <c r="BQ164" i="6"/>
  <c r="BR164" i="6"/>
  <c r="BS164" i="6"/>
  <c r="BT164" i="6"/>
  <c r="BU164" i="6"/>
  <c r="BV164" i="6"/>
  <c r="BW164" i="6"/>
  <c r="BX164" i="6"/>
  <c r="BY164" i="6"/>
  <c r="BZ164" i="6"/>
  <c r="CA164" i="6"/>
  <c r="CB164" i="6"/>
  <c r="CC164" i="6"/>
  <c r="CD164" i="6"/>
  <c r="CE164" i="6"/>
  <c r="CF164" i="6"/>
  <c r="CG164" i="6"/>
  <c r="CH164" i="6"/>
  <c r="CI164" i="6"/>
  <c r="CJ164" i="6"/>
  <c r="CK164" i="6"/>
  <c r="CL164" i="6"/>
  <c r="CM164" i="6"/>
  <c r="B165" i="6"/>
  <c r="C165" i="6"/>
  <c r="D165" i="6"/>
  <c r="E165" i="6"/>
  <c r="F165" i="6"/>
  <c r="G165" i="6"/>
  <c r="H165" i="6"/>
  <c r="I165" i="6"/>
  <c r="J165" i="6"/>
  <c r="K165" i="6"/>
  <c r="L165" i="6"/>
  <c r="M165" i="6"/>
  <c r="N165" i="6"/>
  <c r="O165" i="6"/>
  <c r="P165" i="6"/>
  <c r="Q165" i="6"/>
  <c r="R165" i="6"/>
  <c r="S165" i="6"/>
  <c r="T165" i="6"/>
  <c r="U165" i="6"/>
  <c r="V165" i="6"/>
  <c r="W165" i="6"/>
  <c r="X165" i="6"/>
  <c r="Y165" i="6"/>
  <c r="Z165" i="6"/>
  <c r="AA165" i="6"/>
  <c r="AB165" i="6"/>
  <c r="AC165" i="6"/>
  <c r="AD165" i="6"/>
  <c r="AE165" i="6"/>
  <c r="AF165" i="6"/>
  <c r="AG165" i="6"/>
  <c r="AH165" i="6"/>
  <c r="AI165" i="6"/>
  <c r="AJ165" i="6"/>
  <c r="AK165" i="6"/>
  <c r="AL165" i="6"/>
  <c r="AM165" i="6"/>
  <c r="AN165" i="6"/>
  <c r="AO165" i="6"/>
  <c r="AP165" i="6"/>
  <c r="AQ165" i="6"/>
  <c r="AR165" i="6"/>
  <c r="AS165" i="6"/>
  <c r="AT165" i="6"/>
  <c r="AU165" i="6"/>
  <c r="AV165" i="6"/>
  <c r="AW165" i="6"/>
  <c r="AX165" i="6"/>
  <c r="AY165" i="6"/>
  <c r="AZ165" i="6"/>
  <c r="BA165" i="6"/>
  <c r="BB165" i="6"/>
  <c r="BC165" i="6"/>
  <c r="BD165" i="6"/>
  <c r="BE165" i="6"/>
  <c r="BF165" i="6"/>
  <c r="BG165" i="6"/>
  <c r="BH165" i="6"/>
  <c r="BI165" i="6"/>
  <c r="BJ165" i="6"/>
  <c r="BK165" i="6"/>
  <c r="BL165" i="6"/>
  <c r="BM165" i="6"/>
  <c r="BN165" i="6"/>
  <c r="BO165" i="6"/>
  <c r="BP165" i="6"/>
  <c r="BQ165" i="6"/>
  <c r="BR165" i="6"/>
  <c r="BS165" i="6"/>
  <c r="BT165" i="6"/>
  <c r="BU165" i="6"/>
  <c r="BV165" i="6"/>
  <c r="BW165" i="6"/>
  <c r="BX165" i="6"/>
  <c r="BY165" i="6"/>
  <c r="BZ165" i="6"/>
  <c r="CA165" i="6"/>
  <c r="CB165" i="6"/>
  <c r="CC165" i="6"/>
  <c r="CD165" i="6"/>
  <c r="CE165" i="6"/>
  <c r="CF165" i="6"/>
  <c r="CG165" i="6"/>
  <c r="CH165" i="6"/>
  <c r="CI165" i="6"/>
  <c r="CJ165" i="6"/>
  <c r="CK165" i="6"/>
  <c r="CL165" i="6"/>
  <c r="CM165" i="6"/>
  <c r="B166" i="6"/>
  <c r="C166" i="6"/>
  <c r="D166" i="6"/>
  <c r="E166" i="6"/>
  <c r="F166" i="6"/>
  <c r="G166" i="6"/>
  <c r="H166" i="6"/>
  <c r="I166" i="6"/>
  <c r="J166" i="6"/>
  <c r="K166" i="6"/>
  <c r="L166" i="6"/>
  <c r="M166" i="6"/>
  <c r="N166" i="6"/>
  <c r="O166" i="6"/>
  <c r="P166" i="6"/>
  <c r="Q166" i="6"/>
  <c r="R166" i="6"/>
  <c r="S166" i="6"/>
  <c r="T166" i="6"/>
  <c r="U166" i="6"/>
  <c r="V166" i="6"/>
  <c r="W166" i="6"/>
  <c r="X166" i="6"/>
  <c r="Y166" i="6"/>
  <c r="Z166" i="6"/>
  <c r="AA166" i="6"/>
  <c r="AB166" i="6"/>
  <c r="AC166" i="6"/>
  <c r="AD166" i="6"/>
  <c r="AE166" i="6"/>
  <c r="AF166" i="6"/>
  <c r="AG166" i="6"/>
  <c r="AH166" i="6"/>
  <c r="AI166" i="6"/>
  <c r="AJ166" i="6"/>
  <c r="AK166" i="6"/>
  <c r="AL166" i="6"/>
  <c r="AM166" i="6"/>
  <c r="AN166" i="6"/>
  <c r="AO166" i="6"/>
  <c r="AP166" i="6"/>
  <c r="AQ166" i="6"/>
  <c r="AR166" i="6"/>
  <c r="AS166" i="6"/>
  <c r="AT166" i="6"/>
  <c r="AU166" i="6"/>
  <c r="AV166" i="6"/>
  <c r="AW166" i="6"/>
  <c r="AX166" i="6"/>
  <c r="AY166" i="6"/>
  <c r="AZ166" i="6"/>
  <c r="BA166" i="6"/>
  <c r="BB166" i="6"/>
  <c r="BC166" i="6"/>
  <c r="BD166" i="6"/>
  <c r="BE166" i="6"/>
  <c r="BF166" i="6"/>
  <c r="BG166" i="6"/>
  <c r="BH166" i="6"/>
  <c r="BI166" i="6"/>
  <c r="BJ166" i="6"/>
  <c r="BK166" i="6"/>
  <c r="BL166" i="6"/>
  <c r="BM166" i="6"/>
  <c r="BN166" i="6"/>
  <c r="BO166" i="6"/>
  <c r="BP166" i="6"/>
  <c r="BQ166" i="6"/>
  <c r="BR166" i="6"/>
  <c r="BS166" i="6"/>
  <c r="BT166" i="6"/>
  <c r="BU166" i="6"/>
  <c r="BV166" i="6"/>
  <c r="BW166" i="6"/>
  <c r="BX166" i="6"/>
  <c r="BY166" i="6"/>
  <c r="BZ166" i="6"/>
  <c r="CA166" i="6"/>
  <c r="CB166" i="6"/>
  <c r="CC166" i="6"/>
  <c r="CD166" i="6"/>
  <c r="CE166" i="6"/>
  <c r="CF166" i="6"/>
  <c r="CG166" i="6"/>
  <c r="CH166" i="6"/>
  <c r="CI166" i="6"/>
  <c r="CJ166" i="6"/>
  <c r="CK166" i="6"/>
  <c r="CL166" i="6"/>
  <c r="CM166" i="6"/>
  <c r="B167" i="6"/>
  <c r="C167" i="6"/>
  <c r="D167" i="6"/>
  <c r="E167" i="6"/>
  <c r="F167"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AU167" i="6"/>
  <c r="AV167" i="6"/>
  <c r="AW167" i="6"/>
  <c r="AX167" i="6"/>
  <c r="AY167" i="6"/>
  <c r="AZ167" i="6"/>
  <c r="BA167" i="6"/>
  <c r="BB167" i="6"/>
  <c r="BC167" i="6"/>
  <c r="BD167" i="6"/>
  <c r="BE167" i="6"/>
  <c r="BF167" i="6"/>
  <c r="BG167" i="6"/>
  <c r="BH167" i="6"/>
  <c r="BI167" i="6"/>
  <c r="BJ167" i="6"/>
  <c r="BK167" i="6"/>
  <c r="BL167" i="6"/>
  <c r="BM167" i="6"/>
  <c r="BN167" i="6"/>
  <c r="BO167" i="6"/>
  <c r="BP167" i="6"/>
  <c r="BQ167" i="6"/>
  <c r="BR167" i="6"/>
  <c r="BS167" i="6"/>
  <c r="BT167" i="6"/>
  <c r="BU167" i="6"/>
  <c r="BV167" i="6"/>
  <c r="BW167" i="6"/>
  <c r="BX167" i="6"/>
  <c r="BY167" i="6"/>
  <c r="BZ167" i="6"/>
  <c r="CA167" i="6"/>
  <c r="CB167" i="6"/>
  <c r="CC167" i="6"/>
  <c r="CD167" i="6"/>
  <c r="CE167" i="6"/>
  <c r="CF167" i="6"/>
  <c r="CG167" i="6"/>
  <c r="CH167" i="6"/>
  <c r="CI167" i="6"/>
  <c r="CJ167" i="6"/>
  <c r="CK167" i="6"/>
  <c r="CL167" i="6"/>
  <c r="CM167" i="6"/>
  <c r="B168" i="6"/>
  <c r="B186" i="6" s="1"/>
  <c r="C168" i="6"/>
  <c r="C186" i="6" s="1"/>
  <c r="E168" i="6"/>
  <c r="E186" i="6" s="1"/>
  <c r="F168" i="6"/>
  <c r="F186" i="6" s="1"/>
  <c r="G168" i="6"/>
  <c r="G186" i="6" s="1"/>
  <c r="H168" i="6"/>
  <c r="H186" i="6" s="1"/>
  <c r="I168" i="6"/>
  <c r="I186" i="6" s="1"/>
  <c r="J168" i="6"/>
  <c r="J186" i="6" s="1"/>
  <c r="K168" i="6"/>
  <c r="K186" i="6" s="1"/>
  <c r="L168" i="6"/>
  <c r="L186" i="6" s="1"/>
  <c r="M168" i="6"/>
  <c r="M186" i="6" s="1"/>
  <c r="N168" i="6"/>
  <c r="N186" i="6" s="1"/>
  <c r="O168" i="6"/>
  <c r="O186" i="6" s="1"/>
  <c r="P168" i="6"/>
  <c r="P186" i="6" s="1"/>
  <c r="Q168" i="6"/>
  <c r="Q186" i="6" s="1"/>
  <c r="R168" i="6"/>
  <c r="R186" i="6" s="1"/>
  <c r="S168" i="6"/>
  <c r="S186" i="6" s="1"/>
  <c r="T168" i="6"/>
  <c r="T186" i="6" s="1"/>
  <c r="U168" i="6"/>
  <c r="U186" i="6" s="1"/>
  <c r="V168" i="6"/>
  <c r="V186" i="6" s="1"/>
  <c r="W168" i="6"/>
  <c r="W186" i="6" s="1"/>
  <c r="X168" i="6"/>
  <c r="X186" i="6" s="1"/>
  <c r="Y168" i="6"/>
  <c r="Y186" i="6" s="1"/>
  <c r="Z168" i="6"/>
  <c r="Z186" i="6" s="1"/>
  <c r="AA168" i="6"/>
  <c r="AA186" i="6" s="1"/>
  <c r="AB168" i="6"/>
  <c r="AB186" i="6" s="1"/>
  <c r="AC168" i="6"/>
  <c r="AC186" i="6" s="1"/>
  <c r="AD168" i="6"/>
  <c r="AD186" i="6" s="1"/>
  <c r="AE168" i="6"/>
  <c r="AE186" i="6" s="1"/>
  <c r="AF168" i="6"/>
  <c r="AF186" i="6" s="1"/>
  <c r="AG168" i="6"/>
  <c r="AG186" i="6" s="1"/>
  <c r="AH168" i="6"/>
  <c r="AH186" i="6" s="1"/>
  <c r="AI168" i="6"/>
  <c r="AI186" i="6" s="1"/>
  <c r="AJ168" i="6"/>
  <c r="AJ186" i="6" s="1"/>
  <c r="AK168" i="6"/>
  <c r="AK186" i="6" s="1"/>
  <c r="AL168" i="6"/>
  <c r="AL186" i="6" s="1"/>
  <c r="AM168" i="6"/>
  <c r="AM186" i="6" s="1"/>
  <c r="AN168" i="6"/>
  <c r="AN186" i="6" s="1"/>
  <c r="AO168" i="6"/>
  <c r="AO186" i="6" s="1"/>
  <c r="AP168" i="6"/>
  <c r="AP186" i="6" s="1"/>
  <c r="AQ168" i="6"/>
  <c r="AQ186" i="6" s="1"/>
  <c r="AS168" i="6"/>
  <c r="AS186" i="6" s="1"/>
  <c r="AT168" i="6"/>
  <c r="AT186" i="6" s="1"/>
  <c r="AU168" i="6"/>
  <c r="AU186" i="6" s="1"/>
  <c r="AV168" i="6"/>
  <c r="AV186" i="6" s="1"/>
  <c r="AW168" i="6"/>
  <c r="AW186" i="6" s="1"/>
  <c r="AX168" i="6"/>
  <c r="AX186" i="6" s="1"/>
  <c r="AY168" i="6"/>
  <c r="AY186" i="6" s="1"/>
  <c r="AZ168" i="6"/>
  <c r="AZ186" i="6" s="1"/>
  <c r="BA168" i="6"/>
  <c r="BA186" i="6" s="1"/>
  <c r="BB168" i="6"/>
  <c r="BB186" i="6" s="1"/>
  <c r="BC168" i="6"/>
  <c r="BC186" i="6" s="1"/>
  <c r="BD168" i="6"/>
  <c r="BD186" i="6" s="1"/>
  <c r="BE168" i="6"/>
  <c r="BE186" i="6" s="1"/>
  <c r="BF168" i="6"/>
  <c r="BF186" i="6" s="1"/>
  <c r="BG168" i="6"/>
  <c r="BG186" i="6" s="1"/>
  <c r="BH168" i="6"/>
  <c r="BH186" i="6" s="1"/>
  <c r="BI168" i="6"/>
  <c r="BI186" i="6" s="1"/>
  <c r="BJ168" i="6"/>
  <c r="BJ186" i="6" s="1"/>
  <c r="BK168" i="6"/>
  <c r="BK186" i="6" s="1"/>
  <c r="BL168" i="6"/>
  <c r="BL186" i="6" s="1"/>
  <c r="BM168" i="6"/>
  <c r="BM186" i="6" s="1"/>
  <c r="BN168" i="6"/>
  <c r="BN186" i="6" s="1"/>
  <c r="BO168" i="6"/>
  <c r="BO186" i="6" s="1"/>
  <c r="BP168" i="6"/>
  <c r="BP186" i="6" s="1"/>
  <c r="BQ168" i="6"/>
  <c r="BQ186" i="6" s="1"/>
  <c r="BR168" i="6"/>
  <c r="BR186" i="6" s="1"/>
  <c r="BS168" i="6"/>
  <c r="BS186" i="6" s="1"/>
  <c r="BT168" i="6"/>
  <c r="BT186" i="6" s="1"/>
  <c r="BU168" i="6"/>
  <c r="BU186" i="6" s="1"/>
  <c r="BV168" i="6"/>
  <c r="BV186" i="6" s="1"/>
  <c r="BW168" i="6"/>
  <c r="BW186" i="6" s="1"/>
  <c r="BX168" i="6"/>
  <c r="BX186" i="6" s="1"/>
  <c r="BY168" i="6"/>
  <c r="BY186" i="6" s="1"/>
  <c r="BZ168" i="6"/>
  <c r="BZ186" i="6" s="1"/>
  <c r="CA168" i="6"/>
  <c r="CA186" i="6" s="1"/>
  <c r="CB168" i="6"/>
  <c r="CB186" i="6" s="1"/>
  <c r="CC168" i="6"/>
  <c r="CC186" i="6" s="1"/>
  <c r="CD168" i="6"/>
  <c r="CD186" i="6" s="1"/>
  <c r="CE168" i="6"/>
  <c r="CE186" i="6" s="1"/>
  <c r="CF168" i="6"/>
  <c r="CF186" i="6" s="1"/>
  <c r="CG168" i="6"/>
  <c r="CG186" i="6" s="1"/>
  <c r="CH168" i="6"/>
  <c r="CH186" i="6" s="1"/>
  <c r="CI168" i="6"/>
  <c r="CI186" i="6" s="1"/>
  <c r="CJ168" i="6"/>
  <c r="CJ186" i="6" s="1"/>
  <c r="CK168" i="6"/>
  <c r="CK186" i="6" s="1"/>
  <c r="CL168" i="6"/>
  <c r="CL186" i="6" s="1"/>
  <c r="CM168" i="6"/>
  <c r="CM186" i="6" s="1"/>
  <c r="B169" i="6"/>
  <c r="C169" i="6"/>
  <c r="D169" i="6"/>
  <c r="E169" i="6"/>
  <c r="F169"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AQ169" i="6"/>
  <c r="AR169" i="6"/>
  <c r="AS169" i="6"/>
  <c r="AT169" i="6"/>
  <c r="AU169" i="6"/>
  <c r="AV169" i="6"/>
  <c r="AW169" i="6"/>
  <c r="AX169" i="6"/>
  <c r="AY169" i="6"/>
  <c r="AZ169" i="6"/>
  <c r="BA169" i="6"/>
  <c r="BB169" i="6"/>
  <c r="BC169" i="6"/>
  <c r="BD169" i="6"/>
  <c r="BE169" i="6"/>
  <c r="BF169" i="6"/>
  <c r="BG169" i="6"/>
  <c r="BH169" i="6"/>
  <c r="BI169" i="6"/>
  <c r="BJ169" i="6"/>
  <c r="BK169" i="6"/>
  <c r="BL169" i="6"/>
  <c r="BM169" i="6"/>
  <c r="BN169" i="6"/>
  <c r="BO169" i="6"/>
  <c r="BP169" i="6"/>
  <c r="BQ169" i="6"/>
  <c r="BR169" i="6"/>
  <c r="BS169" i="6"/>
  <c r="BT169" i="6"/>
  <c r="BU169" i="6"/>
  <c r="BV169" i="6"/>
  <c r="BW169" i="6"/>
  <c r="BX169" i="6"/>
  <c r="BY169" i="6"/>
  <c r="BZ169" i="6"/>
  <c r="CA169" i="6"/>
  <c r="CB169" i="6"/>
  <c r="CC169" i="6"/>
  <c r="CD169" i="6"/>
  <c r="CE169" i="6"/>
  <c r="CF169" i="6"/>
  <c r="CG169" i="6"/>
  <c r="CH169" i="6"/>
  <c r="CI169" i="6"/>
  <c r="CJ169" i="6"/>
  <c r="CK169" i="6"/>
  <c r="CL169" i="6"/>
  <c r="CM169" i="6"/>
  <c r="B170" i="6"/>
  <c r="C170" i="6"/>
  <c r="D170" i="6"/>
  <c r="E170" i="6"/>
  <c r="F170" i="6"/>
  <c r="G170" i="6"/>
  <c r="H170" i="6"/>
  <c r="I170" i="6"/>
  <c r="J170" i="6"/>
  <c r="K170" i="6"/>
  <c r="L170" i="6"/>
  <c r="M170" i="6"/>
  <c r="N170" i="6"/>
  <c r="O170" i="6"/>
  <c r="P170" i="6"/>
  <c r="Q170" i="6"/>
  <c r="R170" i="6"/>
  <c r="S170" i="6"/>
  <c r="T170" i="6"/>
  <c r="U170" i="6"/>
  <c r="V170" i="6"/>
  <c r="W170" i="6"/>
  <c r="X170" i="6"/>
  <c r="Y170" i="6"/>
  <c r="Z170" i="6"/>
  <c r="AA170" i="6"/>
  <c r="AB170" i="6"/>
  <c r="AC170" i="6"/>
  <c r="AD170" i="6"/>
  <c r="AE170" i="6"/>
  <c r="AF170" i="6"/>
  <c r="AG170" i="6"/>
  <c r="AH170" i="6"/>
  <c r="AI170" i="6"/>
  <c r="AJ170" i="6"/>
  <c r="AK170" i="6"/>
  <c r="AL170" i="6"/>
  <c r="AM170" i="6"/>
  <c r="AN170" i="6"/>
  <c r="AO170" i="6"/>
  <c r="AP170" i="6"/>
  <c r="AQ170" i="6"/>
  <c r="AR170" i="6"/>
  <c r="AS170" i="6"/>
  <c r="AT170" i="6"/>
  <c r="AU170" i="6"/>
  <c r="AV170" i="6"/>
  <c r="AW170" i="6"/>
  <c r="AX170" i="6"/>
  <c r="AY170" i="6"/>
  <c r="AZ170" i="6"/>
  <c r="BA170" i="6"/>
  <c r="BB170" i="6"/>
  <c r="BC170" i="6"/>
  <c r="BD170" i="6"/>
  <c r="BE170" i="6"/>
  <c r="BF170" i="6"/>
  <c r="BG170" i="6"/>
  <c r="BH170" i="6"/>
  <c r="BI170" i="6"/>
  <c r="BJ170" i="6"/>
  <c r="BK170" i="6"/>
  <c r="BL170" i="6"/>
  <c r="BM170" i="6"/>
  <c r="BN170" i="6"/>
  <c r="BO170" i="6"/>
  <c r="BP170" i="6"/>
  <c r="BQ170" i="6"/>
  <c r="BR170" i="6"/>
  <c r="BS170" i="6"/>
  <c r="BT170" i="6"/>
  <c r="BU170" i="6"/>
  <c r="BV170" i="6"/>
  <c r="BW170" i="6"/>
  <c r="BX170" i="6"/>
  <c r="BY170" i="6"/>
  <c r="BZ170" i="6"/>
  <c r="CA170" i="6"/>
  <c r="CB170" i="6"/>
  <c r="CC170" i="6"/>
  <c r="CD170" i="6"/>
  <c r="CE170" i="6"/>
  <c r="CF170" i="6"/>
  <c r="CG170" i="6"/>
  <c r="CH170" i="6"/>
  <c r="CI170" i="6"/>
  <c r="CJ170" i="6"/>
  <c r="CK170" i="6"/>
  <c r="CL170" i="6"/>
  <c r="CM170" i="6"/>
  <c r="B171" i="6"/>
  <c r="C171" i="6"/>
  <c r="D171" i="6"/>
  <c r="E171" i="6"/>
  <c r="F171" i="6"/>
  <c r="G171" i="6"/>
  <c r="H171" i="6"/>
  <c r="I171" i="6"/>
  <c r="J171" i="6"/>
  <c r="K171" i="6"/>
  <c r="L171" i="6"/>
  <c r="M171" i="6"/>
  <c r="N171" i="6"/>
  <c r="O171" i="6"/>
  <c r="P171" i="6"/>
  <c r="Q171" i="6"/>
  <c r="R171" i="6"/>
  <c r="S171" i="6"/>
  <c r="T171" i="6"/>
  <c r="U171" i="6"/>
  <c r="V171" i="6"/>
  <c r="W171" i="6"/>
  <c r="X171" i="6"/>
  <c r="Y171" i="6"/>
  <c r="Z171" i="6"/>
  <c r="AA171" i="6"/>
  <c r="AB171" i="6"/>
  <c r="AC171" i="6"/>
  <c r="AD171" i="6"/>
  <c r="AE171" i="6"/>
  <c r="AF171" i="6"/>
  <c r="AG171" i="6"/>
  <c r="AH171" i="6"/>
  <c r="AI171" i="6"/>
  <c r="AJ171" i="6"/>
  <c r="AK171" i="6"/>
  <c r="AL171" i="6"/>
  <c r="AM171" i="6"/>
  <c r="AN171" i="6"/>
  <c r="AO171" i="6"/>
  <c r="AP171" i="6"/>
  <c r="AQ171" i="6"/>
  <c r="AR171" i="6"/>
  <c r="AS171" i="6"/>
  <c r="AT171" i="6"/>
  <c r="AU171" i="6"/>
  <c r="AV171" i="6"/>
  <c r="AW171" i="6"/>
  <c r="AX171" i="6"/>
  <c r="AY171" i="6"/>
  <c r="AZ171" i="6"/>
  <c r="BA171" i="6"/>
  <c r="BB171" i="6"/>
  <c r="BC171" i="6"/>
  <c r="BD171" i="6"/>
  <c r="BE171" i="6"/>
  <c r="BF171" i="6"/>
  <c r="BG171" i="6"/>
  <c r="BH171" i="6"/>
  <c r="BI171" i="6"/>
  <c r="BJ171" i="6"/>
  <c r="BK171" i="6"/>
  <c r="BL171" i="6"/>
  <c r="BM171" i="6"/>
  <c r="BN171" i="6"/>
  <c r="BO171" i="6"/>
  <c r="BP171" i="6"/>
  <c r="BQ171" i="6"/>
  <c r="BR171" i="6"/>
  <c r="BS171" i="6"/>
  <c r="BT171" i="6"/>
  <c r="BU171" i="6"/>
  <c r="BV171" i="6"/>
  <c r="BW171" i="6"/>
  <c r="BX171" i="6"/>
  <c r="BY171" i="6"/>
  <c r="BZ171" i="6"/>
  <c r="CA171" i="6"/>
  <c r="CB171" i="6"/>
  <c r="CC171" i="6"/>
  <c r="CD171" i="6"/>
  <c r="CE171" i="6"/>
  <c r="CF171" i="6"/>
  <c r="CG171" i="6"/>
  <c r="CH171" i="6"/>
  <c r="CI171" i="6"/>
  <c r="CJ171" i="6"/>
  <c r="CK171" i="6"/>
  <c r="CL171" i="6"/>
  <c r="CM171" i="6"/>
  <c r="H218" i="52"/>
  <c r="N25" i="104" s="1"/>
  <c r="E218" i="52"/>
  <c r="R25" i="101" s="1"/>
  <c r="B218" i="52"/>
  <c r="N25" i="101" s="1"/>
  <c r="B190" i="52"/>
  <c r="C190" i="52"/>
  <c r="D190" i="52"/>
  <c r="E190" i="52"/>
  <c r="F190" i="52"/>
  <c r="G190" i="52"/>
  <c r="K190" i="52"/>
  <c r="L190" i="52"/>
  <c r="M190" i="52"/>
  <c r="B30" i="52" a="1"/>
  <c r="C218" i="52" s="1"/>
  <c r="J189" i="4"/>
  <c r="K189" i="4"/>
  <c r="L189" i="4"/>
  <c r="M189" i="4"/>
  <c r="N189" i="4"/>
  <c r="O189" i="4"/>
  <c r="J190" i="4"/>
  <c r="K190" i="4"/>
  <c r="L190" i="4"/>
  <c r="M190" i="4"/>
  <c r="N190" i="4"/>
  <c r="O190" i="4"/>
  <c r="I190" i="4"/>
  <c r="I189" i="4"/>
  <c r="Q188" i="4"/>
  <c r="R188" i="4"/>
  <c r="Q189" i="4"/>
  <c r="R189" i="4"/>
  <c r="S189" i="4"/>
  <c r="T189" i="4"/>
  <c r="U189" i="4"/>
  <c r="V189" i="4"/>
  <c r="Q190" i="4"/>
  <c r="R190" i="4"/>
  <c r="S190" i="4"/>
  <c r="T190" i="4"/>
  <c r="U190" i="4"/>
  <c r="V190" i="4"/>
  <c r="P190" i="4"/>
  <c r="P189" i="4"/>
  <c r="G188" i="4"/>
  <c r="C189" i="4"/>
  <c r="D189" i="4"/>
  <c r="E189" i="4"/>
  <c r="F189" i="4"/>
  <c r="G189" i="4"/>
  <c r="H189" i="4"/>
  <c r="C190" i="4"/>
  <c r="D190" i="4"/>
  <c r="E190" i="4"/>
  <c r="F190" i="4"/>
  <c r="G190" i="4"/>
  <c r="H190" i="4"/>
  <c r="B190" i="4"/>
  <c r="B189" i="4"/>
  <c r="L187" i="2"/>
  <c r="F187" i="2"/>
  <c r="K188" i="2"/>
  <c r="O188" i="2"/>
  <c r="Q187" i="2"/>
  <c r="R187" i="2"/>
  <c r="U188" i="2"/>
  <c r="X188" i="2"/>
  <c r="Z188" i="2"/>
  <c r="AA188" i="2"/>
  <c r="AG187" i="2"/>
  <c r="AH188" i="2"/>
  <c r="AL187" i="2"/>
  <c r="AN187" i="2"/>
  <c r="AP188" i="2"/>
  <c r="BQ187" i="2"/>
  <c r="BT187" i="2"/>
  <c r="BU187" i="2"/>
  <c r="BX187" i="2"/>
  <c r="CK188" i="2"/>
  <c r="CL187" i="2"/>
  <c r="C189" i="2"/>
  <c r="D189" i="2"/>
  <c r="E189" i="2"/>
  <c r="F189" i="2"/>
  <c r="G189" i="2"/>
  <c r="H189" i="2"/>
  <c r="I189" i="2"/>
  <c r="J189" i="2"/>
  <c r="K189" i="2"/>
  <c r="L189" i="2"/>
  <c r="M189" i="2"/>
  <c r="N189" i="2"/>
  <c r="O189" i="2"/>
  <c r="P189" i="2"/>
  <c r="Q189" i="2"/>
  <c r="R189" i="2"/>
  <c r="S189" i="2"/>
  <c r="T189" i="2"/>
  <c r="U189" i="2"/>
  <c r="V189" i="2"/>
  <c r="W189" i="2"/>
  <c r="X189" i="2"/>
  <c r="Y189" i="2"/>
  <c r="Z189" i="2"/>
  <c r="AA189" i="2"/>
  <c r="AB189" i="2"/>
  <c r="AC189" i="2"/>
  <c r="AD189" i="2"/>
  <c r="AE189" i="2"/>
  <c r="AF189" i="2"/>
  <c r="AG189" i="2"/>
  <c r="AH189" i="2"/>
  <c r="AI189" i="2"/>
  <c r="AJ189" i="2"/>
  <c r="AK189" i="2"/>
  <c r="AL189" i="2"/>
  <c r="AM189" i="2"/>
  <c r="AN189" i="2"/>
  <c r="AO189" i="2"/>
  <c r="AP189" i="2"/>
  <c r="AQ189" i="2"/>
  <c r="AR189" i="2"/>
  <c r="AS189" i="2"/>
  <c r="AT189" i="2"/>
  <c r="AU189" i="2"/>
  <c r="AV189" i="2"/>
  <c r="AW189" i="2"/>
  <c r="AX189" i="2"/>
  <c r="AY189" i="2"/>
  <c r="AZ189" i="2"/>
  <c r="BA189" i="2"/>
  <c r="BB189" i="2"/>
  <c r="BC189" i="2"/>
  <c r="BD189" i="2"/>
  <c r="BE189" i="2"/>
  <c r="BF189" i="2"/>
  <c r="BG189" i="2"/>
  <c r="BH189" i="2"/>
  <c r="BI189" i="2"/>
  <c r="BJ189" i="2"/>
  <c r="BK189" i="2"/>
  <c r="BL189" i="2"/>
  <c r="BM189" i="2"/>
  <c r="BN189" i="2"/>
  <c r="BO189" i="2"/>
  <c r="BP189" i="2"/>
  <c r="BQ189" i="2"/>
  <c r="BR189" i="2"/>
  <c r="BS189" i="2"/>
  <c r="BT189" i="2"/>
  <c r="BU189" i="2"/>
  <c r="BV189" i="2"/>
  <c r="BW189" i="2"/>
  <c r="BX189" i="2"/>
  <c r="BY189" i="2"/>
  <c r="BZ189" i="2"/>
  <c r="CA189" i="2"/>
  <c r="CB189" i="2"/>
  <c r="CC189" i="2"/>
  <c r="CD189" i="2"/>
  <c r="CE189" i="2"/>
  <c r="CF189" i="2"/>
  <c r="CG189" i="2"/>
  <c r="CH189" i="2"/>
  <c r="CI189" i="2"/>
  <c r="CJ189" i="2"/>
  <c r="CK189" i="2"/>
  <c r="CL189" i="2"/>
  <c r="CM189" i="2"/>
  <c r="C190" i="2"/>
  <c r="D190" i="2"/>
  <c r="E190" i="2"/>
  <c r="F190" i="2"/>
  <c r="G190" i="2"/>
  <c r="H190" i="2"/>
  <c r="I190" i="2"/>
  <c r="J190" i="2"/>
  <c r="K190" i="2"/>
  <c r="L190" i="2"/>
  <c r="M190" i="2"/>
  <c r="N190" i="2"/>
  <c r="O190" i="2"/>
  <c r="P190" i="2"/>
  <c r="Q190" i="2"/>
  <c r="R190" i="2"/>
  <c r="S190" i="2"/>
  <c r="T190" i="2"/>
  <c r="U190" i="2"/>
  <c r="V190" i="2"/>
  <c r="W190" i="2"/>
  <c r="X190" i="2"/>
  <c r="Y190" i="2"/>
  <c r="Z190" i="2"/>
  <c r="AA190" i="2"/>
  <c r="AB190" i="2"/>
  <c r="AC190" i="2"/>
  <c r="AD190" i="2"/>
  <c r="AE190" i="2"/>
  <c r="AF190" i="2"/>
  <c r="AG190" i="2"/>
  <c r="AH190" i="2"/>
  <c r="AI190" i="2"/>
  <c r="AJ190" i="2"/>
  <c r="AK190" i="2"/>
  <c r="AL190" i="2"/>
  <c r="AM190" i="2"/>
  <c r="AN190" i="2"/>
  <c r="AO190" i="2"/>
  <c r="AP190" i="2"/>
  <c r="AQ190" i="2"/>
  <c r="AR190" i="2"/>
  <c r="AS190" i="2"/>
  <c r="AT190" i="2"/>
  <c r="AU190" i="2"/>
  <c r="AV190" i="2"/>
  <c r="AW190" i="2"/>
  <c r="AX190" i="2"/>
  <c r="AY190" i="2"/>
  <c r="AZ190" i="2"/>
  <c r="BA190" i="2"/>
  <c r="BB190" i="2"/>
  <c r="BC190" i="2"/>
  <c r="BD190" i="2"/>
  <c r="BE190" i="2"/>
  <c r="BF190" i="2"/>
  <c r="BG190" i="2"/>
  <c r="BH190" i="2"/>
  <c r="BI190" i="2"/>
  <c r="BJ190" i="2"/>
  <c r="BK190" i="2"/>
  <c r="BL190" i="2"/>
  <c r="BM190" i="2"/>
  <c r="BN190" i="2"/>
  <c r="BO190" i="2"/>
  <c r="BP190" i="2"/>
  <c r="BQ190" i="2"/>
  <c r="BR190" i="2"/>
  <c r="BS190" i="2"/>
  <c r="BT190" i="2"/>
  <c r="BU190" i="2"/>
  <c r="BV190" i="2"/>
  <c r="BW190" i="2"/>
  <c r="BX190" i="2"/>
  <c r="BY190" i="2"/>
  <c r="BZ190" i="2"/>
  <c r="CA190" i="2"/>
  <c r="CB190" i="2"/>
  <c r="CC190" i="2"/>
  <c r="CD190" i="2"/>
  <c r="CE190" i="2"/>
  <c r="CF190" i="2"/>
  <c r="CG190" i="2"/>
  <c r="CH190" i="2"/>
  <c r="CI190" i="2"/>
  <c r="CJ190" i="2"/>
  <c r="CK190" i="2"/>
  <c r="CL190" i="2"/>
  <c r="CM190" i="2"/>
  <c r="B190" i="2"/>
  <c r="B189" i="2"/>
  <c r="R703" i="101"/>
  <c r="Q703" i="101"/>
  <c r="R702" i="101"/>
  <c r="Q702" i="101"/>
  <c r="R701" i="101"/>
  <c r="Q701" i="101"/>
  <c r="R700" i="101"/>
  <c r="Q700" i="101"/>
  <c r="R699" i="101"/>
  <c r="Q699" i="101"/>
  <c r="R698" i="101"/>
  <c r="Q698" i="101"/>
  <c r="R697" i="101"/>
  <c r="Q697" i="101"/>
  <c r="R696" i="101"/>
  <c r="Q696" i="101"/>
  <c r="Q668" i="101"/>
  <c r="Q667" i="101"/>
  <c r="Q666" i="101"/>
  <c r="Q665" i="101"/>
  <c r="Q664" i="101"/>
  <c r="Q663" i="101"/>
  <c r="Q662" i="101"/>
  <c r="Q661" i="101"/>
  <c r="AD178" i="10" l="1"/>
  <c r="AD182" i="10"/>
  <c r="AC178" i="10"/>
  <c r="AC182" i="10"/>
  <c r="F292" i="105" s="1"/>
  <c r="AB178" i="10"/>
  <c r="C264" i="105" s="1"/>
  <c r="AB182" i="10"/>
  <c r="F264" i="105" s="1"/>
  <c r="AA178" i="10"/>
  <c r="AA182" i="10"/>
  <c r="F236" i="105" s="1"/>
  <c r="Z178" i="10"/>
  <c r="C208" i="105" s="1"/>
  <c r="Z182" i="10"/>
  <c r="Y178" i="10"/>
  <c r="C180" i="105" s="1"/>
  <c r="Y182" i="10"/>
  <c r="F180" i="105" s="1"/>
  <c r="X178" i="10"/>
  <c r="C152" i="105" s="1"/>
  <c r="X182" i="10"/>
  <c r="F152" i="105" s="1"/>
  <c r="AL182" i="10"/>
  <c r="U182" i="10"/>
  <c r="U178" i="10"/>
  <c r="U180" i="10" s="1"/>
  <c r="D182" i="10"/>
  <c r="D178" i="10"/>
  <c r="I178" i="10"/>
  <c r="I182" i="10"/>
  <c r="E178" i="10"/>
  <c r="E182" i="10"/>
  <c r="S182" i="10"/>
  <c r="S178" i="10"/>
  <c r="B178" i="10"/>
  <c r="B182" i="10"/>
  <c r="P182" i="10"/>
  <c r="P178" i="10"/>
  <c r="O178" i="10"/>
  <c r="O182" i="10"/>
  <c r="L182" i="10"/>
  <c r="L178" i="10"/>
  <c r="H182" i="10"/>
  <c r="H178" i="10"/>
  <c r="R182" i="10"/>
  <c r="R178" i="10"/>
  <c r="G182" i="10"/>
  <c r="G178" i="10"/>
  <c r="T182" i="10"/>
  <c r="T178" i="10"/>
  <c r="N178" i="10"/>
  <c r="N182" i="10"/>
  <c r="M182" i="10"/>
  <c r="M178" i="10"/>
  <c r="K178" i="10"/>
  <c r="K182" i="10"/>
  <c r="V182" i="10"/>
  <c r="V178" i="10"/>
  <c r="F182" i="10"/>
  <c r="F178" i="10"/>
  <c r="AI178" i="6"/>
  <c r="AI182" i="6"/>
  <c r="S182" i="6"/>
  <c r="S178" i="6"/>
  <c r="AH182" i="6"/>
  <c r="AH178" i="6"/>
  <c r="R178" i="6"/>
  <c r="R182" i="6"/>
  <c r="B178" i="6"/>
  <c r="B182" i="6"/>
  <c r="AG178" i="6"/>
  <c r="AG182" i="6"/>
  <c r="AF178" i="6"/>
  <c r="AF182" i="6"/>
  <c r="P178" i="6"/>
  <c r="P182" i="6"/>
  <c r="AP178" i="6"/>
  <c r="AP182" i="6"/>
  <c r="Z178" i="6"/>
  <c r="Z182" i="6"/>
  <c r="V178" i="6"/>
  <c r="V182" i="6"/>
  <c r="E178" i="6"/>
  <c r="E182" i="6"/>
  <c r="T182" i="6"/>
  <c r="T178" i="6"/>
  <c r="L178" i="6"/>
  <c r="L182" i="6"/>
  <c r="AQ178" i="6"/>
  <c r="AQ182" i="6"/>
  <c r="AA182" i="6"/>
  <c r="AA178" i="6"/>
  <c r="AO178" i="6"/>
  <c r="AO182" i="6"/>
  <c r="Y178" i="6"/>
  <c r="Y182" i="6"/>
  <c r="AN178" i="6"/>
  <c r="AN182" i="6"/>
  <c r="H178" i="6"/>
  <c r="H182" i="6"/>
  <c r="F178" i="6"/>
  <c r="F182" i="6"/>
  <c r="AK182" i="6"/>
  <c r="AK178" i="6"/>
  <c r="U178" i="6"/>
  <c r="U182" i="6"/>
  <c r="AJ182" i="6"/>
  <c r="AJ178" i="6"/>
  <c r="D178" i="6"/>
  <c r="D182" i="6"/>
  <c r="O178" i="6"/>
  <c r="O182" i="6"/>
  <c r="AD178" i="6"/>
  <c r="AD182" i="6"/>
  <c r="N178" i="6"/>
  <c r="N182" i="6"/>
  <c r="AC178" i="6"/>
  <c r="AC182" i="6"/>
  <c r="M178" i="6"/>
  <c r="M182" i="6"/>
  <c r="AB178" i="6"/>
  <c r="AB182" i="6"/>
  <c r="K178" i="6"/>
  <c r="K182" i="6"/>
  <c r="I178" i="6"/>
  <c r="I182" i="6"/>
  <c r="AM182" i="6"/>
  <c r="AM178" i="6"/>
  <c r="W178" i="6"/>
  <c r="W182" i="6"/>
  <c r="G178" i="6"/>
  <c r="G182" i="6"/>
  <c r="AK178" i="10"/>
  <c r="C291" i="105" s="1"/>
  <c r="AH178" i="10"/>
  <c r="C207" i="105" s="1"/>
  <c r="AE178" i="10"/>
  <c r="C123" i="105" s="1"/>
  <c r="AT182" i="10"/>
  <c r="AT178" i="10"/>
  <c r="AS182" i="10"/>
  <c r="AS178" i="10"/>
  <c r="AR182" i="10"/>
  <c r="AR178" i="10"/>
  <c r="AQ182" i="10"/>
  <c r="AQ178" i="10"/>
  <c r="AP182" i="10"/>
  <c r="AP178" i="10"/>
  <c r="AO182" i="10"/>
  <c r="AO178" i="10"/>
  <c r="AN182" i="10"/>
  <c r="AN178" i="10"/>
  <c r="AM182" i="10"/>
  <c r="AM178" i="10"/>
  <c r="W182" i="10"/>
  <c r="F124" i="105" s="1"/>
  <c r="W178" i="10"/>
  <c r="AJ178" i="10"/>
  <c r="AI178" i="10"/>
  <c r="C235" i="105" s="1"/>
  <c r="AG178" i="10"/>
  <c r="C179" i="105" s="1"/>
  <c r="AF178" i="10"/>
  <c r="C151" i="105" s="1"/>
  <c r="AL178" i="10"/>
  <c r="C319" i="105" s="1"/>
  <c r="Q182" i="10"/>
  <c r="Q178" i="10"/>
  <c r="J182" i="10"/>
  <c r="C178" i="10"/>
  <c r="C96" i="105" s="1"/>
  <c r="C182" i="10"/>
  <c r="F96" i="105" s="1"/>
  <c r="CD182" i="6"/>
  <c r="CD178" i="6"/>
  <c r="CE178" i="6"/>
  <c r="CE182" i="6"/>
  <c r="CC182" i="6"/>
  <c r="CC178" i="6"/>
  <c r="CF178" i="6"/>
  <c r="CF182" i="6"/>
  <c r="CB182" i="6"/>
  <c r="CB178" i="6"/>
  <c r="CH178" i="6"/>
  <c r="CH182" i="6"/>
  <c r="BZ182" i="6"/>
  <c r="BZ178" i="6"/>
  <c r="BY182" i="6"/>
  <c r="BY178" i="6"/>
  <c r="BX178" i="6"/>
  <c r="BX182" i="6"/>
  <c r="CG178" i="6"/>
  <c r="CG182" i="6"/>
  <c r="CM178" i="6"/>
  <c r="CM182" i="6"/>
  <c r="CL178" i="6"/>
  <c r="CL182" i="6"/>
  <c r="CK182" i="6"/>
  <c r="CK178" i="6"/>
  <c r="CA178" i="6"/>
  <c r="CA182" i="6"/>
  <c r="CJ182" i="6"/>
  <c r="CJ178" i="6"/>
  <c r="CI178" i="6"/>
  <c r="CI182" i="6"/>
  <c r="BM182" i="6"/>
  <c r="BM178" i="6"/>
  <c r="AW182" i="6"/>
  <c r="AW178" i="6"/>
  <c r="BQ178" i="6"/>
  <c r="BQ182" i="6"/>
  <c r="BP178" i="6"/>
  <c r="BP182" i="6"/>
  <c r="AZ178" i="6"/>
  <c r="AZ182" i="6"/>
  <c r="BO178" i="6"/>
  <c r="BO182" i="6"/>
  <c r="AY178" i="6"/>
  <c r="AY182" i="6"/>
  <c r="BN182" i="6"/>
  <c r="BN178" i="6"/>
  <c r="AX182" i="6"/>
  <c r="AX178" i="6"/>
  <c r="BL178" i="6"/>
  <c r="BL182" i="6"/>
  <c r="AV178" i="6"/>
  <c r="AV182" i="6"/>
  <c r="BK178" i="6"/>
  <c r="BK182" i="6"/>
  <c r="AS182" i="6"/>
  <c r="AS178" i="6"/>
  <c r="BH178" i="6"/>
  <c r="BH182" i="6"/>
  <c r="AR178" i="6"/>
  <c r="AR182" i="6"/>
  <c r="BW178" i="6"/>
  <c r="BW182" i="6"/>
  <c r="BG178" i="6"/>
  <c r="BG182" i="6"/>
  <c r="BS178" i="6"/>
  <c r="BS182" i="6"/>
  <c r="BC178" i="6"/>
  <c r="BC182" i="6"/>
  <c r="BR178" i="6"/>
  <c r="BR182" i="6"/>
  <c r="BB178" i="6"/>
  <c r="BB182" i="6"/>
  <c r="BA178" i="6"/>
  <c r="BA182" i="6"/>
  <c r="AU178" i="6"/>
  <c r="AU182" i="6"/>
  <c r="BJ178" i="6"/>
  <c r="BJ182" i="6"/>
  <c r="AT178" i="6"/>
  <c r="AT182" i="6"/>
  <c r="BI182" i="6"/>
  <c r="BI178" i="6"/>
  <c r="BV178" i="6"/>
  <c r="BV182" i="6"/>
  <c r="BF178" i="6"/>
  <c r="BF182" i="6"/>
  <c r="BU178" i="6"/>
  <c r="BU182" i="6"/>
  <c r="BE178" i="6"/>
  <c r="BE182" i="6"/>
  <c r="BT178" i="6"/>
  <c r="BT182" i="6"/>
  <c r="BD178" i="6"/>
  <c r="BD182" i="6"/>
  <c r="AL182" i="6"/>
  <c r="AL178" i="6"/>
  <c r="AE182" i="6"/>
  <c r="AE178" i="6"/>
  <c r="X182" i="6"/>
  <c r="X178" i="6"/>
  <c r="Q182" i="6"/>
  <c r="Q178" i="6"/>
  <c r="J178" i="6"/>
  <c r="J182" i="6"/>
  <c r="C182" i="6"/>
  <c r="C178" i="6"/>
  <c r="P186" i="10"/>
  <c r="O186" i="10"/>
  <c r="N186" i="10"/>
  <c r="M186" i="10"/>
  <c r="L186" i="10"/>
  <c r="I186" i="10"/>
  <c r="V186" i="10"/>
  <c r="K186" i="10"/>
  <c r="U186" i="10"/>
  <c r="AJ186" i="10"/>
  <c r="T186" i="10"/>
  <c r="R186" i="10"/>
  <c r="S186" i="10"/>
  <c r="C292" i="105"/>
  <c r="AC186" i="10"/>
  <c r="AB186" i="10"/>
  <c r="X186" i="10"/>
  <c r="W186" i="10"/>
  <c r="Y186" i="10"/>
  <c r="AL186" i="10"/>
  <c r="AK186" i="10"/>
  <c r="C320" i="105"/>
  <c r="AD186" i="10"/>
  <c r="C236" i="105"/>
  <c r="AA186" i="10"/>
  <c r="Z186" i="10"/>
  <c r="AI186" i="10"/>
  <c r="Q186" i="10"/>
  <c r="J186" i="10"/>
  <c r="C186" i="10"/>
  <c r="C263" i="105"/>
  <c r="F95" i="105"/>
  <c r="E71" i="101"/>
  <c r="E764" i="101"/>
  <c r="E144" i="101"/>
  <c r="E686" i="101"/>
  <c r="E219" i="101"/>
  <c r="E723" i="101"/>
  <c r="E106" i="101"/>
  <c r="E649" i="101"/>
  <c r="E610" i="101"/>
  <c r="E568" i="101"/>
  <c r="E530" i="101"/>
  <c r="E492" i="101"/>
  <c r="E338" i="101"/>
  <c r="E299" i="101"/>
  <c r="E801" i="101"/>
  <c r="E454" i="101"/>
  <c r="E257" i="101"/>
  <c r="E181" i="101"/>
  <c r="E412" i="101"/>
  <c r="E375" i="101"/>
  <c r="CM188" i="2"/>
  <c r="BX188" i="2"/>
  <c r="CK187" i="2"/>
  <c r="AG188" i="2"/>
  <c r="B30" i="52"/>
  <c r="B94" i="52" s="1"/>
  <c r="BU188" i="2"/>
  <c r="R188" i="2"/>
  <c r="Q188" i="2"/>
  <c r="CC188" i="2"/>
  <c r="Y188" i="2"/>
  <c r="F320" i="105"/>
  <c r="AH187" i="2"/>
  <c r="L187" i="4"/>
  <c r="J187" i="4"/>
  <c r="C188" i="2"/>
  <c r="CA188" i="2"/>
  <c r="AI188" i="2"/>
  <c r="P188" i="4"/>
  <c r="S187" i="2"/>
  <c r="E188" i="4"/>
  <c r="AQ188" i="2"/>
  <c r="H187" i="2"/>
  <c r="Y187" i="2"/>
  <c r="L188" i="2"/>
  <c r="CJ187" i="2"/>
  <c r="BT188" i="2"/>
  <c r="D187" i="4"/>
  <c r="CM187" i="2"/>
  <c r="X187" i="2"/>
  <c r="BW187" i="2"/>
  <c r="P188" i="2"/>
  <c r="C187" i="4"/>
  <c r="CC187" i="2"/>
  <c r="Q187" i="4"/>
  <c r="I187" i="2"/>
  <c r="CB188" i="2"/>
  <c r="AN188" i="2"/>
  <c r="CE187" i="2"/>
  <c r="C138" i="105"/>
  <c r="C196" i="105"/>
  <c r="C168" i="105"/>
  <c r="C195" i="105"/>
  <c r="C167" i="105"/>
  <c r="G6" i="101"/>
  <c r="G21" i="101" s="1"/>
  <c r="E6" i="101"/>
  <c r="E21" i="101" s="1"/>
  <c r="C220" i="105"/>
  <c r="D5" i="101"/>
  <c r="C6" i="101"/>
  <c r="C107" i="105"/>
  <c r="C276" i="105"/>
  <c r="C248" i="105"/>
  <c r="C247" i="105"/>
  <c r="C108" i="105"/>
  <c r="C303" i="105"/>
  <c r="F5" i="101"/>
  <c r="C192" i="105"/>
  <c r="F208" i="105"/>
  <c r="O184" i="4"/>
  <c r="AK188" i="2"/>
  <c r="AK187" i="2"/>
  <c r="E187" i="2"/>
  <c r="E188" i="2"/>
  <c r="CF188" i="2"/>
  <c r="CF187" i="2"/>
  <c r="T188" i="2"/>
  <c r="T187" i="2"/>
  <c r="U187" i="2"/>
  <c r="AF188" i="2"/>
  <c r="AO187" i="2"/>
  <c r="AO188" i="2"/>
  <c r="AE188" i="2"/>
  <c r="CD187" i="2"/>
  <c r="CD188" i="2"/>
  <c r="CG187" i="2"/>
  <c r="CG188" i="2"/>
  <c r="BZ188" i="2"/>
  <c r="AD188" i="2"/>
  <c r="BW188" i="2"/>
  <c r="AQ187" i="2"/>
  <c r="K187" i="2"/>
  <c r="D188" i="2"/>
  <c r="D187" i="2"/>
  <c r="N187" i="2"/>
  <c r="M187" i="2"/>
  <c r="BR187" i="2"/>
  <c r="V187" i="2"/>
  <c r="K187" i="4"/>
  <c r="H187" i="4"/>
  <c r="F187" i="4"/>
  <c r="CL188" i="2"/>
  <c r="CA187" i="2"/>
  <c r="AE187" i="2"/>
  <c r="O187" i="2"/>
  <c r="CH187" i="2"/>
  <c r="U188" i="4"/>
  <c r="O187" i="4"/>
  <c r="T188" i="4"/>
  <c r="N188" i="4"/>
  <c r="S188" i="4"/>
  <c r="M187" i="4"/>
  <c r="AA187" i="2"/>
  <c r="R187" i="4"/>
  <c r="K184" i="4"/>
  <c r="M184" i="4"/>
  <c r="N184" i="4"/>
  <c r="L184" i="4"/>
  <c r="E91" i="105"/>
  <c r="F259" i="105"/>
  <c r="C163" i="105"/>
  <c r="F90" i="105"/>
  <c r="F146" i="105"/>
  <c r="C286" i="105"/>
  <c r="O183" i="4"/>
  <c r="F252" i="105"/>
  <c r="C15" i="101"/>
  <c r="C22" i="101" s="1"/>
  <c r="G15" i="101"/>
  <c r="G18" i="101" s="1"/>
  <c r="C275" i="105"/>
  <c r="D6" i="101"/>
  <c r="D21" i="101" s="1"/>
  <c r="K6" i="101"/>
  <c r="K15" i="101"/>
  <c r="T183" i="4"/>
  <c r="U184" i="4"/>
  <c r="F18" i="101"/>
  <c r="F22" i="101"/>
  <c r="H6" i="101"/>
  <c r="F10" i="101"/>
  <c r="F21" i="101"/>
  <c r="H15" i="101"/>
  <c r="E15" i="101"/>
  <c r="D15" i="101"/>
  <c r="C95" i="105"/>
  <c r="C223" i="105"/>
  <c r="C306" i="105"/>
  <c r="F138" i="105"/>
  <c r="F258" i="105"/>
  <c r="C278" i="105"/>
  <c r="C203" i="105"/>
  <c r="C83" i="105"/>
  <c r="C175" i="105"/>
  <c r="H90" i="105"/>
  <c r="H258" i="105"/>
  <c r="H203" i="105"/>
  <c r="F250" i="105"/>
  <c r="C250" i="105"/>
  <c r="C191" i="105"/>
  <c r="K183" i="4"/>
  <c r="V184" i="4"/>
  <c r="S183" i="4"/>
  <c r="C302" i="105"/>
  <c r="C314" i="105"/>
  <c r="C252" i="105"/>
  <c r="F203" i="105"/>
  <c r="H91" i="105"/>
  <c r="C146" i="105"/>
  <c r="F204" i="105"/>
  <c r="C82" i="105"/>
  <c r="F147" i="105"/>
  <c r="F83" i="105"/>
  <c r="F175" i="105"/>
  <c r="C90" i="105"/>
  <c r="E90" i="105"/>
  <c r="H175" i="105"/>
  <c r="E286" i="105"/>
  <c r="H147" i="105"/>
  <c r="E202" i="105"/>
  <c r="J183" i="4"/>
  <c r="E176" i="105"/>
  <c r="E230" i="105"/>
  <c r="E175" i="105"/>
  <c r="E287" i="105"/>
  <c r="H174" i="105"/>
  <c r="H146" i="105"/>
  <c r="F196" i="105"/>
  <c r="C222" i="105"/>
  <c r="C315" i="105"/>
  <c r="E146" i="105"/>
  <c r="C259" i="105"/>
  <c r="F314" i="105"/>
  <c r="E259" i="105"/>
  <c r="E315" i="105"/>
  <c r="F166" i="105"/>
  <c r="H314" i="105"/>
  <c r="C111" i="105"/>
  <c r="E118" i="105"/>
  <c r="C230" i="105"/>
  <c r="H204" i="105"/>
  <c r="F174" i="105"/>
  <c r="F230" i="105"/>
  <c r="C118" i="105"/>
  <c r="C106" i="105"/>
  <c r="F107" i="105"/>
  <c r="C304" i="105"/>
  <c r="C91" i="105"/>
  <c r="C287" i="105"/>
  <c r="H230" i="105"/>
  <c r="E314" i="105"/>
  <c r="F232" i="105"/>
  <c r="F92" i="105"/>
  <c r="F148" i="105"/>
  <c r="H232" i="105"/>
  <c r="H148" i="105"/>
  <c r="F120" i="105"/>
  <c r="C84" i="105"/>
  <c r="F84" i="105"/>
  <c r="F176" i="105"/>
  <c r="H176" i="105"/>
  <c r="C80" i="105"/>
  <c r="C178" i="105"/>
  <c r="C231" i="105"/>
  <c r="E231" i="105"/>
  <c r="C224" i="105"/>
  <c r="E232" i="105"/>
  <c r="C232" i="105"/>
  <c r="C218" i="105"/>
  <c r="E316" i="105"/>
  <c r="C316" i="105"/>
  <c r="E288" i="105"/>
  <c r="C288" i="105"/>
  <c r="C92" i="105"/>
  <c r="E260" i="105"/>
  <c r="E92" i="105"/>
  <c r="C204" i="105"/>
  <c r="F315" i="105"/>
  <c r="H315" i="105"/>
  <c r="F307" i="105"/>
  <c r="F308" i="105"/>
  <c r="H316" i="105"/>
  <c r="F316" i="105"/>
  <c r="E204" i="105"/>
  <c r="F279" i="105"/>
  <c r="H287" i="105"/>
  <c r="F287" i="105"/>
  <c r="H288" i="105"/>
  <c r="F288" i="105"/>
  <c r="F280" i="105"/>
  <c r="F274" i="105"/>
  <c r="H259" i="105"/>
  <c r="F251" i="105"/>
  <c r="F260" i="105"/>
  <c r="H260" i="105"/>
  <c r="C120" i="105"/>
  <c r="F231" i="105"/>
  <c r="H231" i="105"/>
  <c r="E120" i="105"/>
  <c r="E147" i="105"/>
  <c r="H120" i="105"/>
  <c r="C147" i="105"/>
  <c r="C176" i="105"/>
  <c r="H286" i="105"/>
  <c r="H92" i="105"/>
  <c r="C202" i="105"/>
  <c r="C258" i="105"/>
  <c r="C79" i="105"/>
  <c r="C112" i="105"/>
  <c r="C148" i="105"/>
  <c r="C219" i="105"/>
  <c r="C119" i="105"/>
  <c r="E148" i="105"/>
  <c r="H202" i="105"/>
  <c r="F202" i="105"/>
  <c r="E119" i="105"/>
  <c r="C134" i="105"/>
  <c r="E203" i="105"/>
  <c r="C174" i="105"/>
  <c r="F112" i="105"/>
  <c r="F119" i="105"/>
  <c r="F192" i="105"/>
  <c r="C136" i="105"/>
  <c r="H119" i="105"/>
  <c r="E174" i="105"/>
  <c r="E258" i="105"/>
  <c r="H118" i="105"/>
  <c r="F118" i="105"/>
  <c r="F91" i="105"/>
  <c r="F286" i="105"/>
  <c r="C251" i="105"/>
  <c r="C260" i="105"/>
  <c r="C246" i="105"/>
  <c r="H183" i="4"/>
  <c r="T184" i="4"/>
  <c r="G183" i="4"/>
  <c r="S184" i="4"/>
  <c r="D184" i="4"/>
  <c r="C183" i="4"/>
  <c r="N183" i="4"/>
  <c r="V183" i="4"/>
  <c r="F184" i="4"/>
  <c r="E184" i="4"/>
  <c r="U183" i="4"/>
  <c r="P183" i="4"/>
  <c r="H184" i="4"/>
  <c r="J184" i="4"/>
  <c r="R184" i="4"/>
  <c r="G184" i="4"/>
  <c r="Q184" i="4"/>
  <c r="C184" i="4"/>
  <c r="F183" i="4"/>
  <c r="E183" i="4"/>
  <c r="P184" i="4"/>
  <c r="D183" i="4"/>
  <c r="O188" i="4"/>
  <c r="M183" i="4"/>
  <c r="M188" i="4"/>
  <c r="K188" i="4"/>
  <c r="J188" i="4"/>
  <c r="N187" i="4"/>
  <c r="L183" i="4"/>
  <c r="L188" i="4"/>
  <c r="R183" i="4"/>
  <c r="Q183" i="4"/>
  <c r="V188" i="4"/>
  <c r="V187" i="4"/>
  <c r="U187" i="4"/>
  <c r="T187" i="4"/>
  <c r="S187" i="4"/>
  <c r="P187" i="4"/>
  <c r="H188" i="4"/>
  <c r="F188" i="4"/>
  <c r="D188" i="4"/>
  <c r="G187" i="4"/>
  <c r="C188" i="4"/>
  <c r="E187" i="4"/>
  <c r="AD187" i="2"/>
  <c r="BV187" i="2"/>
  <c r="BV188" i="2"/>
  <c r="AM188" i="2"/>
  <c r="CH188" i="2"/>
  <c r="BR188" i="2"/>
  <c r="AL188" i="2"/>
  <c r="V188" i="2"/>
  <c r="F188" i="2"/>
  <c r="Z187" i="2"/>
  <c r="BS188" i="2"/>
  <c r="W188" i="2"/>
  <c r="W187" i="2"/>
  <c r="AI187" i="2"/>
  <c r="S188" i="2"/>
  <c r="C187" i="2"/>
  <c r="BQ188" i="2"/>
  <c r="N188" i="2"/>
  <c r="AP187" i="2"/>
  <c r="J187" i="2"/>
  <c r="J188" i="2"/>
  <c r="CE188" i="2"/>
  <c r="CI188" i="2"/>
  <c r="CI187" i="2"/>
  <c r="BZ187" i="2"/>
  <c r="BP188" i="2"/>
  <c r="BP187" i="2"/>
  <c r="M188" i="2"/>
  <c r="BY187" i="2"/>
  <c r="BY188" i="2"/>
  <c r="G188" i="2"/>
  <c r="G187" i="2"/>
  <c r="AJ188" i="2"/>
  <c r="AJ187" i="2"/>
  <c r="BS187" i="2"/>
  <c r="AC187" i="2"/>
  <c r="AC188" i="2"/>
  <c r="AM187" i="2"/>
  <c r="AB187" i="2"/>
  <c r="CJ188" i="2"/>
  <c r="AB188" i="2"/>
  <c r="I188" i="2"/>
  <c r="H188" i="2"/>
  <c r="CB187" i="2"/>
  <c r="AF187" i="2"/>
  <c r="P187" i="2"/>
  <c r="C124" i="105" l="1"/>
  <c r="E9" i="101"/>
  <c r="G9" i="101"/>
  <c r="C9" i="101"/>
  <c r="C21" i="101"/>
  <c r="G22" i="101"/>
  <c r="D9" i="101"/>
  <c r="C18" i="101"/>
  <c r="D18" i="101"/>
  <c r="D22" i="101"/>
  <c r="E22" i="101"/>
  <c r="E18" i="101"/>
  <c r="H9" i="101"/>
  <c r="H21" i="101"/>
  <c r="H18" i="101"/>
  <c r="H22" i="101"/>
  <c r="B148" i="10"/>
  <c r="C148" i="10"/>
  <c r="D148" i="10"/>
  <c r="E148" i="10"/>
  <c r="F148" i="10"/>
  <c r="G148" i="10"/>
  <c r="H148" i="10"/>
  <c r="I148" i="10"/>
  <c r="J148" i="10"/>
  <c r="K148" i="10"/>
  <c r="L148" i="10"/>
  <c r="M148" i="10"/>
  <c r="N148" i="10"/>
  <c r="O148" i="10"/>
  <c r="P148" i="10"/>
  <c r="Q148" i="10"/>
  <c r="R148" i="10"/>
  <c r="S148" i="10"/>
  <c r="T148" i="10"/>
  <c r="U148" i="10"/>
  <c r="V148" i="10"/>
  <c r="W148" i="10"/>
  <c r="X148" i="10"/>
  <c r="Y148" i="10"/>
  <c r="Z148" i="10"/>
  <c r="AA148" i="10"/>
  <c r="AB148" i="10"/>
  <c r="AC148" i="10"/>
  <c r="AD148" i="10"/>
  <c r="AE148" i="10"/>
  <c r="AF148" i="10"/>
  <c r="AG148" i="10"/>
  <c r="AH148" i="10"/>
  <c r="AI148" i="10"/>
  <c r="AJ148" i="10"/>
  <c r="AK148" i="10"/>
  <c r="AL148" i="10"/>
  <c r="AM148" i="10"/>
  <c r="AN148" i="10"/>
  <c r="AO148" i="10"/>
  <c r="AP148" i="10"/>
  <c r="AQ148" i="10"/>
  <c r="AR148" i="10"/>
  <c r="AS148" i="10"/>
  <c r="AT148" i="10"/>
  <c r="B149" i="10"/>
  <c r="C149" i="10"/>
  <c r="D149" i="10"/>
  <c r="E149" i="10"/>
  <c r="F149" i="10"/>
  <c r="G149" i="10"/>
  <c r="H149" i="10"/>
  <c r="I149" i="10"/>
  <c r="J149" i="10"/>
  <c r="K149" i="10"/>
  <c r="L149" i="10"/>
  <c r="M149" i="10"/>
  <c r="N149" i="10"/>
  <c r="O149" i="10"/>
  <c r="P149" i="10"/>
  <c r="Q149" i="10"/>
  <c r="R149" i="10"/>
  <c r="S149" i="10"/>
  <c r="T149" i="10"/>
  <c r="U149" i="10"/>
  <c r="V149" i="10"/>
  <c r="W149" i="10"/>
  <c r="X149" i="10"/>
  <c r="Y149" i="10"/>
  <c r="Z149" i="10"/>
  <c r="AA149" i="10"/>
  <c r="AB149" i="10"/>
  <c r="AC149" i="10"/>
  <c r="AD149" i="10"/>
  <c r="AE149" i="10"/>
  <c r="AF149" i="10"/>
  <c r="AG149" i="10"/>
  <c r="AH149" i="10"/>
  <c r="AI149" i="10"/>
  <c r="AJ149" i="10"/>
  <c r="AK149" i="10"/>
  <c r="AL149" i="10"/>
  <c r="AM149" i="10"/>
  <c r="AN149" i="10"/>
  <c r="AO149" i="10"/>
  <c r="AP149" i="10"/>
  <c r="AQ149" i="10"/>
  <c r="AR149" i="10"/>
  <c r="AS149" i="10"/>
  <c r="AT149" i="10"/>
  <c r="B150" i="10"/>
  <c r="C150" i="10"/>
  <c r="D150" i="10"/>
  <c r="E150" i="10"/>
  <c r="F150" i="10"/>
  <c r="G150" i="10"/>
  <c r="H150" i="10"/>
  <c r="I150" i="10"/>
  <c r="J150" i="10"/>
  <c r="K150" i="10"/>
  <c r="L150" i="10"/>
  <c r="M150" i="10"/>
  <c r="N150" i="10"/>
  <c r="O150" i="10"/>
  <c r="P150" i="10"/>
  <c r="Q150" i="10"/>
  <c r="R150" i="10"/>
  <c r="S150" i="10"/>
  <c r="T150" i="10"/>
  <c r="U150" i="10"/>
  <c r="V150" i="10"/>
  <c r="W150" i="10"/>
  <c r="X150" i="10"/>
  <c r="Y150" i="10"/>
  <c r="Z150" i="10"/>
  <c r="AA150" i="10"/>
  <c r="AB150" i="10"/>
  <c r="AC150" i="10"/>
  <c r="AD150" i="10"/>
  <c r="AE150" i="10"/>
  <c r="AF150" i="10"/>
  <c r="AG150" i="10"/>
  <c r="AH150" i="10"/>
  <c r="AI150" i="10"/>
  <c r="AJ150" i="10"/>
  <c r="AK150" i="10"/>
  <c r="AL150" i="10"/>
  <c r="AM150" i="10"/>
  <c r="AN150" i="10"/>
  <c r="AO150" i="10"/>
  <c r="AP150" i="10"/>
  <c r="AQ150" i="10"/>
  <c r="AR150" i="10"/>
  <c r="AS150" i="10"/>
  <c r="AT150" i="10"/>
  <c r="B151" i="10"/>
  <c r="C151" i="10"/>
  <c r="D151" i="10"/>
  <c r="E151" i="10"/>
  <c r="F151" i="10"/>
  <c r="G151" i="10"/>
  <c r="H151" i="10"/>
  <c r="I151" i="10"/>
  <c r="J151" i="10"/>
  <c r="K151" i="10"/>
  <c r="L151" i="10"/>
  <c r="M151" i="10"/>
  <c r="N151" i="10"/>
  <c r="O151" i="10"/>
  <c r="P151" i="10"/>
  <c r="Q151" i="10"/>
  <c r="R151" i="10"/>
  <c r="S151" i="10"/>
  <c r="T151" i="10"/>
  <c r="U151" i="10"/>
  <c r="V151" i="10"/>
  <c r="W151" i="10"/>
  <c r="X151" i="10"/>
  <c r="Y151" i="10"/>
  <c r="Z151" i="10"/>
  <c r="AA151" i="10"/>
  <c r="AB151" i="10"/>
  <c r="AC151" i="10"/>
  <c r="AD151" i="10"/>
  <c r="AE151" i="10"/>
  <c r="AF151" i="10"/>
  <c r="AG151" i="10"/>
  <c r="AH151" i="10"/>
  <c r="AI151" i="10"/>
  <c r="AJ151" i="10"/>
  <c r="AK151" i="10"/>
  <c r="AL151" i="10"/>
  <c r="AM151" i="10"/>
  <c r="AN151" i="10"/>
  <c r="AO151" i="10"/>
  <c r="AP151" i="10"/>
  <c r="AQ151" i="10"/>
  <c r="AR151" i="10"/>
  <c r="AS151" i="10"/>
  <c r="AT151" i="10"/>
  <c r="B152" i="10"/>
  <c r="C152" i="10"/>
  <c r="D152" i="10"/>
  <c r="E152" i="10"/>
  <c r="F152" i="10"/>
  <c r="G152" i="10"/>
  <c r="H152" i="10"/>
  <c r="I152" i="10"/>
  <c r="J152" i="10"/>
  <c r="K152" i="10"/>
  <c r="L152" i="10"/>
  <c r="M152" i="10"/>
  <c r="N152" i="10"/>
  <c r="O152" i="10"/>
  <c r="P152" i="10"/>
  <c r="Q152" i="10"/>
  <c r="R152" i="10"/>
  <c r="S152" i="10"/>
  <c r="T152" i="10"/>
  <c r="U152" i="10"/>
  <c r="V152" i="10"/>
  <c r="W152" i="10"/>
  <c r="X152" i="10"/>
  <c r="Y152" i="10"/>
  <c r="Z152" i="10"/>
  <c r="AA152" i="10"/>
  <c r="AB152" i="10"/>
  <c r="AC152" i="10"/>
  <c r="AD152" i="10"/>
  <c r="AE152" i="10"/>
  <c r="AF152" i="10"/>
  <c r="AG152" i="10"/>
  <c r="AH152" i="10"/>
  <c r="AI152" i="10"/>
  <c r="AJ152" i="10"/>
  <c r="AK152" i="10"/>
  <c r="AL152" i="10"/>
  <c r="AM152" i="10"/>
  <c r="AN152" i="10"/>
  <c r="AO152" i="10"/>
  <c r="AP152" i="10"/>
  <c r="AQ152" i="10"/>
  <c r="AR152" i="10"/>
  <c r="AS152" i="10"/>
  <c r="AT152" i="10"/>
  <c r="B153" i="10"/>
  <c r="D153" i="10"/>
  <c r="E153" i="10"/>
  <c r="F153" i="10"/>
  <c r="G153" i="10"/>
  <c r="H153" i="10"/>
  <c r="I153" i="10"/>
  <c r="K153" i="10"/>
  <c r="L153" i="10"/>
  <c r="M153" i="10"/>
  <c r="N153" i="10"/>
  <c r="O153" i="10"/>
  <c r="P153" i="10"/>
  <c r="R153" i="10"/>
  <c r="S153" i="10"/>
  <c r="T153" i="10"/>
  <c r="U153" i="10"/>
  <c r="V153" i="10"/>
  <c r="B154" i="10"/>
  <c r="C154" i="10"/>
  <c r="D154" i="10"/>
  <c r="E154" i="10"/>
  <c r="F154" i="10"/>
  <c r="G154" i="10"/>
  <c r="H154" i="10"/>
  <c r="I154" i="10"/>
  <c r="J154" i="10"/>
  <c r="K154" i="10"/>
  <c r="L154" i="10"/>
  <c r="M154" i="10"/>
  <c r="N154" i="10"/>
  <c r="O154" i="10"/>
  <c r="P154" i="10"/>
  <c r="Q154" i="10"/>
  <c r="R154" i="10"/>
  <c r="S154" i="10"/>
  <c r="T154" i="10"/>
  <c r="U154" i="10"/>
  <c r="V154" i="10"/>
  <c r="W154" i="10"/>
  <c r="X154" i="10"/>
  <c r="Y154" i="10"/>
  <c r="Z154" i="10"/>
  <c r="AA154" i="10"/>
  <c r="AB154" i="10"/>
  <c r="AC154" i="10"/>
  <c r="AD154" i="10"/>
  <c r="AE154" i="10"/>
  <c r="AF154" i="10"/>
  <c r="AG154" i="10"/>
  <c r="AH154" i="10"/>
  <c r="AI154" i="10"/>
  <c r="AJ154" i="10"/>
  <c r="AK154" i="10"/>
  <c r="AL154" i="10"/>
  <c r="AM154" i="10"/>
  <c r="AN154" i="10"/>
  <c r="AO154" i="10"/>
  <c r="AP154" i="10"/>
  <c r="AQ154" i="10"/>
  <c r="AR154" i="10"/>
  <c r="AS154" i="10"/>
  <c r="AT154" i="10"/>
  <c r="B155" i="10"/>
  <c r="C155" i="10"/>
  <c r="D155" i="10"/>
  <c r="E155" i="10"/>
  <c r="F155" i="10"/>
  <c r="G155" i="10"/>
  <c r="H155" i="10"/>
  <c r="I155" i="10"/>
  <c r="J155" i="10"/>
  <c r="K155" i="10"/>
  <c r="L155" i="10"/>
  <c r="M155" i="10"/>
  <c r="N155" i="10"/>
  <c r="O155" i="10"/>
  <c r="P155" i="10"/>
  <c r="Q155" i="10"/>
  <c r="R155" i="10"/>
  <c r="S155" i="10"/>
  <c r="T155" i="10"/>
  <c r="U155" i="10"/>
  <c r="V155" i="10"/>
  <c r="W155" i="10"/>
  <c r="X155" i="10"/>
  <c r="Y155" i="10"/>
  <c r="Z155" i="10"/>
  <c r="AA155" i="10"/>
  <c r="AB155" i="10"/>
  <c r="AC155" i="10"/>
  <c r="AD155" i="10"/>
  <c r="AE155" i="10"/>
  <c r="AF155" i="10"/>
  <c r="AG155" i="10"/>
  <c r="AH155" i="10"/>
  <c r="AI155" i="10"/>
  <c r="AJ155" i="10"/>
  <c r="AK155" i="10"/>
  <c r="AL155" i="10"/>
  <c r="AM155" i="10"/>
  <c r="AN155" i="10"/>
  <c r="AO155" i="10"/>
  <c r="AP155" i="10"/>
  <c r="AQ155" i="10"/>
  <c r="AR155" i="10"/>
  <c r="AS155" i="10"/>
  <c r="AT155" i="10"/>
  <c r="B156" i="10"/>
  <c r="C156" i="10"/>
  <c r="D156" i="10"/>
  <c r="E156" i="10"/>
  <c r="F156" i="10"/>
  <c r="G156" i="10"/>
  <c r="H156" i="10"/>
  <c r="I156" i="10"/>
  <c r="J156" i="10"/>
  <c r="K156" i="10"/>
  <c r="L156" i="10"/>
  <c r="M156" i="10"/>
  <c r="N156" i="10"/>
  <c r="O156" i="10"/>
  <c r="P156" i="10"/>
  <c r="Q156" i="10"/>
  <c r="R156" i="10"/>
  <c r="S156" i="10"/>
  <c r="T156" i="10"/>
  <c r="U156" i="10"/>
  <c r="V156" i="10"/>
  <c r="W156" i="10"/>
  <c r="X156" i="10"/>
  <c r="Y156" i="10"/>
  <c r="Z156" i="10"/>
  <c r="AA156" i="10"/>
  <c r="AB156" i="10"/>
  <c r="AC156" i="10"/>
  <c r="AD156" i="10"/>
  <c r="AE156" i="10"/>
  <c r="AF156" i="10"/>
  <c r="AG156" i="10"/>
  <c r="AH156" i="10"/>
  <c r="AI156" i="10"/>
  <c r="AJ156" i="10"/>
  <c r="AK156" i="10"/>
  <c r="AL156" i="10"/>
  <c r="AM156" i="10"/>
  <c r="AN156" i="10"/>
  <c r="AO156" i="10"/>
  <c r="AP156" i="10"/>
  <c r="AQ156" i="10"/>
  <c r="AR156" i="10"/>
  <c r="AS156" i="10"/>
  <c r="AT156" i="10"/>
  <c r="B157" i="10"/>
  <c r="C157" i="10"/>
  <c r="D157" i="10"/>
  <c r="E157" i="10"/>
  <c r="F157" i="10"/>
  <c r="G157" i="10"/>
  <c r="H157" i="10"/>
  <c r="I157" i="10"/>
  <c r="J157" i="10"/>
  <c r="K157" i="10"/>
  <c r="L157" i="10"/>
  <c r="M157" i="10"/>
  <c r="N157" i="10"/>
  <c r="O157" i="10"/>
  <c r="P157" i="10"/>
  <c r="Q157" i="10"/>
  <c r="R157" i="10"/>
  <c r="S157" i="10"/>
  <c r="T157" i="10"/>
  <c r="U157" i="10"/>
  <c r="V157" i="10"/>
  <c r="W157" i="10"/>
  <c r="X157" i="10"/>
  <c r="Y157" i="10"/>
  <c r="Z157" i="10"/>
  <c r="AA157" i="10"/>
  <c r="AB157" i="10"/>
  <c r="AC157" i="10"/>
  <c r="AD157" i="10"/>
  <c r="AE157" i="10"/>
  <c r="AF157" i="10"/>
  <c r="AG157" i="10"/>
  <c r="AH157" i="10"/>
  <c r="AI157" i="10"/>
  <c r="AJ157" i="10"/>
  <c r="AK157" i="10"/>
  <c r="AL157" i="10"/>
  <c r="AM157" i="10"/>
  <c r="AN157" i="10"/>
  <c r="AO157" i="10"/>
  <c r="AP157" i="10"/>
  <c r="AQ157" i="10"/>
  <c r="AR157" i="10"/>
  <c r="AS157" i="10"/>
  <c r="AT157" i="10"/>
  <c r="B158" i="10"/>
  <c r="C158" i="10"/>
  <c r="D158" i="10"/>
  <c r="E158" i="10"/>
  <c r="F158" i="10"/>
  <c r="G158" i="10"/>
  <c r="H158" i="10"/>
  <c r="I158" i="10"/>
  <c r="J158" i="10"/>
  <c r="K158" i="10"/>
  <c r="L158" i="10"/>
  <c r="M158" i="10"/>
  <c r="N158" i="10"/>
  <c r="O158" i="10"/>
  <c r="P158" i="10"/>
  <c r="Q158" i="10"/>
  <c r="R158" i="10"/>
  <c r="S158" i="10"/>
  <c r="T158" i="10"/>
  <c r="U158" i="10"/>
  <c r="V158" i="10"/>
  <c r="W158" i="10"/>
  <c r="X158" i="10"/>
  <c r="Y158" i="10"/>
  <c r="Z158" i="10"/>
  <c r="AA158" i="10"/>
  <c r="AB158" i="10"/>
  <c r="AC158" i="10"/>
  <c r="AD158" i="10"/>
  <c r="AE158" i="10"/>
  <c r="AF158" i="10"/>
  <c r="AG158" i="10"/>
  <c r="AH158" i="10"/>
  <c r="AI158" i="10"/>
  <c r="AJ158" i="10"/>
  <c r="AK158" i="10"/>
  <c r="AL158" i="10"/>
  <c r="AM158" i="10"/>
  <c r="AN158" i="10"/>
  <c r="AO158" i="10"/>
  <c r="AP158" i="10"/>
  <c r="AQ158" i="10"/>
  <c r="AR158" i="10"/>
  <c r="AS158" i="10"/>
  <c r="AT158" i="10"/>
  <c r="B159" i="10"/>
  <c r="C159" i="10"/>
  <c r="D159" i="10"/>
  <c r="E159" i="10"/>
  <c r="F159" i="10"/>
  <c r="G159" i="10"/>
  <c r="H159" i="10"/>
  <c r="I159" i="10"/>
  <c r="J159" i="10"/>
  <c r="K159" i="10"/>
  <c r="L159" i="10"/>
  <c r="M159" i="10"/>
  <c r="N159" i="10"/>
  <c r="O159" i="10"/>
  <c r="P159" i="10"/>
  <c r="Q159" i="10"/>
  <c r="R159" i="10"/>
  <c r="S159" i="10"/>
  <c r="T159" i="10"/>
  <c r="U159" i="10"/>
  <c r="V159" i="10"/>
  <c r="W159" i="10"/>
  <c r="X159" i="10"/>
  <c r="Y159" i="10"/>
  <c r="Z159" i="10"/>
  <c r="AA159" i="10"/>
  <c r="AB159" i="10"/>
  <c r="AC159" i="10"/>
  <c r="AD159" i="10"/>
  <c r="AE159" i="10"/>
  <c r="AF159" i="10"/>
  <c r="AG159" i="10"/>
  <c r="AH159" i="10"/>
  <c r="AI159" i="10"/>
  <c r="AJ159" i="10"/>
  <c r="AK159" i="10"/>
  <c r="AL159" i="10"/>
  <c r="AM159" i="10"/>
  <c r="AN159" i="10"/>
  <c r="AO159" i="10"/>
  <c r="AP159" i="10"/>
  <c r="AQ159" i="10"/>
  <c r="AR159" i="10"/>
  <c r="AS159" i="10"/>
  <c r="AT159" i="10"/>
  <c r="J148" i="6"/>
  <c r="B149" i="6"/>
  <c r="C149" i="6"/>
  <c r="D149" i="6"/>
  <c r="E149" i="6"/>
  <c r="F149" i="6"/>
  <c r="G149" i="6"/>
  <c r="H149" i="6"/>
  <c r="I149" i="6"/>
  <c r="J149" i="6"/>
  <c r="K149" i="6"/>
  <c r="L149" i="6"/>
  <c r="M149" i="6"/>
  <c r="N149" i="6"/>
  <c r="O149" i="6"/>
  <c r="P149" i="6"/>
  <c r="Q149" i="6"/>
  <c r="R149" i="6"/>
  <c r="S149" i="6"/>
  <c r="T149" i="6"/>
  <c r="U149" i="6"/>
  <c r="V149" i="6"/>
  <c r="W149" i="6"/>
  <c r="X149" i="6"/>
  <c r="Y149" i="6"/>
  <c r="Z149" i="6"/>
  <c r="AA149" i="6"/>
  <c r="AB149" i="6"/>
  <c r="AC149" i="6"/>
  <c r="AD149" i="6"/>
  <c r="AE149" i="6"/>
  <c r="AF149" i="6"/>
  <c r="AG149" i="6"/>
  <c r="AH149" i="6"/>
  <c r="AI149" i="6"/>
  <c r="AJ149" i="6"/>
  <c r="AK149" i="6"/>
  <c r="AL149" i="6"/>
  <c r="AM149" i="6"/>
  <c r="AN149" i="6"/>
  <c r="AO149" i="6"/>
  <c r="AP149" i="6"/>
  <c r="AQ149" i="6"/>
  <c r="AR149" i="6"/>
  <c r="AS149" i="6"/>
  <c r="AT149" i="6"/>
  <c r="AU149" i="6"/>
  <c r="AV149" i="6"/>
  <c r="AW149" i="6"/>
  <c r="AX149" i="6"/>
  <c r="AY149" i="6"/>
  <c r="AZ149" i="6"/>
  <c r="BA149" i="6"/>
  <c r="BB149" i="6"/>
  <c r="BC149" i="6"/>
  <c r="BD149" i="6"/>
  <c r="BE149" i="6"/>
  <c r="BF149" i="6"/>
  <c r="BG149" i="6"/>
  <c r="BH149" i="6"/>
  <c r="BI149" i="6"/>
  <c r="BJ149" i="6"/>
  <c r="BK149" i="6"/>
  <c r="BL149" i="6"/>
  <c r="BM149" i="6"/>
  <c r="BN149" i="6"/>
  <c r="BO149" i="6"/>
  <c r="BP149" i="6"/>
  <c r="BQ149" i="6"/>
  <c r="BR149" i="6"/>
  <c r="BS149" i="6"/>
  <c r="BT149" i="6"/>
  <c r="BU149" i="6"/>
  <c r="BV149" i="6"/>
  <c r="BW149" i="6"/>
  <c r="BX149" i="6"/>
  <c r="BY149" i="6"/>
  <c r="BZ149" i="6"/>
  <c r="CA149" i="6"/>
  <c r="CB149" i="6"/>
  <c r="CC149" i="6"/>
  <c r="CD149" i="6"/>
  <c r="CE149" i="6"/>
  <c r="CF149" i="6"/>
  <c r="CG149" i="6"/>
  <c r="CH149" i="6"/>
  <c r="CI149" i="6"/>
  <c r="CJ149" i="6"/>
  <c r="CK149" i="6"/>
  <c r="CL149" i="6"/>
  <c r="CM149" i="6"/>
  <c r="B150" i="6"/>
  <c r="C150" i="6"/>
  <c r="D150" i="6"/>
  <c r="E150" i="6"/>
  <c r="F150" i="6"/>
  <c r="G150" i="6"/>
  <c r="H150" i="6"/>
  <c r="I150" i="6"/>
  <c r="J150" i="6"/>
  <c r="K150" i="6"/>
  <c r="L150" i="6"/>
  <c r="M150" i="6"/>
  <c r="N150" i="6"/>
  <c r="O150" i="6"/>
  <c r="P150" i="6"/>
  <c r="Q150" i="6"/>
  <c r="R150" i="6"/>
  <c r="S150" i="6"/>
  <c r="T150" i="6"/>
  <c r="U150" i="6"/>
  <c r="V150" i="6"/>
  <c r="W150" i="6"/>
  <c r="X150" i="6"/>
  <c r="Y150" i="6"/>
  <c r="Z150" i="6"/>
  <c r="AA150" i="6"/>
  <c r="AB150" i="6"/>
  <c r="AC150" i="6"/>
  <c r="AD150" i="6"/>
  <c r="AE150" i="6"/>
  <c r="AF150" i="6"/>
  <c r="AG150" i="6"/>
  <c r="AH150" i="6"/>
  <c r="AI150" i="6"/>
  <c r="AJ150" i="6"/>
  <c r="AK150" i="6"/>
  <c r="AL150" i="6"/>
  <c r="AM150" i="6"/>
  <c r="AN150" i="6"/>
  <c r="AO150" i="6"/>
  <c r="AP150" i="6"/>
  <c r="AQ150" i="6"/>
  <c r="AR150" i="6"/>
  <c r="AS150" i="6"/>
  <c r="AT150" i="6"/>
  <c r="AU150" i="6"/>
  <c r="AV150" i="6"/>
  <c r="AW150" i="6"/>
  <c r="AX150" i="6"/>
  <c r="AY150" i="6"/>
  <c r="AZ150" i="6"/>
  <c r="BA150" i="6"/>
  <c r="BB150" i="6"/>
  <c r="BC150" i="6"/>
  <c r="BD150" i="6"/>
  <c r="BE150" i="6"/>
  <c r="BF150" i="6"/>
  <c r="BG150" i="6"/>
  <c r="BH150" i="6"/>
  <c r="BI150" i="6"/>
  <c r="BJ150" i="6"/>
  <c r="BK150" i="6"/>
  <c r="BL150" i="6"/>
  <c r="BM150" i="6"/>
  <c r="BN150" i="6"/>
  <c r="BO150" i="6"/>
  <c r="BP150" i="6"/>
  <c r="BQ150" i="6"/>
  <c r="BR150" i="6"/>
  <c r="BS150" i="6"/>
  <c r="BT150" i="6"/>
  <c r="BU150" i="6"/>
  <c r="BV150" i="6"/>
  <c r="BW150" i="6"/>
  <c r="BX150" i="6"/>
  <c r="BY150" i="6"/>
  <c r="BZ150" i="6"/>
  <c r="CA150" i="6"/>
  <c r="CB150" i="6"/>
  <c r="CC150" i="6"/>
  <c r="CD150" i="6"/>
  <c r="CE150" i="6"/>
  <c r="CF150" i="6"/>
  <c r="CG150" i="6"/>
  <c r="CH150" i="6"/>
  <c r="CI150" i="6"/>
  <c r="CJ150" i="6"/>
  <c r="CK150" i="6"/>
  <c r="CL150" i="6"/>
  <c r="CM150" i="6"/>
  <c r="B151" i="6"/>
  <c r="C151" i="6"/>
  <c r="D151" i="6"/>
  <c r="E151" i="6"/>
  <c r="F151" i="6"/>
  <c r="G151" i="6"/>
  <c r="H151" i="6"/>
  <c r="I151" i="6"/>
  <c r="J151" i="6"/>
  <c r="K151" i="6"/>
  <c r="L151" i="6"/>
  <c r="M151" i="6"/>
  <c r="N151" i="6"/>
  <c r="O151" i="6"/>
  <c r="P151" i="6"/>
  <c r="Q151" i="6"/>
  <c r="R151" i="6"/>
  <c r="S151" i="6"/>
  <c r="T151" i="6"/>
  <c r="U151" i="6"/>
  <c r="V151" i="6"/>
  <c r="W151" i="6"/>
  <c r="X151" i="6"/>
  <c r="Y151" i="6"/>
  <c r="Z151" i="6"/>
  <c r="AA151" i="6"/>
  <c r="AB151" i="6"/>
  <c r="AC151" i="6"/>
  <c r="AD151" i="6"/>
  <c r="AE151" i="6"/>
  <c r="AF151" i="6"/>
  <c r="AG151" i="6"/>
  <c r="AH151" i="6"/>
  <c r="AI151" i="6"/>
  <c r="AJ151" i="6"/>
  <c r="AK151"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BO151" i="6"/>
  <c r="BP151" i="6"/>
  <c r="BQ151" i="6"/>
  <c r="BR151" i="6"/>
  <c r="BS151" i="6"/>
  <c r="BT151" i="6"/>
  <c r="BU151" i="6"/>
  <c r="BV151" i="6"/>
  <c r="BW151" i="6"/>
  <c r="BX151" i="6"/>
  <c r="BY151" i="6"/>
  <c r="BZ151" i="6"/>
  <c r="CA151" i="6"/>
  <c r="CB151" i="6"/>
  <c r="CC151" i="6"/>
  <c r="CD151" i="6"/>
  <c r="CE151" i="6"/>
  <c r="CF151" i="6"/>
  <c r="CG151" i="6"/>
  <c r="CH151" i="6"/>
  <c r="CI151" i="6"/>
  <c r="CJ151" i="6"/>
  <c r="CK151" i="6"/>
  <c r="CL151" i="6"/>
  <c r="CM151" i="6"/>
  <c r="B152" i="6"/>
  <c r="C152" i="6"/>
  <c r="D152" i="6"/>
  <c r="E152" i="6"/>
  <c r="F152" i="6"/>
  <c r="G152" i="6"/>
  <c r="H152" i="6"/>
  <c r="I152" i="6"/>
  <c r="J152" i="6"/>
  <c r="K152" i="6"/>
  <c r="L152" i="6"/>
  <c r="M152" i="6"/>
  <c r="N152" i="6"/>
  <c r="O152" i="6"/>
  <c r="P152" i="6"/>
  <c r="Q152" i="6"/>
  <c r="R152" i="6"/>
  <c r="S152" i="6"/>
  <c r="T152" i="6"/>
  <c r="U152" i="6"/>
  <c r="V152" i="6"/>
  <c r="W152" i="6"/>
  <c r="X152" i="6"/>
  <c r="Y152" i="6"/>
  <c r="Z152" i="6"/>
  <c r="AA152" i="6"/>
  <c r="AB152" i="6"/>
  <c r="AC152" i="6"/>
  <c r="AD152" i="6"/>
  <c r="AE152" i="6"/>
  <c r="AF152" i="6"/>
  <c r="AG152" i="6"/>
  <c r="AH152" i="6"/>
  <c r="AI152" i="6"/>
  <c r="AJ152" i="6"/>
  <c r="AK152" i="6"/>
  <c r="AL152" i="6"/>
  <c r="AM152" i="6"/>
  <c r="AN152" i="6"/>
  <c r="AO152" i="6"/>
  <c r="AP152" i="6"/>
  <c r="AQ152" i="6"/>
  <c r="AR152" i="6"/>
  <c r="AS152" i="6"/>
  <c r="AT152" i="6"/>
  <c r="AU152" i="6"/>
  <c r="AV152" i="6"/>
  <c r="AW152" i="6"/>
  <c r="AX152" i="6"/>
  <c r="AY152" i="6"/>
  <c r="AZ152" i="6"/>
  <c r="BA152" i="6"/>
  <c r="BB152" i="6"/>
  <c r="BC152" i="6"/>
  <c r="BD152" i="6"/>
  <c r="BE152" i="6"/>
  <c r="BF152" i="6"/>
  <c r="BG152" i="6"/>
  <c r="BH152" i="6"/>
  <c r="BI152" i="6"/>
  <c r="BJ152" i="6"/>
  <c r="BK152" i="6"/>
  <c r="BL152" i="6"/>
  <c r="BM152" i="6"/>
  <c r="BN152" i="6"/>
  <c r="BO152" i="6"/>
  <c r="BP152" i="6"/>
  <c r="BQ152" i="6"/>
  <c r="BR152" i="6"/>
  <c r="BS152" i="6"/>
  <c r="BT152" i="6"/>
  <c r="BU152" i="6"/>
  <c r="BV152" i="6"/>
  <c r="BW152" i="6"/>
  <c r="BX152" i="6"/>
  <c r="BY152" i="6"/>
  <c r="BZ152" i="6"/>
  <c r="CA152" i="6"/>
  <c r="CB152" i="6"/>
  <c r="CC152" i="6"/>
  <c r="CD152" i="6"/>
  <c r="CE152" i="6"/>
  <c r="CF152" i="6"/>
  <c r="CG152" i="6"/>
  <c r="CH152" i="6"/>
  <c r="CI152" i="6"/>
  <c r="CJ152" i="6"/>
  <c r="CK152" i="6"/>
  <c r="CL152" i="6"/>
  <c r="CM152" i="6"/>
  <c r="B153" i="6"/>
  <c r="C153" i="6"/>
  <c r="D153" i="6"/>
  <c r="E153" i="6"/>
  <c r="F153" i="6"/>
  <c r="G153" i="6"/>
  <c r="H153" i="6"/>
  <c r="I153" i="6"/>
  <c r="J153" i="6"/>
  <c r="K153" i="6"/>
  <c r="L153" i="6"/>
  <c r="M153" i="6"/>
  <c r="N153" i="6"/>
  <c r="O153" i="6"/>
  <c r="P153" i="6"/>
  <c r="Q153" i="6"/>
  <c r="R153" i="6"/>
  <c r="S153" i="6"/>
  <c r="T153" i="6"/>
  <c r="U153" i="6"/>
  <c r="V153" i="6"/>
  <c r="W153" i="6"/>
  <c r="X153" i="6"/>
  <c r="Y153" i="6"/>
  <c r="Z153" i="6"/>
  <c r="AA153" i="6"/>
  <c r="AB153" i="6"/>
  <c r="AC153" i="6"/>
  <c r="AD153" i="6"/>
  <c r="AE153" i="6"/>
  <c r="AF153" i="6"/>
  <c r="AG153" i="6"/>
  <c r="AH153" i="6"/>
  <c r="AI153" i="6"/>
  <c r="AJ153" i="6"/>
  <c r="AK153" i="6"/>
  <c r="AL153" i="6"/>
  <c r="AM153" i="6"/>
  <c r="AN153" i="6"/>
  <c r="AO153" i="6"/>
  <c r="AP153" i="6"/>
  <c r="AQ153" i="6"/>
  <c r="AR153" i="6"/>
  <c r="AS153" i="6"/>
  <c r="AT153" i="6"/>
  <c r="AU153" i="6"/>
  <c r="AV153" i="6"/>
  <c r="AW153" i="6"/>
  <c r="AX153" i="6"/>
  <c r="AY153" i="6"/>
  <c r="AZ153" i="6"/>
  <c r="BA153" i="6"/>
  <c r="BB153" i="6"/>
  <c r="BC153" i="6"/>
  <c r="BD153" i="6"/>
  <c r="BE153" i="6"/>
  <c r="BF153" i="6"/>
  <c r="BG153" i="6"/>
  <c r="BH153" i="6"/>
  <c r="BI153" i="6"/>
  <c r="BJ153" i="6"/>
  <c r="BK153" i="6"/>
  <c r="BL153" i="6"/>
  <c r="BM153" i="6"/>
  <c r="BN153" i="6"/>
  <c r="BO153" i="6"/>
  <c r="BP153" i="6"/>
  <c r="BQ153" i="6"/>
  <c r="BR153" i="6"/>
  <c r="BS153" i="6"/>
  <c r="BT153" i="6"/>
  <c r="BU153" i="6"/>
  <c r="BV153" i="6"/>
  <c r="BW153" i="6"/>
  <c r="BX153" i="6"/>
  <c r="BY153" i="6"/>
  <c r="BZ153" i="6"/>
  <c r="CA153" i="6"/>
  <c r="CB153" i="6"/>
  <c r="CC153" i="6"/>
  <c r="CD153" i="6"/>
  <c r="CE153" i="6"/>
  <c r="CF153" i="6"/>
  <c r="CG153" i="6"/>
  <c r="CH153" i="6"/>
  <c r="CI153" i="6"/>
  <c r="CJ153" i="6"/>
  <c r="CK153" i="6"/>
  <c r="CL153" i="6"/>
  <c r="CM153" i="6"/>
  <c r="B154" i="6"/>
  <c r="C154" i="6"/>
  <c r="D154" i="6"/>
  <c r="E154" i="6"/>
  <c r="F154" i="6"/>
  <c r="G154" i="6"/>
  <c r="H154" i="6"/>
  <c r="I154" i="6"/>
  <c r="J154" i="6"/>
  <c r="K154" i="6"/>
  <c r="L154" i="6"/>
  <c r="M154" i="6"/>
  <c r="N154" i="6"/>
  <c r="O154" i="6"/>
  <c r="P154" i="6"/>
  <c r="Q154" i="6"/>
  <c r="R154" i="6"/>
  <c r="S154" i="6"/>
  <c r="T154" i="6"/>
  <c r="U154" i="6"/>
  <c r="V154" i="6"/>
  <c r="W154" i="6"/>
  <c r="X154" i="6"/>
  <c r="Y154" i="6"/>
  <c r="Z154" i="6"/>
  <c r="AA154" i="6"/>
  <c r="AB154" i="6"/>
  <c r="AC154" i="6"/>
  <c r="AD154" i="6"/>
  <c r="AE154" i="6"/>
  <c r="AF154" i="6"/>
  <c r="AG154" i="6"/>
  <c r="AH154" i="6"/>
  <c r="AI154" i="6"/>
  <c r="AJ154" i="6"/>
  <c r="AK154" i="6"/>
  <c r="AL154" i="6"/>
  <c r="AM154" i="6"/>
  <c r="AN154" i="6"/>
  <c r="AO154" i="6"/>
  <c r="AP154" i="6"/>
  <c r="AQ154" i="6"/>
  <c r="AR154" i="6"/>
  <c r="AS154" i="6"/>
  <c r="AT154" i="6"/>
  <c r="AU154" i="6"/>
  <c r="AV154" i="6"/>
  <c r="AW154" i="6"/>
  <c r="AX154" i="6"/>
  <c r="AY154" i="6"/>
  <c r="AZ154" i="6"/>
  <c r="BA154" i="6"/>
  <c r="BB154" i="6"/>
  <c r="BC154" i="6"/>
  <c r="BD154" i="6"/>
  <c r="BE154" i="6"/>
  <c r="BF154" i="6"/>
  <c r="BG154" i="6"/>
  <c r="BH154" i="6"/>
  <c r="BI154" i="6"/>
  <c r="BJ154" i="6"/>
  <c r="BK154" i="6"/>
  <c r="BL154" i="6"/>
  <c r="BM154" i="6"/>
  <c r="BN154" i="6"/>
  <c r="BO154" i="6"/>
  <c r="BP154" i="6"/>
  <c r="BQ154" i="6"/>
  <c r="BR154" i="6"/>
  <c r="BS154" i="6"/>
  <c r="BT154" i="6"/>
  <c r="BU154" i="6"/>
  <c r="BV154" i="6"/>
  <c r="BW154" i="6"/>
  <c r="BX154" i="6"/>
  <c r="BY154" i="6"/>
  <c r="BZ154" i="6"/>
  <c r="CA154" i="6"/>
  <c r="CB154" i="6"/>
  <c r="CC154" i="6"/>
  <c r="CD154" i="6"/>
  <c r="CE154" i="6"/>
  <c r="CF154" i="6"/>
  <c r="CG154" i="6"/>
  <c r="CH154" i="6"/>
  <c r="CI154" i="6"/>
  <c r="CJ154" i="6"/>
  <c r="CK154" i="6"/>
  <c r="CL154" i="6"/>
  <c r="CM154" i="6"/>
  <c r="B155" i="6"/>
  <c r="C155" i="6"/>
  <c r="D155" i="6"/>
  <c r="E155" i="6"/>
  <c r="F155" i="6"/>
  <c r="G155" i="6"/>
  <c r="H155" i="6"/>
  <c r="I155" i="6"/>
  <c r="J155" i="6"/>
  <c r="K155" i="6"/>
  <c r="L155" i="6"/>
  <c r="M155" i="6"/>
  <c r="N155" i="6"/>
  <c r="O155" i="6"/>
  <c r="P155" i="6"/>
  <c r="Q155" i="6"/>
  <c r="R155" i="6"/>
  <c r="S155" i="6"/>
  <c r="T155" i="6"/>
  <c r="U155" i="6"/>
  <c r="V155" i="6"/>
  <c r="W155" i="6"/>
  <c r="X155" i="6"/>
  <c r="Y155" i="6"/>
  <c r="Z155" i="6"/>
  <c r="AA155" i="6"/>
  <c r="AB155" i="6"/>
  <c r="AC155" i="6"/>
  <c r="AD155" i="6"/>
  <c r="AE155" i="6"/>
  <c r="AF155" i="6"/>
  <c r="AG155" i="6"/>
  <c r="AH155" i="6"/>
  <c r="AI155" i="6"/>
  <c r="AJ155" i="6"/>
  <c r="AK155" i="6"/>
  <c r="AL155" i="6"/>
  <c r="AM155" i="6"/>
  <c r="AN155" i="6"/>
  <c r="AO155" i="6"/>
  <c r="AP155" i="6"/>
  <c r="AQ155" i="6"/>
  <c r="AR155" i="6"/>
  <c r="AS155" i="6"/>
  <c r="AT155" i="6"/>
  <c r="AU155" i="6"/>
  <c r="AV155" i="6"/>
  <c r="AW155" i="6"/>
  <c r="AX155" i="6"/>
  <c r="AY155" i="6"/>
  <c r="AZ155" i="6"/>
  <c r="BA155" i="6"/>
  <c r="BB155" i="6"/>
  <c r="BC155" i="6"/>
  <c r="BD155" i="6"/>
  <c r="BE155" i="6"/>
  <c r="BF155" i="6"/>
  <c r="BG155" i="6"/>
  <c r="BH155" i="6"/>
  <c r="BI155" i="6"/>
  <c r="BJ155" i="6"/>
  <c r="BK155" i="6"/>
  <c r="BL155" i="6"/>
  <c r="BM155" i="6"/>
  <c r="BN155" i="6"/>
  <c r="BO155" i="6"/>
  <c r="BP155" i="6"/>
  <c r="BQ155" i="6"/>
  <c r="BR155" i="6"/>
  <c r="BS155" i="6"/>
  <c r="BT155" i="6"/>
  <c r="BU155" i="6"/>
  <c r="BV155" i="6"/>
  <c r="BW155" i="6"/>
  <c r="BX155" i="6"/>
  <c r="BY155" i="6"/>
  <c r="BZ155" i="6"/>
  <c r="CA155" i="6"/>
  <c r="CB155" i="6"/>
  <c r="CC155" i="6"/>
  <c r="CD155" i="6"/>
  <c r="CE155" i="6"/>
  <c r="CF155" i="6"/>
  <c r="CG155" i="6"/>
  <c r="CH155" i="6"/>
  <c r="CI155" i="6"/>
  <c r="CJ155" i="6"/>
  <c r="CK155" i="6"/>
  <c r="CL155" i="6"/>
  <c r="CM155" i="6"/>
  <c r="B156" i="6"/>
  <c r="C156" i="6"/>
  <c r="D156" i="6"/>
  <c r="E156" i="6"/>
  <c r="F156" i="6"/>
  <c r="G156" i="6"/>
  <c r="H156" i="6"/>
  <c r="I156" i="6"/>
  <c r="J156" i="6"/>
  <c r="K156" i="6"/>
  <c r="L156" i="6"/>
  <c r="M156" i="6"/>
  <c r="N156" i="6"/>
  <c r="O156" i="6"/>
  <c r="P156" i="6"/>
  <c r="Q156" i="6"/>
  <c r="R156" i="6"/>
  <c r="S156" i="6"/>
  <c r="T156" i="6"/>
  <c r="U156" i="6"/>
  <c r="V156" i="6"/>
  <c r="W156" i="6"/>
  <c r="X156" i="6"/>
  <c r="Y156" i="6"/>
  <c r="Z156" i="6"/>
  <c r="AA156" i="6"/>
  <c r="AB156" i="6"/>
  <c r="AC156" i="6"/>
  <c r="AD156" i="6"/>
  <c r="AE156" i="6"/>
  <c r="AF156" i="6"/>
  <c r="AG156" i="6"/>
  <c r="AH156" i="6"/>
  <c r="AI156" i="6"/>
  <c r="AJ156" i="6"/>
  <c r="AK156" i="6"/>
  <c r="AL156" i="6"/>
  <c r="AM156" i="6"/>
  <c r="AN156" i="6"/>
  <c r="AO156" i="6"/>
  <c r="AP156" i="6"/>
  <c r="AQ156" i="6"/>
  <c r="AR156" i="6"/>
  <c r="AS156" i="6"/>
  <c r="AT156" i="6"/>
  <c r="AU156" i="6"/>
  <c r="AV156" i="6"/>
  <c r="AW156" i="6"/>
  <c r="AX156" i="6"/>
  <c r="AY156" i="6"/>
  <c r="AZ156" i="6"/>
  <c r="BA156" i="6"/>
  <c r="BB156" i="6"/>
  <c r="BC156" i="6"/>
  <c r="BD156" i="6"/>
  <c r="BE156" i="6"/>
  <c r="BF156" i="6"/>
  <c r="BG156" i="6"/>
  <c r="BH156" i="6"/>
  <c r="BI156" i="6"/>
  <c r="BJ156" i="6"/>
  <c r="BK156" i="6"/>
  <c r="BL156" i="6"/>
  <c r="BM156" i="6"/>
  <c r="BN156" i="6"/>
  <c r="BO156" i="6"/>
  <c r="BP156" i="6"/>
  <c r="BQ156" i="6"/>
  <c r="BR156" i="6"/>
  <c r="BS156" i="6"/>
  <c r="BT156" i="6"/>
  <c r="BU156" i="6"/>
  <c r="BV156" i="6"/>
  <c r="BW156" i="6"/>
  <c r="BX156" i="6"/>
  <c r="BY156" i="6"/>
  <c r="BZ156" i="6"/>
  <c r="CA156" i="6"/>
  <c r="CB156" i="6"/>
  <c r="CC156" i="6"/>
  <c r="CD156" i="6"/>
  <c r="CE156" i="6"/>
  <c r="CF156" i="6"/>
  <c r="CG156" i="6"/>
  <c r="CH156" i="6"/>
  <c r="CI156" i="6"/>
  <c r="CJ156" i="6"/>
  <c r="CK156" i="6"/>
  <c r="CL156" i="6"/>
  <c r="CM156" i="6"/>
  <c r="B157" i="6"/>
  <c r="C157" i="6"/>
  <c r="D157" i="6"/>
  <c r="E157" i="6"/>
  <c r="F157" i="6"/>
  <c r="G157" i="6"/>
  <c r="H157" i="6"/>
  <c r="I157" i="6"/>
  <c r="J157" i="6"/>
  <c r="K157" i="6"/>
  <c r="L157" i="6"/>
  <c r="M157" i="6"/>
  <c r="N157" i="6"/>
  <c r="O157" i="6"/>
  <c r="P157" i="6"/>
  <c r="Q157" i="6"/>
  <c r="R157" i="6"/>
  <c r="S157" i="6"/>
  <c r="T157" i="6"/>
  <c r="U157" i="6"/>
  <c r="V157" i="6"/>
  <c r="W157" i="6"/>
  <c r="X157" i="6"/>
  <c r="Y157" i="6"/>
  <c r="Z157" i="6"/>
  <c r="AA157" i="6"/>
  <c r="AB157" i="6"/>
  <c r="AC157" i="6"/>
  <c r="AD157" i="6"/>
  <c r="AE157" i="6"/>
  <c r="AF157" i="6"/>
  <c r="AG157" i="6"/>
  <c r="AH157" i="6"/>
  <c r="AI157" i="6"/>
  <c r="AJ157" i="6"/>
  <c r="AK157" i="6"/>
  <c r="AL157" i="6"/>
  <c r="AM157" i="6"/>
  <c r="AN157" i="6"/>
  <c r="AO157" i="6"/>
  <c r="AP157" i="6"/>
  <c r="AQ157" i="6"/>
  <c r="AR157" i="6"/>
  <c r="AS157" i="6"/>
  <c r="AT157" i="6"/>
  <c r="AU157" i="6"/>
  <c r="AV157" i="6"/>
  <c r="AW157" i="6"/>
  <c r="AX157" i="6"/>
  <c r="AY157" i="6"/>
  <c r="AZ157" i="6"/>
  <c r="BA157" i="6"/>
  <c r="BB157" i="6"/>
  <c r="BC157" i="6"/>
  <c r="BD157" i="6"/>
  <c r="BE157" i="6"/>
  <c r="BF157" i="6"/>
  <c r="BG157" i="6"/>
  <c r="BH157" i="6"/>
  <c r="BI157" i="6"/>
  <c r="BJ157" i="6"/>
  <c r="BK157" i="6"/>
  <c r="BL157" i="6"/>
  <c r="BM157" i="6"/>
  <c r="BN157" i="6"/>
  <c r="BO157" i="6"/>
  <c r="BP157" i="6"/>
  <c r="BQ157" i="6"/>
  <c r="BR157" i="6"/>
  <c r="BS157" i="6"/>
  <c r="BT157" i="6"/>
  <c r="BU157" i="6"/>
  <c r="BV157" i="6"/>
  <c r="BW157" i="6"/>
  <c r="BX157" i="6"/>
  <c r="BY157" i="6"/>
  <c r="BZ157" i="6"/>
  <c r="CA157" i="6"/>
  <c r="CB157" i="6"/>
  <c r="CC157" i="6"/>
  <c r="CD157" i="6"/>
  <c r="CE157" i="6"/>
  <c r="CF157" i="6"/>
  <c r="CG157" i="6"/>
  <c r="CH157" i="6"/>
  <c r="CI157" i="6"/>
  <c r="CJ157" i="6"/>
  <c r="CK157" i="6"/>
  <c r="CL157" i="6"/>
  <c r="CM157" i="6"/>
  <c r="B158" i="6"/>
  <c r="C158" i="6"/>
  <c r="D158" i="6"/>
  <c r="E158" i="6"/>
  <c r="F158" i="6"/>
  <c r="G158" i="6"/>
  <c r="H158" i="6"/>
  <c r="I158" i="6"/>
  <c r="J158" i="6"/>
  <c r="K158" i="6"/>
  <c r="L158" i="6"/>
  <c r="M158" i="6"/>
  <c r="N158" i="6"/>
  <c r="O158" i="6"/>
  <c r="P158" i="6"/>
  <c r="Q158" i="6"/>
  <c r="R158" i="6"/>
  <c r="S158" i="6"/>
  <c r="T158" i="6"/>
  <c r="U158" i="6"/>
  <c r="V158" i="6"/>
  <c r="W158" i="6"/>
  <c r="X158" i="6"/>
  <c r="Y158" i="6"/>
  <c r="Z158" i="6"/>
  <c r="AA158" i="6"/>
  <c r="AB158" i="6"/>
  <c r="AC158" i="6"/>
  <c r="AD158" i="6"/>
  <c r="AE158" i="6"/>
  <c r="AF158" i="6"/>
  <c r="AG158" i="6"/>
  <c r="AH158" i="6"/>
  <c r="AI158" i="6"/>
  <c r="AJ158" i="6"/>
  <c r="AK158" i="6"/>
  <c r="AL158" i="6"/>
  <c r="AM158" i="6"/>
  <c r="AN158" i="6"/>
  <c r="AO158" i="6"/>
  <c r="AP158" i="6"/>
  <c r="AQ158" i="6"/>
  <c r="AR158" i="6"/>
  <c r="AS158" i="6"/>
  <c r="AT158" i="6"/>
  <c r="AU158" i="6"/>
  <c r="AV158" i="6"/>
  <c r="AW158" i="6"/>
  <c r="AX158" i="6"/>
  <c r="AY158" i="6"/>
  <c r="AZ158" i="6"/>
  <c r="BA158" i="6"/>
  <c r="BB158" i="6"/>
  <c r="BC158" i="6"/>
  <c r="BD158" i="6"/>
  <c r="BE158" i="6"/>
  <c r="BF158" i="6"/>
  <c r="BG158" i="6"/>
  <c r="BH158" i="6"/>
  <c r="BI158" i="6"/>
  <c r="BJ158" i="6"/>
  <c r="BK158" i="6"/>
  <c r="BL158" i="6"/>
  <c r="BM158" i="6"/>
  <c r="BN158" i="6"/>
  <c r="BO158" i="6"/>
  <c r="BP158" i="6"/>
  <c r="BQ158" i="6"/>
  <c r="BR158" i="6"/>
  <c r="BS158" i="6"/>
  <c r="BT158" i="6"/>
  <c r="BU158" i="6"/>
  <c r="BV158" i="6"/>
  <c r="BW158" i="6"/>
  <c r="BX158" i="6"/>
  <c r="BY158" i="6"/>
  <c r="BZ158" i="6"/>
  <c r="CA158" i="6"/>
  <c r="CB158" i="6"/>
  <c r="CC158" i="6"/>
  <c r="CD158" i="6"/>
  <c r="CE158" i="6"/>
  <c r="CF158" i="6"/>
  <c r="CG158" i="6"/>
  <c r="CH158" i="6"/>
  <c r="CI158" i="6"/>
  <c r="CJ158" i="6"/>
  <c r="CK158" i="6"/>
  <c r="CL158" i="6"/>
  <c r="CM158" i="6"/>
  <c r="B159" i="6"/>
  <c r="C159" i="6"/>
  <c r="D159" i="6"/>
  <c r="E159" i="6"/>
  <c r="F159" i="6"/>
  <c r="G159" i="6"/>
  <c r="H159" i="6"/>
  <c r="I159" i="6"/>
  <c r="J159" i="6"/>
  <c r="K159" i="6"/>
  <c r="L159" i="6"/>
  <c r="M159" i="6"/>
  <c r="N159" i="6"/>
  <c r="O159" i="6"/>
  <c r="P159" i="6"/>
  <c r="Q159" i="6"/>
  <c r="R159" i="6"/>
  <c r="S159" i="6"/>
  <c r="T159" i="6"/>
  <c r="U159" i="6"/>
  <c r="V159" i="6"/>
  <c r="W159" i="6"/>
  <c r="X159" i="6"/>
  <c r="Y159" i="6"/>
  <c r="Z159" i="6"/>
  <c r="AA159" i="6"/>
  <c r="AB159" i="6"/>
  <c r="AC159" i="6"/>
  <c r="AD159" i="6"/>
  <c r="AE159" i="6"/>
  <c r="AF159" i="6"/>
  <c r="AG159" i="6"/>
  <c r="AH159" i="6"/>
  <c r="AI159" i="6"/>
  <c r="AJ159" i="6"/>
  <c r="AK159" i="6"/>
  <c r="AL159" i="6"/>
  <c r="AM159" i="6"/>
  <c r="AN159" i="6"/>
  <c r="AO159" i="6"/>
  <c r="AP159" i="6"/>
  <c r="AQ159" i="6"/>
  <c r="AR159" i="6"/>
  <c r="AS159" i="6"/>
  <c r="AT159" i="6"/>
  <c r="AU159" i="6"/>
  <c r="AV159" i="6"/>
  <c r="AW159" i="6"/>
  <c r="AX159" i="6"/>
  <c r="AY159" i="6"/>
  <c r="AZ159" i="6"/>
  <c r="BA159" i="6"/>
  <c r="BB159" i="6"/>
  <c r="BC159" i="6"/>
  <c r="BD159" i="6"/>
  <c r="BE159" i="6"/>
  <c r="BF159" i="6"/>
  <c r="BG159" i="6"/>
  <c r="BH159" i="6"/>
  <c r="BI159" i="6"/>
  <c r="BJ159" i="6"/>
  <c r="BK159" i="6"/>
  <c r="BL159" i="6"/>
  <c r="BM159" i="6"/>
  <c r="BN159" i="6"/>
  <c r="BO159" i="6"/>
  <c r="BP159" i="6"/>
  <c r="BQ159" i="6"/>
  <c r="BR159" i="6"/>
  <c r="BS159" i="6"/>
  <c r="BT159" i="6"/>
  <c r="BU159" i="6"/>
  <c r="BV159" i="6"/>
  <c r="BW159" i="6"/>
  <c r="BX159" i="6"/>
  <c r="BY159" i="6"/>
  <c r="BZ159" i="6"/>
  <c r="CA159" i="6"/>
  <c r="CB159" i="6"/>
  <c r="CC159" i="6"/>
  <c r="CD159" i="6"/>
  <c r="CE159" i="6"/>
  <c r="CF159" i="6"/>
  <c r="CG159" i="6"/>
  <c r="CH159" i="6"/>
  <c r="CI159" i="6"/>
  <c r="CJ159" i="6"/>
  <c r="CK159" i="6"/>
  <c r="CL159" i="6"/>
  <c r="CM159" i="6"/>
  <c r="B148" i="6"/>
  <c r="C148" i="6"/>
  <c r="D148" i="6"/>
  <c r="E148" i="6"/>
  <c r="F148" i="6"/>
  <c r="G148" i="6"/>
  <c r="H148" i="6"/>
  <c r="I148" i="6"/>
  <c r="K148" i="6"/>
  <c r="L148" i="6"/>
  <c r="M148" i="6"/>
  <c r="N148" i="6"/>
  <c r="O148" i="6"/>
  <c r="P148" i="6"/>
  <c r="Q148" i="6"/>
  <c r="R148" i="6"/>
  <c r="S148" i="6"/>
  <c r="T148" i="6"/>
  <c r="U148" i="6"/>
  <c r="V148" i="6"/>
  <c r="W148" i="6"/>
  <c r="X148" i="6"/>
  <c r="Y148" i="6"/>
  <c r="Z148" i="6"/>
  <c r="AA148" i="6"/>
  <c r="AB148" i="6"/>
  <c r="AC148" i="6"/>
  <c r="AD148" i="6"/>
  <c r="AE148" i="6"/>
  <c r="AF148" i="6"/>
  <c r="AG148" i="6"/>
  <c r="AH148" i="6"/>
  <c r="AI148" i="6"/>
  <c r="AJ148" i="6"/>
  <c r="AK148" i="6"/>
  <c r="AL148" i="6"/>
  <c r="AM148" i="6"/>
  <c r="AN148" i="6"/>
  <c r="AO148" i="6"/>
  <c r="AP148" i="6"/>
  <c r="AQ148" i="6"/>
  <c r="AR148" i="6"/>
  <c r="AS148" i="6"/>
  <c r="AT148" i="6"/>
  <c r="AU148" i="6"/>
  <c r="AV148" i="6"/>
  <c r="AW148" i="6"/>
  <c r="AX148" i="6"/>
  <c r="AY148" i="6"/>
  <c r="AZ148" i="6"/>
  <c r="BA148" i="6"/>
  <c r="BB148" i="6"/>
  <c r="BC148" i="6"/>
  <c r="BD148" i="6"/>
  <c r="BE148" i="6"/>
  <c r="BF148" i="6"/>
  <c r="BG148" i="6"/>
  <c r="BH148" i="6"/>
  <c r="BI148" i="6"/>
  <c r="BJ148" i="6"/>
  <c r="BK148" i="6"/>
  <c r="BL148" i="6"/>
  <c r="BM148" i="6"/>
  <c r="BN148" i="6"/>
  <c r="BO148" i="6"/>
  <c r="BP148" i="6"/>
  <c r="BQ148" i="6"/>
  <c r="BR148" i="6"/>
  <c r="BS148" i="6"/>
  <c r="BT148" i="6"/>
  <c r="BU148" i="6"/>
  <c r="BV148" i="6"/>
  <c r="BW148" i="6"/>
  <c r="BX148" i="6"/>
  <c r="BY148" i="6"/>
  <c r="BZ148" i="6"/>
  <c r="CA148" i="6"/>
  <c r="CB148" i="6"/>
  <c r="CC148" i="6"/>
  <c r="CD148" i="6"/>
  <c r="CE148" i="6"/>
  <c r="CF148" i="6"/>
  <c r="CG148" i="6"/>
  <c r="CH148" i="6"/>
  <c r="CI148" i="6"/>
  <c r="CJ148" i="6"/>
  <c r="CK148" i="6"/>
  <c r="CL148" i="6"/>
  <c r="CM148" i="6"/>
  <c r="H217" i="52"/>
  <c r="N24" i="104" s="1"/>
  <c r="E217" i="52"/>
  <c r="R24" i="101" s="1"/>
  <c r="B217" i="52"/>
  <c r="N24" i="101" s="1"/>
  <c r="B189" i="52"/>
  <c r="C189" i="52"/>
  <c r="D189" i="52"/>
  <c r="E189" i="52"/>
  <c r="F189" i="52"/>
  <c r="G189" i="52"/>
  <c r="K189" i="52"/>
  <c r="L189" i="52"/>
  <c r="M189" i="52"/>
  <c r="M29" i="52"/>
  <c r="L29" i="52"/>
  <c r="K29" i="52"/>
  <c r="J29" i="52"/>
  <c r="I29" i="52"/>
  <c r="H29" i="52"/>
  <c r="G29" i="52"/>
  <c r="F29" i="52"/>
  <c r="E29" i="52"/>
  <c r="D29" i="52"/>
  <c r="C29" i="52"/>
  <c r="B29" i="52"/>
  <c r="AG180" i="10" l="1"/>
  <c r="E179" i="105" s="1"/>
  <c r="AE180" i="10"/>
  <c r="AK179" i="10"/>
  <c r="AL179" i="10"/>
  <c r="H180" i="10"/>
  <c r="D179" i="10"/>
  <c r="C179" i="10"/>
  <c r="B180" i="10"/>
  <c r="CH179" i="6"/>
  <c r="BR183" i="6"/>
  <c r="BB179" i="6"/>
  <c r="BA180" i="6"/>
  <c r="CG179" i="6"/>
  <c r="AZ180" i="6"/>
  <c r="BF180" i="6"/>
  <c r="BU180" i="6"/>
  <c r="BT179" i="6"/>
  <c r="AY180" i="6"/>
  <c r="AU180" i="6"/>
  <c r="CK180" i="6"/>
  <c r="BM179" i="6"/>
  <c r="BH180" i="6"/>
  <c r="AR180" i="6"/>
  <c r="CL179" i="6"/>
  <c r="AW180" i="6"/>
  <c r="CM179" i="6"/>
  <c r="BW180" i="6"/>
  <c r="BG179" i="6"/>
  <c r="E180" i="6"/>
  <c r="E183" i="6"/>
  <c r="T179" i="6"/>
  <c r="S179" i="6"/>
  <c r="AH180" i="6"/>
  <c r="Q179" i="6"/>
  <c r="P180" i="6"/>
  <c r="O180" i="6"/>
  <c r="J179" i="6"/>
  <c r="U180" i="6"/>
  <c r="D180" i="6"/>
  <c r="D184" i="6"/>
  <c r="AI179" i="6"/>
  <c r="L179" i="6"/>
  <c r="Z180" i="6"/>
  <c r="I179" i="6"/>
  <c r="H180" i="6"/>
  <c r="F180" i="6"/>
  <c r="AJ179" i="6"/>
  <c r="C179" i="6"/>
  <c r="R180" i="6"/>
  <c r="AQ179" i="6"/>
  <c r="K179" i="6"/>
  <c r="O180" i="10"/>
  <c r="G180" i="10"/>
  <c r="E180" i="10"/>
  <c r="K179" i="10"/>
  <c r="I179" i="10"/>
  <c r="F180" i="10"/>
  <c r="T180" i="10"/>
  <c r="S180" i="10"/>
  <c r="AG179" i="6"/>
  <c r="AF179" i="6"/>
  <c r="AB180" i="6"/>
  <c r="AP179" i="6"/>
  <c r="AO180" i="6"/>
  <c r="Y180" i="6"/>
  <c r="AN179" i="6"/>
  <c r="AA179" i="6"/>
  <c r="AM179" i="6"/>
  <c r="W179" i="6"/>
  <c r="G179" i="6"/>
  <c r="V183" i="6"/>
  <c r="AM180" i="10"/>
  <c r="AH180" i="10"/>
  <c r="E207" i="105" s="1"/>
  <c r="AF180" i="10"/>
  <c r="E151" i="105" s="1"/>
  <c r="AS180" i="10"/>
  <c r="AC180" i="10"/>
  <c r="AR180" i="10"/>
  <c r="AB180" i="10"/>
  <c r="AA180" i="10"/>
  <c r="AP180" i="10"/>
  <c r="Z180" i="10"/>
  <c r="Y180" i="10"/>
  <c r="AN180" i="10"/>
  <c r="AJ179" i="10"/>
  <c r="AI180" i="10"/>
  <c r="E235" i="105" s="1"/>
  <c r="BP179" i="6"/>
  <c r="BN180" i="6"/>
  <c r="CB180" i="6"/>
  <c r="AV180" i="6"/>
  <c r="CA180" i="6"/>
  <c r="CM180" i="6"/>
  <c r="BV179" i="6"/>
  <c r="BE180" i="6"/>
  <c r="CJ179" i="6"/>
  <c r="BD179" i="6"/>
  <c r="BC179" i="6"/>
  <c r="CH184" i="6"/>
  <c r="CD179" i="6"/>
  <c r="CC180" i="6"/>
  <c r="BL179" i="6"/>
  <c r="BK180" i="6"/>
  <c r="CI180" i="6"/>
  <c r="BS179" i="6"/>
  <c r="BQ180" i="6"/>
  <c r="AL183" i="6"/>
  <c r="AL180" i="6"/>
  <c r="BB184" i="6"/>
  <c r="BL180" i="6"/>
  <c r="P180" i="10"/>
  <c r="P179" i="10"/>
  <c r="AD179" i="10"/>
  <c r="F319" i="105" s="1"/>
  <c r="AD180" i="10"/>
  <c r="N179" i="10"/>
  <c r="N180" i="10"/>
  <c r="BX180" i="6"/>
  <c r="BX179" i="6"/>
  <c r="M180" i="10"/>
  <c r="M179" i="10"/>
  <c r="AR179" i="10"/>
  <c r="AB179" i="10"/>
  <c r="L180" i="10"/>
  <c r="L179" i="10"/>
  <c r="AE180" i="6"/>
  <c r="AE179" i="6"/>
  <c r="J180" i="10"/>
  <c r="J179" i="10"/>
  <c r="V179" i="6"/>
  <c r="V180" i="6"/>
  <c r="AM179" i="10"/>
  <c r="W180" i="10"/>
  <c r="W179" i="10"/>
  <c r="G179" i="10"/>
  <c r="AK179" i="6"/>
  <c r="AK180" i="6"/>
  <c r="V179" i="10"/>
  <c r="V180" i="10"/>
  <c r="F179" i="10"/>
  <c r="U179" i="10"/>
  <c r="E179" i="10"/>
  <c r="Q179" i="10"/>
  <c r="Q180" i="10"/>
  <c r="K180" i="10"/>
  <c r="AN180" i="6"/>
  <c r="X180" i="10"/>
  <c r="X179" i="10"/>
  <c r="CF179" i="6"/>
  <c r="CF180" i="6"/>
  <c r="CE180" i="6"/>
  <c r="CE179" i="6"/>
  <c r="BO179" i="6"/>
  <c r="BO180" i="6"/>
  <c r="C180" i="6"/>
  <c r="R179" i="10"/>
  <c r="R180" i="10"/>
  <c r="AQ180" i="10"/>
  <c r="AQ179" i="10"/>
  <c r="X180" i="6"/>
  <c r="X179" i="6"/>
  <c r="BR179" i="6"/>
  <c r="BR180" i="6"/>
  <c r="AX180" i="6"/>
  <c r="AX179" i="6"/>
  <c r="S179" i="10"/>
  <c r="O24" i="101"/>
  <c r="F190" i="10"/>
  <c r="M190" i="10"/>
  <c r="L190" i="10"/>
  <c r="E190" i="10"/>
  <c r="K190" i="10"/>
  <c r="D190" i="10"/>
  <c r="G190" i="10"/>
  <c r="N190" i="10"/>
  <c r="V190" i="10"/>
  <c r="U190" i="10"/>
  <c r="T190" i="10"/>
  <c r="S190" i="10"/>
  <c r="I190" i="10"/>
  <c r="B190" i="10"/>
  <c r="H190" i="10"/>
  <c r="O190" i="10"/>
  <c r="R190" i="10"/>
  <c r="P190" i="10"/>
  <c r="T190" i="6"/>
  <c r="R190" i="6"/>
  <c r="AG190" i="6"/>
  <c r="B190" i="6"/>
  <c r="AJ190" i="6"/>
  <c r="AH190" i="6"/>
  <c r="AF190" i="6"/>
  <c r="P190" i="6"/>
  <c r="O190" i="6"/>
  <c r="AD190" i="6"/>
  <c r="N190" i="6"/>
  <c r="AC190" i="6"/>
  <c r="M190" i="6"/>
  <c r="H190" i="6"/>
  <c r="Z190" i="6"/>
  <c r="AO190" i="6"/>
  <c r="Y190" i="6"/>
  <c r="AN190" i="6"/>
  <c r="G190" i="6"/>
  <c r="AI190" i="6"/>
  <c r="S190" i="6"/>
  <c r="AB190" i="6"/>
  <c r="L190" i="6"/>
  <c r="AQ190" i="6"/>
  <c r="AA190" i="6"/>
  <c r="K190" i="6"/>
  <c r="AP190" i="6"/>
  <c r="I190" i="6"/>
  <c r="AM190" i="6"/>
  <c r="W190" i="6"/>
  <c r="F190" i="6"/>
  <c r="V190" i="6"/>
  <c r="E190" i="6"/>
  <c r="AK190" i="6"/>
  <c r="U190" i="6"/>
  <c r="D190" i="6"/>
  <c r="AT190" i="10"/>
  <c r="AL190" i="10"/>
  <c r="AD190" i="10"/>
  <c r="AS190" i="10"/>
  <c r="AC190" i="10"/>
  <c r="AK190" i="10"/>
  <c r="AR190" i="10"/>
  <c r="AB190" i="10"/>
  <c r="AJ190" i="10"/>
  <c r="AQ190" i="10"/>
  <c r="AI190" i="10"/>
  <c r="AA190" i="10"/>
  <c r="AP190" i="10"/>
  <c r="Z190" i="10"/>
  <c r="AH190" i="10"/>
  <c r="AO190" i="10"/>
  <c r="AG190" i="10"/>
  <c r="Y190" i="10"/>
  <c r="AN190" i="10"/>
  <c r="AF190" i="10"/>
  <c r="X190" i="10"/>
  <c r="AM190" i="10"/>
  <c r="W190" i="10"/>
  <c r="AE190" i="10"/>
  <c r="Q190" i="10"/>
  <c r="C190" i="10"/>
  <c r="J190" i="10"/>
  <c r="CH190" i="6"/>
  <c r="BA190" i="6"/>
  <c r="BP190" i="6"/>
  <c r="AY190" i="6"/>
  <c r="CD190" i="6"/>
  <c r="BM190" i="6"/>
  <c r="AV190" i="6"/>
  <c r="CA190" i="6"/>
  <c r="AT190" i="6"/>
  <c r="CI190" i="6"/>
  <c r="BR190" i="6"/>
  <c r="CE190" i="6"/>
  <c r="BN190" i="6"/>
  <c r="CC190" i="6"/>
  <c r="CB190" i="6"/>
  <c r="BK190" i="6"/>
  <c r="BJ190" i="6"/>
  <c r="BY190" i="6"/>
  <c r="BI190" i="6"/>
  <c r="AS190" i="6"/>
  <c r="BS190" i="6"/>
  <c r="BQ190" i="6"/>
  <c r="AZ190" i="6"/>
  <c r="BO190" i="6"/>
  <c r="AX190" i="6"/>
  <c r="AW190" i="6"/>
  <c r="BL190" i="6"/>
  <c r="AU190" i="6"/>
  <c r="BZ190" i="6"/>
  <c r="BX190" i="6"/>
  <c r="BH190" i="6"/>
  <c r="AR190" i="6"/>
  <c r="CG190" i="6"/>
  <c r="BG190" i="6"/>
  <c r="BB190" i="6"/>
  <c r="CF190" i="6"/>
  <c r="CM190" i="6"/>
  <c r="BW190" i="6"/>
  <c r="CL190" i="6"/>
  <c r="BV190" i="6"/>
  <c r="BF190" i="6"/>
  <c r="BC190" i="6"/>
  <c r="CK190" i="6"/>
  <c r="BU190" i="6"/>
  <c r="BE190" i="6"/>
  <c r="CJ190" i="6"/>
  <c r="BT190" i="6"/>
  <c r="BD190" i="6"/>
  <c r="AL190" i="6"/>
  <c r="AE190" i="6"/>
  <c r="B93" i="52"/>
  <c r="B62" i="52"/>
  <c r="X190" i="6"/>
  <c r="Q190" i="6"/>
  <c r="J190" i="6"/>
  <c r="C190" i="6"/>
  <c r="H157" i="52"/>
  <c r="F93" i="52"/>
  <c r="E93" i="52"/>
  <c r="D93" i="52"/>
  <c r="C93" i="52"/>
  <c r="M93" i="52"/>
  <c r="G93" i="52"/>
  <c r="L93" i="52"/>
  <c r="K93" i="52"/>
  <c r="J93" i="52"/>
  <c r="I93" i="52"/>
  <c r="H93" i="52"/>
  <c r="AX194" i="2"/>
  <c r="F263" i="105" l="1"/>
  <c r="F151" i="105"/>
  <c r="AG179" i="10"/>
  <c r="C180" i="10"/>
  <c r="E96" i="105" s="1"/>
  <c r="H179" i="10"/>
  <c r="BF179" i="6"/>
  <c r="D274" i="105" s="1"/>
  <c r="CK179" i="6"/>
  <c r="D251" i="105" s="1"/>
  <c r="BT180" i="6"/>
  <c r="AU179" i="6"/>
  <c r="D192" i="105" s="1"/>
  <c r="AQ180" i="6"/>
  <c r="AI180" i="6"/>
  <c r="S180" i="6"/>
  <c r="D183" i="6"/>
  <c r="L180" i="6"/>
  <c r="I180" i="6"/>
  <c r="AJ180" i="6"/>
  <c r="D180" i="10"/>
  <c r="I180" i="10"/>
  <c r="T179" i="10"/>
  <c r="O179" i="10"/>
  <c r="AK180" i="10"/>
  <c r="E291" i="105" s="1"/>
  <c r="Y179" i="10"/>
  <c r="AE179" i="10"/>
  <c r="AC179" i="10"/>
  <c r="AH179" i="10"/>
  <c r="AS179" i="10"/>
  <c r="D290" i="105" s="1"/>
  <c r="CI179" i="6"/>
  <c r="D195" i="105" s="1"/>
  <c r="AZ179" i="6"/>
  <c r="D106" i="105" s="1"/>
  <c r="BG180" i="6"/>
  <c r="E302" i="105" s="1"/>
  <c r="Z179" i="6"/>
  <c r="CB179" i="6"/>
  <c r="D222" i="105" s="1"/>
  <c r="E184" i="6"/>
  <c r="AW179" i="6"/>
  <c r="D248" i="105" s="1"/>
  <c r="CD180" i="6"/>
  <c r="E278" i="105" s="1"/>
  <c r="BP180" i="6"/>
  <c r="E112" i="105" s="1"/>
  <c r="AF180" i="6"/>
  <c r="D179" i="6"/>
  <c r="BS180" i="6"/>
  <c r="E196" i="105" s="1"/>
  <c r="BV180" i="6"/>
  <c r="E280" i="105" s="1"/>
  <c r="CJ180" i="6"/>
  <c r="E223" i="105" s="1"/>
  <c r="BB180" i="6"/>
  <c r="E162" i="105" s="1"/>
  <c r="CA179" i="6"/>
  <c r="D194" i="105" s="1"/>
  <c r="Q180" i="6"/>
  <c r="E79" i="105" s="1"/>
  <c r="AA180" i="6"/>
  <c r="AG180" i="6"/>
  <c r="AH179" i="6"/>
  <c r="AR179" i="6"/>
  <c r="D108" i="105" s="1"/>
  <c r="T180" i="6"/>
  <c r="W180" i="6"/>
  <c r="U179" i="6"/>
  <c r="J180" i="6"/>
  <c r="E78" i="105" s="1"/>
  <c r="R179" i="6"/>
  <c r="AM180" i="6"/>
  <c r="AO179" i="6"/>
  <c r="K180" i="6"/>
  <c r="AB179" i="6"/>
  <c r="H179" i="6"/>
  <c r="AL179" i="6"/>
  <c r="AP180" i="6"/>
  <c r="P179" i="6"/>
  <c r="F179" i="6"/>
  <c r="E179" i="6"/>
  <c r="O179" i="6"/>
  <c r="Y179" i="6"/>
  <c r="G180" i="6"/>
  <c r="AL180" i="10"/>
  <c r="E319" i="105" s="1"/>
  <c r="AP179" i="10"/>
  <c r="D206" i="105" s="1"/>
  <c r="AF179" i="10"/>
  <c r="AN179" i="10"/>
  <c r="D150" i="105" s="1"/>
  <c r="Z179" i="10"/>
  <c r="AI179" i="10"/>
  <c r="AJ180" i="10"/>
  <c r="E263" i="105" s="1"/>
  <c r="AA179" i="10"/>
  <c r="BH179" i="6"/>
  <c r="D107" i="105" s="1"/>
  <c r="BE179" i="6"/>
  <c r="D246" i="105" s="1"/>
  <c r="BA179" i="6"/>
  <c r="D134" i="105" s="1"/>
  <c r="AY179" i="6"/>
  <c r="D304" i="105" s="1"/>
  <c r="CC179" i="6"/>
  <c r="D250" i="105" s="1"/>
  <c r="BQ179" i="6"/>
  <c r="D140" i="105" s="1"/>
  <c r="CG180" i="6"/>
  <c r="E139" i="105" s="1"/>
  <c r="CH180" i="6"/>
  <c r="E167" i="105" s="1"/>
  <c r="BU179" i="6"/>
  <c r="D252" i="105" s="1"/>
  <c r="CH183" i="6"/>
  <c r="G167" i="105" s="1"/>
  <c r="BC180" i="6"/>
  <c r="E190" i="105" s="1"/>
  <c r="BK179" i="6"/>
  <c r="D191" i="105" s="1"/>
  <c r="BW179" i="6"/>
  <c r="D308" i="105" s="1"/>
  <c r="AV179" i="6"/>
  <c r="D220" i="105" s="1"/>
  <c r="CL180" i="6"/>
  <c r="E279" i="105" s="1"/>
  <c r="BM180" i="6"/>
  <c r="E247" i="105" s="1"/>
  <c r="BN179" i="6"/>
  <c r="D275" i="105" s="1"/>
  <c r="BD180" i="6"/>
  <c r="E218" i="105" s="1"/>
  <c r="BB183" i="6"/>
  <c r="G162" i="105" s="1"/>
  <c r="AL184" i="6"/>
  <c r="H83" i="105" s="1"/>
  <c r="V184" i="6"/>
  <c r="BR184" i="6"/>
  <c r="H168" i="105" s="1"/>
  <c r="AN183" i="6"/>
  <c r="AN184" i="6"/>
  <c r="H184" i="6"/>
  <c r="H183" i="6"/>
  <c r="P184" i="6"/>
  <c r="P183" i="6"/>
  <c r="AF184" i="6"/>
  <c r="AF183" i="6"/>
  <c r="CM183" i="6"/>
  <c r="G307" i="105" s="1"/>
  <c r="CM184" i="6"/>
  <c r="H307" i="105" s="1"/>
  <c r="Z183" i="6"/>
  <c r="Z184" i="6"/>
  <c r="AU184" i="6"/>
  <c r="H192" i="105" s="1"/>
  <c r="AU183" i="6"/>
  <c r="G192" i="105" s="1"/>
  <c r="AV184" i="6"/>
  <c r="H220" i="105" s="1"/>
  <c r="AV183" i="6"/>
  <c r="G220" i="105" s="1"/>
  <c r="AT179" i="10"/>
  <c r="D318" i="105" s="1"/>
  <c r="AT180" i="10"/>
  <c r="E318" i="105" s="1"/>
  <c r="CD183" i="6"/>
  <c r="G278" i="105" s="1"/>
  <c r="CD184" i="6"/>
  <c r="H278" i="105" s="1"/>
  <c r="AA183" i="6"/>
  <c r="AA184" i="6"/>
  <c r="BU183" i="6"/>
  <c r="G252" i="105" s="1"/>
  <c r="BU184" i="6"/>
  <c r="H252" i="105" s="1"/>
  <c r="AP183" i="6"/>
  <c r="AP184" i="6"/>
  <c r="CA184" i="6"/>
  <c r="H194" i="105" s="1"/>
  <c r="CA183" i="6"/>
  <c r="G194" i="105" s="1"/>
  <c r="BL184" i="6"/>
  <c r="H219" i="105" s="1"/>
  <c r="BL183" i="6"/>
  <c r="G219" i="105" s="1"/>
  <c r="BZ180" i="6"/>
  <c r="E166" i="105" s="1"/>
  <c r="BZ179" i="6"/>
  <c r="D166" i="105" s="1"/>
  <c r="AT183" i="6"/>
  <c r="G164" i="105" s="1"/>
  <c r="AT184" i="6"/>
  <c r="H164" i="105" s="1"/>
  <c r="BJ184" i="6"/>
  <c r="H163" i="105" s="1"/>
  <c r="BJ183" i="6"/>
  <c r="G163" i="105" s="1"/>
  <c r="BQ183" i="6"/>
  <c r="G140" i="105" s="1"/>
  <c r="BQ184" i="6"/>
  <c r="H140" i="105" s="1"/>
  <c r="M184" i="6"/>
  <c r="M183" i="6"/>
  <c r="BF184" i="6"/>
  <c r="H274" i="105" s="1"/>
  <c r="BF183" i="6"/>
  <c r="G274" i="105" s="1"/>
  <c r="CB184" i="6"/>
  <c r="H222" i="105" s="1"/>
  <c r="CB183" i="6"/>
  <c r="G222" i="105" s="1"/>
  <c r="M180" i="6"/>
  <c r="M179" i="6"/>
  <c r="L184" i="6"/>
  <c r="L183" i="6"/>
  <c r="AK183" i="6"/>
  <c r="AK184" i="6"/>
  <c r="CJ183" i="6"/>
  <c r="G223" i="105" s="1"/>
  <c r="CJ184" i="6"/>
  <c r="H223" i="105" s="1"/>
  <c r="I184" i="6"/>
  <c r="I183" i="6"/>
  <c r="AS184" i="6"/>
  <c r="H136" i="105" s="1"/>
  <c r="AS183" i="6"/>
  <c r="G136" i="105" s="1"/>
  <c r="BI184" i="6"/>
  <c r="H135" i="105" s="1"/>
  <c r="BI183" i="6"/>
  <c r="G135" i="105" s="1"/>
  <c r="AE184" i="6"/>
  <c r="H82" i="105" s="1"/>
  <c r="AE183" i="6"/>
  <c r="BG183" i="6"/>
  <c r="G302" i="105" s="1"/>
  <c r="BG184" i="6"/>
  <c r="H302" i="105" s="1"/>
  <c r="W184" i="6"/>
  <c r="W183" i="6"/>
  <c r="J184" i="6"/>
  <c r="H78" i="105" s="1"/>
  <c r="J183" i="6"/>
  <c r="AZ183" i="6"/>
  <c r="G106" i="105" s="1"/>
  <c r="AZ184" i="6"/>
  <c r="H106" i="105" s="1"/>
  <c r="AD184" i="6"/>
  <c r="AD183" i="6"/>
  <c r="BJ180" i="6"/>
  <c r="E163" i="105" s="1"/>
  <c r="BJ179" i="6"/>
  <c r="D163" i="105" s="1"/>
  <c r="AS180" i="6"/>
  <c r="E136" i="105" s="1"/>
  <c r="AS179" i="6"/>
  <c r="D136" i="105" s="1"/>
  <c r="S183" i="6"/>
  <c r="S184" i="6"/>
  <c r="BE184" i="6"/>
  <c r="H246" i="105" s="1"/>
  <c r="BE183" i="6"/>
  <c r="G246" i="105" s="1"/>
  <c r="BH184" i="6"/>
  <c r="H107" i="105" s="1"/>
  <c r="BH183" i="6"/>
  <c r="G107" i="105" s="1"/>
  <c r="AX183" i="6"/>
  <c r="G276" i="105" s="1"/>
  <c r="AX184" i="6"/>
  <c r="H276" i="105" s="1"/>
  <c r="K183" i="6"/>
  <c r="K184" i="6"/>
  <c r="N180" i="6"/>
  <c r="N179" i="6"/>
  <c r="AC180" i="6"/>
  <c r="AC179" i="6"/>
  <c r="F184" i="6"/>
  <c r="F183" i="6"/>
  <c r="BA183" i="6"/>
  <c r="G134" i="105" s="1"/>
  <c r="BA184" i="6"/>
  <c r="H134" i="105" s="1"/>
  <c r="BZ184" i="6"/>
  <c r="H166" i="105" s="1"/>
  <c r="BZ183" i="6"/>
  <c r="G166" i="105" s="1"/>
  <c r="U184" i="6"/>
  <c r="U183" i="6"/>
  <c r="Q183" i="6"/>
  <c r="Q184" i="6"/>
  <c r="H79" i="105" s="1"/>
  <c r="BO183" i="6"/>
  <c r="G303" i="105" s="1"/>
  <c r="BO184" i="6"/>
  <c r="H303" i="105" s="1"/>
  <c r="BC183" i="6"/>
  <c r="G190" i="105" s="1"/>
  <c r="BC184" i="6"/>
  <c r="H190" i="105" s="1"/>
  <c r="AJ183" i="6"/>
  <c r="AJ184" i="6"/>
  <c r="Y184" i="6"/>
  <c r="Y183" i="6"/>
  <c r="AB184" i="6"/>
  <c r="AB183" i="6"/>
  <c r="AG183" i="6"/>
  <c r="AG184" i="6"/>
  <c r="BI180" i="6"/>
  <c r="E135" i="105" s="1"/>
  <c r="BI179" i="6"/>
  <c r="D135" i="105" s="1"/>
  <c r="BD183" i="6"/>
  <c r="G218" i="105" s="1"/>
  <c r="BD184" i="6"/>
  <c r="H218" i="105" s="1"/>
  <c r="AH183" i="6"/>
  <c r="AH184" i="6"/>
  <c r="BP183" i="6"/>
  <c r="G112" i="105" s="1"/>
  <c r="BP184" i="6"/>
  <c r="H112" i="105" s="1"/>
  <c r="AT180" i="6"/>
  <c r="E164" i="105" s="1"/>
  <c r="AT179" i="6"/>
  <c r="D164" i="105" s="1"/>
  <c r="BK184" i="6"/>
  <c r="H191" i="105" s="1"/>
  <c r="BK183" i="6"/>
  <c r="G191" i="105" s="1"/>
  <c r="BS184" i="6"/>
  <c r="H196" i="105" s="1"/>
  <c r="BS183" i="6"/>
  <c r="G196" i="105" s="1"/>
  <c r="AO183" i="6"/>
  <c r="AO184" i="6"/>
  <c r="BX184" i="6"/>
  <c r="H110" i="105" s="1"/>
  <c r="BX183" i="6"/>
  <c r="G110" i="105" s="1"/>
  <c r="C183" i="6"/>
  <c r="C184" i="6"/>
  <c r="H80" i="105" s="1"/>
  <c r="AY184" i="6"/>
  <c r="H304" i="105" s="1"/>
  <c r="AY183" i="6"/>
  <c r="G304" i="105" s="1"/>
  <c r="AW184" i="6"/>
  <c r="H248" i="105" s="1"/>
  <c r="AW183" i="6"/>
  <c r="G248" i="105" s="1"/>
  <c r="CG183" i="6"/>
  <c r="G139" i="105" s="1"/>
  <c r="CG184" i="6"/>
  <c r="H139" i="105" s="1"/>
  <c r="R183" i="6"/>
  <c r="R184" i="6"/>
  <c r="BT183" i="6"/>
  <c r="G224" i="105" s="1"/>
  <c r="BT184" i="6"/>
  <c r="H224" i="105" s="1"/>
  <c r="AQ184" i="6"/>
  <c r="AQ183" i="6"/>
  <c r="BV183" i="6"/>
  <c r="G280" i="105" s="1"/>
  <c r="BV184" i="6"/>
  <c r="H280" i="105" s="1"/>
  <c r="AI184" i="6"/>
  <c r="AI183" i="6"/>
  <c r="CE183" i="6"/>
  <c r="G306" i="105" s="1"/>
  <c r="CE184" i="6"/>
  <c r="H306" i="105" s="1"/>
  <c r="CI183" i="6"/>
  <c r="G195" i="105" s="1"/>
  <c r="CI184" i="6"/>
  <c r="H195" i="105" s="1"/>
  <c r="G183" i="6"/>
  <c r="G184" i="6"/>
  <c r="CF183" i="6"/>
  <c r="G111" i="105" s="1"/>
  <c r="CF184" i="6"/>
  <c r="H111" i="105" s="1"/>
  <c r="BM184" i="6"/>
  <c r="H247" i="105" s="1"/>
  <c r="BM183" i="6"/>
  <c r="G247" i="105" s="1"/>
  <c r="BY180" i="6"/>
  <c r="E138" i="105" s="1"/>
  <c r="BY179" i="6"/>
  <c r="D138" i="105" s="1"/>
  <c r="N184" i="6"/>
  <c r="N183" i="6"/>
  <c r="BN184" i="6"/>
  <c r="H275" i="105" s="1"/>
  <c r="BN183" i="6"/>
  <c r="G275" i="105" s="1"/>
  <c r="BW183" i="6"/>
  <c r="G308" i="105" s="1"/>
  <c r="BW184" i="6"/>
  <c r="H308" i="105" s="1"/>
  <c r="BY184" i="6"/>
  <c r="H138" i="105" s="1"/>
  <c r="BY183" i="6"/>
  <c r="G138" i="105" s="1"/>
  <c r="AC184" i="6"/>
  <c r="AC183" i="6"/>
  <c r="CL184" i="6"/>
  <c r="H279" i="105" s="1"/>
  <c r="CL183" i="6"/>
  <c r="G279" i="105" s="1"/>
  <c r="T184" i="6"/>
  <c r="T183" i="6"/>
  <c r="AD180" i="6"/>
  <c r="AD179" i="6"/>
  <c r="O184" i="6"/>
  <c r="O183" i="6"/>
  <c r="AM183" i="6"/>
  <c r="AM184" i="6"/>
  <c r="AR184" i="6"/>
  <c r="H108" i="105" s="1"/>
  <c r="AR183" i="6"/>
  <c r="G108" i="105" s="1"/>
  <c r="CK184" i="6"/>
  <c r="H251" i="105" s="1"/>
  <c r="CK183" i="6"/>
  <c r="G251" i="105" s="1"/>
  <c r="AO180" i="10"/>
  <c r="E178" i="105" s="1"/>
  <c r="AO179" i="10"/>
  <c r="D178" i="105" s="1"/>
  <c r="X183" i="6"/>
  <c r="X184" i="6"/>
  <c r="H84" i="105" s="1"/>
  <c r="CC184" i="6"/>
  <c r="H250" i="105" s="1"/>
  <c r="CC183" i="6"/>
  <c r="G250" i="105" s="1"/>
  <c r="D302" i="105"/>
  <c r="E191" i="105"/>
  <c r="E220" i="105"/>
  <c r="E246" i="105"/>
  <c r="E194" i="105"/>
  <c r="E275" i="105"/>
  <c r="E306" i="105"/>
  <c r="D306" i="105"/>
  <c r="E248" i="105"/>
  <c r="D276" i="105"/>
  <c r="E276" i="105"/>
  <c r="D280" i="105"/>
  <c r="E107" i="105"/>
  <c r="E195" i="105"/>
  <c r="D279" i="105"/>
  <c r="E108" i="105"/>
  <c r="D167" i="105"/>
  <c r="E106" i="105"/>
  <c r="E308" i="105"/>
  <c r="D278" i="105"/>
  <c r="E219" i="105"/>
  <c r="D303" i="105"/>
  <c r="E303" i="105"/>
  <c r="E222" i="105"/>
  <c r="D110" i="105"/>
  <c r="E192" i="105"/>
  <c r="E307" i="105"/>
  <c r="D307" i="105"/>
  <c r="D162" i="105"/>
  <c r="D196" i="105"/>
  <c r="D111" i="105"/>
  <c r="E111" i="105"/>
  <c r="D247" i="105"/>
  <c r="D218" i="105"/>
  <c r="E250" i="105"/>
  <c r="E224" i="105"/>
  <c r="D224" i="105"/>
  <c r="E274" i="105"/>
  <c r="D190" i="105"/>
  <c r="E134" i="105"/>
  <c r="E252" i="105"/>
  <c r="E251" i="105"/>
  <c r="D112" i="105"/>
  <c r="E168" i="105"/>
  <c r="D168" i="105"/>
  <c r="D139" i="105"/>
  <c r="E83" i="105"/>
  <c r="E82" i="105"/>
  <c r="E84" i="105"/>
  <c r="I157" i="52"/>
  <c r="E95" i="105"/>
  <c r="J8" i="101"/>
  <c r="D223" i="105"/>
  <c r="E110" i="105"/>
  <c r="E140" i="105"/>
  <c r="D219" i="105"/>
  <c r="E304" i="105"/>
  <c r="E80" i="105"/>
  <c r="O183" i="10"/>
  <c r="O184" i="10"/>
  <c r="K183" i="10"/>
  <c r="K184" i="10"/>
  <c r="L184" i="10"/>
  <c r="L183" i="10"/>
  <c r="E183" i="10"/>
  <c r="E184" i="10"/>
  <c r="V184" i="10"/>
  <c r="V183" i="10"/>
  <c r="H183" i="10"/>
  <c r="H184" i="10"/>
  <c r="D183" i="10"/>
  <c r="D184" i="10"/>
  <c r="M183" i="10"/>
  <c r="M184" i="10"/>
  <c r="P183" i="10"/>
  <c r="P184" i="10"/>
  <c r="N184" i="10"/>
  <c r="N183" i="10"/>
  <c r="S184" i="10"/>
  <c r="S183" i="10"/>
  <c r="T183" i="10"/>
  <c r="T184" i="10"/>
  <c r="U184" i="10"/>
  <c r="U183" i="10"/>
  <c r="R183" i="10"/>
  <c r="R184" i="10"/>
  <c r="G183" i="10"/>
  <c r="G184" i="10"/>
  <c r="F184" i="10"/>
  <c r="F183" i="10"/>
  <c r="E290" i="105"/>
  <c r="Z183" i="10"/>
  <c r="G208" i="105" s="1"/>
  <c r="Z184" i="10"/>
  <c r="H208" i="105" s="1"/>
  <c r="E264" i="105"/>
  <c r="D264" i="105"/>
  <c r="AN183" i="10"/>
  <c r="G150" i="105" s="1"/>
  <c r="AN184" i="10"/>
  <c r="H150" i="105" s="1"/>
  <c r="AR183" i="10"/>
  <c r="G262" i="105" s="1"/>
  <c r="AR184" i="10"/>
  <c r="H262" i="105" s="1"/>
  <c r="AT184" i="10"/>
  <c r="H318" i="105" s="1"/>
  <c r="AT183" i="10"/>
  <c r="G318" i="105" s="1"/>
  <c r="E206" i="105"/>
  <c r="AJ184" i="10"/>
  <c r="H263" i="105" s="1"/>
  <c r="AJ183" i="10"/>
  <c r="AD183" i="10"/>
  <c r="G320" i="105" s="1"/>
  <c r="AD184" i="10"/>
  <c r="H320" i="105" s="1"/>
  <c r="AF183" i="10"/>
  <c r="AF184" i="10"/>
  <c r="H151" i="105" s="1"/>
  <c r="AL183" i="10"/>
  <c r="AL184" i="10"/>
  <c r="H319" i="105" s="1"/>
  <c r="E262" i="105"/>
  <c r="D262" i="105"/>
  <c r="Y183" i="10"/>
  <c r="G180" i="105" s="1"/>
  <c r="Y184" i="10"/>
  <c r="H180" i="105" s="1"/>
  <c r="AA183" i="10"/>
  <c r="G236" i="105" s="1"/>
  <c r="AA184" i="10"/>
  <c r="H236" i="105" s="1"/>
  <c r="E292" i="105"/>
  <c r="AP183" i="10"/>
  <c r="G206" i="105" s="1"/>
  <c r="AP184" i="10"/>
  <c r="H206" i="105" s="1"/>
  <c r="W184" i="10"/>
  <c r="H124" i="105" s="1"/>
  <c r="W183" i="10"/>
  <c r="G124" i="105" s="1"/>
  <c r="D124" i="105"/>
  <c r="E124" i="105"/>
  <c r="E180" i="105"/>
  <c r="E236" i="105"/>
  <c r="AO183" i="10"/>
  <c r="G178" i="105" s="1"/>
  <c r="AO184" i="10"/>
  <c r="H178" i="105" s="1"/>
  <c r="D320" i="105"/>
  <c r="E320" i="105"/>
  <c r="E152" i="105"/>
  <c r="D152" i="105"/>
  <c r="AB184" i="10"/>
  <c r="H264" i="105" s="1"/>
  <c r="AB183" i="10"/>
  <c r="G264" i="105" s="1"/>
  <c r="E150" i="105"/>
  <c r="AC184" i="10"/>
  <c r="H292" i="105" s="1"/>
  <c r="AC183" i="10"/>
  <c r="G292" i="105" s="1"/>
  <c r="AQ183" i="10"/>
  <c r="G234" i="105" s="1"/>
  <c r="AQ184" i="10"/>
  <c r="H234" i="105" s="1"/>
  <c r="D122" i="105"/>
  <c r="E122" i="105"/>
  <c r="X184" i="10"/>
  <c r="H152" i="105" s="1"/>
  <c r="X183" i="10"/>
  <c r="G152" i="105" s="1"/>
  <c r="E208" i="105"/>
  <c r="AM184" i="10"/>
  <c r="H122" i="105" s="1"/>
  <c r="AM183" i="10"/>
  <c r="G122" i="105" s="1"/>
  <c r="E234" i="105"/>
  <c r="D234" i="105"/>
  <c r="AS184" i="10"/>
  <c r="H290" i="105" s="1"/>
  <c r="AS183" i="10"/>
  <c r="G290" i="105" s="1"/>
  <c r="Q184" i="10"/>
  <c r="H94" i="105" s="1"/>
  <c r="Q183" i="10"/>
  <c r="E94" i="105"/>
  <c r="J183" i="10"/>
  <c r="J184" i="10"/>
  <c r="C183" i="10"/>
  <c r="C184" i="10"/>
  <c r="H96" i="105" s="1"/>
  <c r="G168" i="105"/>
  <c r="H162" i="105"/>
  <c r="H167" i="105"/>
  <c r="B126" i="52"/>
  <c r="S24" i="101"/>
  <c r="AX195" i="2"/>
  <c r="D208" i="105" l="1"/>
  <c r="D180" i="105"/>
  <c r="D292" i="105"/>
  <c r="D236" i="105"/>
  <c r="F123" i="105"/>
  <c r="J157" i="52"/>
  <c r="G96" i="105"/>
  <c r="I17" i="101"/>
  <c r="D96" i="105"/>
  <c r="I8" i="101"/>
  <c r="H95" i="105"/>
  <c r="J17" i="101"/>
  <c r="D94" i="105"/>
  <c r="K8" i="101"/>
  <c r="G94" i="105"/>
  <c r="K17" i="101"/>
  <c r="D82" i="105"/>
  <c r="G8" i="101"/>
  <c r="G84" i="105"/>
  <c r="F17" i="101"/>
  <c r="G83" i="105"/>
  <c r="H17" i="101"/>
  <c r="D83" i="105"/>
  <c r="H8" i="101"/>
  <c r="D78" i="105"/>
  <c r="D8" i="101"/>
  <c r="G82" i="105"/>
  <c r="G17" i="101"/>
  <c r="D80" i="105"/>
  <c r="C8" i="101"/>
  <c r="G78" i="105"/>
  <c r="D17" i="101"/>
  <c r="G79" i="105"/>
  <c r="E17" i="101"/>
  <c r="D79" i="105"/>
  <c r="E8" i="101"/>
  <c r="G80" i="105"/>
  <c r="C17" i="101"/>
  <c r="D84" i="105"/>
  <c r="F8" i="101"/>
  <c r="X196" i="2"/>
  <c r="X195" i="2"/>
  <c r="Y195" i="2" s="1"/>
  <c r="Y194" i="2"/>
  <c r="F235" i="105" l="1"/>
  <c r="AI183" i="10"/>
  <c r="AI184" i="10"/>
  <c r="H235" i="105" s="1"/>
  <c r="F179" i="105"/>
  <c r="AG183" i="10"/>
  <c r="AG184" i="10"/>
  <c r="H179" i="105" s="1"/>
  <c r="F291" i="105"/>
  <c r="AK183" i="10"/>
  <c r="AK184" i="10"/>
  <c r="H291" i="105" s="1"/>
  <c r="F207" i="105"/>
  <c r="AH184" i="10"/>
  <c r="H207" i="105" s="1"/>
  <c r="AH183" i="10"/>
  <c r="O24" i="104"/>
  <c r="Z196" i="2"/>
  <c r="Y196" i="2"/>
  <c r="H135" i="52" l="1"/>
  <c r="H136" i="52"/>
  <c r="H137" i="52"/>
  <c r="H138" i="52"/>
  <c r="H139" i="52"/>
  <c r="H140" i="52"/>
  <c r="H141" i="52"/>
  <c r="H142" i="52"/>
  <c r="H143" i="52"/>
  <c r="H144" i="52"/>
  <c r="H134" i="52"/>
  <c r="E28" i="52" l="1"/>
  <c r="E61" i="52" l="1"/>
  <c r="A252" i="81"/>
  <c r="A224" i="81"/>
  <c r="A196" i="81"/>
  <c r="A168" i="81"/>
  <c r="A140" i="81"/>
  <c r="A112" i="81"/>
  <c r="A84" i="81"/>
  <c r="A56" i="81"/>
  <c r="G801" i="101"/>
  <c r="G764" i="101"/>
  <c r="G723" i="101"/>
  <c r="G686" i="101"/>
  <c r="G649" i="101"/>
  <c r="G610" i="101"/>
  <c r="G568" i="101"/>
  <c r="G530" i="101"/>
  <c r="G492" i="101"/>
  <c r="G454" i="101"/>
  <c r="G412" i="101"/>
  <c r="G375" i="101"/>
  <c r="G338" i="101"/>
  <c r="G299" i="101"/>
  <c r="G257" i="101"/>
  <c r="G219" i="101"/>
  <c r="G181" i="101"/>
  <c r="G144" i="101"/>
  <c r="G106" i="101"/>
  <c r="H216" i="52" l="1"/>
  <c r="N23" i="104" s="1"/>
  <c r="E216" i="52"/>
  <c r="R23" i="101" s="1"/>
  <c r="B216" i="52"/>
  <c r="N23" i="101" s="1"/>
  <c r="I6" i="104" l="1"/>
  <c r="F5" i="104"/>
  <c r="D325" i="104"/>
  <c r="G325" i="104"/>
  <c r="I325" i="104" s="1"/>
  <c r="P237" i="104"/>
  <c r="G6" i="104"/>
  <c r="P244" i="104"/>
  <c r="P247" i="104"/>
  <c r="P248" i="104"/>
  <c r="P253" i="104"/>
  <c r="P254" i="104"/>
  <c r="P257" i="104"/>
  <c r="D318" i="104"/>
  <c r="D320" i="104"/>
  <c r="D323" i="104"/>
  <c r="D324" i="104"/>
  <c r="G318" i="104"/>
  <c r="G319" i="104"/>
  <c r="G320" i="104"/>
  <c r="G322" i="104"/>
  <c r="C354" i="104"/>
  <c r="G324" i="104"/>
  <c r="G323" i="104"/>
  <c r="D322" i="104"/>
  <c r="G321" i="104"/>
  <c r="D321" i="104"/>
  <c r="D319" i="104"/>
  <c r="G317" i="104"/>
  <c r="D317" i="104"/>
  <c r="C316" i="104"/>
  <c r="P258" i="104"/>
  <c r="E258" i="104" s="1"/>
  <c r="G258" i="104" s="1"/>
  <c r="P256" i="104"/>
  <c r="P255" i="104"/>
  <c r="P252" i="104"/>
  <c r="P251" i="104"/>
  <c r="E251" i="104" s="1"/>
  <c r="P249" i="104"/>
  <c r="R249" i="104" s="1"/>
  <c r="P246" i="104"/>
  <c r="P245" i="104"/>
  <c r="P243" i="104"/>
  <c r="P242" i="104"/>
  <c r="E242" i="104" s="1"/>
  <c r="P240" i="104"/>
  <c r="R240" i="104" s="1"/>
  <c r="P239" i="104"/>
  <c r="P238" i="104"/>
  <c r="P236" i="104"/>
  <c r="P235" i="104"/>
  <c r="P234" i="104"/>
  <c r="P233" i="104"/>
  <c r="E233" i="104" s="1"/>
  <c r="A71" i="104"/>
  <c r="K6" i="104"/>
  <c r="J6" i="104"/>
  <c r="H6" i="104"/>
  <c r="E6" i="104"/>
  <c r="D6" i="104"/>
  <c r="B6" i="104"/>
  <c r="K5" i="104"/>
  <c r="J5" i="104"/>
  <c r="I5" i="104"/>
  <c r="H5" i="104"/>
  <c r="G5" i="104"/>
  <c r="E5" i="104"/>
  <c r="D5" i="104"/>
  <c r="C5" i="104"/>
  <c r="B5" i="104"/>
  <c r="N2" i="104"/>
  <c r="I223" i="104" l="1"/>
  <c r="E377" i="104"/>
  <c r="E71" i="104"/>
  <c r="E340" i="104"/>
  <c r="E264" i="104"/>
  <c r="E109" i="104"/>
  <c r="E303" i="104"/>
  <c r="E222" i="104"/>
  <c r="E184" i="104"/>
  <c r="E146" i="104"/>
  <c r="R234" i="104"/>
  <c r="R254" i="104"/>
  <c r="R245" i="104"/>
  <c r="R248" i="104"/>
  <c r="R243" i="104"/>
  <c r="I110" i="104"/>
  <c r="F6" i="104"/>
  <c r="R257" i="104"/>
  <c r="R246" i="104"/>
  <c r="F324" i="104"/>
  <c r="F320" i="104"/>
  <c r="R247" i="104"/>
  <c r="E249" i="104"/>
  <c r="G249" i="104" s="1"/>
  <c r="R256" i="104"/>
  <c r="F321" i="104"/>
  <c r="F317" i="104"/>
  <c r="F325" i="104"/>
  <c r="R253" i="104"/>
  <c r="E252" i="104"/>
  <c r="G252" i="104" s="1"/>
  <c r="R237" i="104"/>
  <c r="E236" i="104"/>
  <c r="C6" i="104"/>
  <c r="E246" i="104"/>
  <c r="R255" i="104"/>
  <c r="F318" i="104"/>
  <c r="I318" i="104"/>
  <c r="F322" i="104"/>
  <c r="I322" i="104"/>
  <c r="E238" i="104"/>
  <c r="R236" i="104"/>
  <c r="E254" i="104"/>
  <c r="I317" i="104"/>
  <c r="I321" i="104"/>
  <c r="E247" i="104"/>
  <c r="E244" i="104"/>
  <c r="F319" i="104"/>
  <c r="F323" i="104"/>
  <c r="I185" i="104"/>
  <c r="I72" i="104"/>
  <c r="E235" i="104"/>
  <c r="E239" i="104"/>
  <c r="E243" i="104"/>
  <c r="E255" i="104"/>
  <c r="I304" i="104"/>
  <c r="I319" i="104"/>
  <c r="I323" i="104"/>
  <c r="E256" i="104"/>
  <c r="R258" i="104"/>
  <c r="I265" i="104"/>
  <c r="I320" i="104"/>
  <c r="I324" i="104"/>
  <c r="I341" i="104"/>
  <c r="R238" i="104"/>
  <c r="E240" i="104"/>
  <c r="G240" i="104" s="1"/>
  <c r="E248" i="104"/>
  <c r="I147" i="104"/>
  <c r="R235" i="104"/>
  <c r="E237" i="104"/>
  <c r="R239" i="104"/>
  <c r="E245" i="104"/>
  <c r="E253" i="104"/>
  <c r="E257" i="104"/>
  <c r="E234" i="104"/>
  <c r="R244" i="104"/>
  <c r="R252" i="104"/>
  <c r="C11" i="104" l="1"/>
  <c r="H9" i="104"/>
  <c r="F11" i="104"/>
  <c r="F9" i="104"/>
  <c r="G9" i="104"/>
  <c r="C9" i="104"/>
  <c r="G254" i="104"/>
  <c r="G246" i="104"/>
  <c r="G247" i="104"/>
  <c r="G244" i="104"/>
  <c r="G238" i="104"/>
  <c r="E9" i="104"/>
  <c r="D9" i="104"/>
  <c r="G257" i="104"/>
  <c r="G256" i="104"/>
  <c r="G253" i="104"/>
  <c r="G235" i="104"/>
  <c r="G237" i="104"/>
  <c r="G248" i="104"/>
  <c r="G243" i="104"/>
  <c r="G236" i="104"/>
  <c r="G234" i="104"/>
  <c r="G245" i="104"/>
  <c r="G255" i="104"/>
  <c r="G239" i="104"/>
  <c r="E193" i="81" l="1"/>
  <c r="I184" i="4"/>
  <c r="B165" i="81"/>
  <c r="B179" i="4"/>
  <c r="O602" i="101"/>
  <c r="G662" i="101"/>
  <c r="P661" i="101" s="1"/>
  <c r="B121" i="81"/>
  <c r="B77" i="81"/>
  <c r="B238" i="81"/>
  <c r="AN129" i="10"/>
  <c r="AO129" i="10"/>
  <c r="AP129" i="10"/>
  <c r="AQ129" i="10"/>
  <c r="AR129" i="10"/>
  <c r="AS129" i="10"/>
  <c r="AT129" i="10"/>
  <c r="Q129" i="10"/>
  <c r="AM129" i="10"/>
  <c r="X129" i="10"/>
  <c r="Y129" i="10"/>
  <c r="Z129" i="10"/>
  <c r="AA129" i="10"/>
  <c r="AB129" i="10"/>
  <c r="AC129" i="10"/>
  <c r="AD129" i="10"/>
  <c r="C129" i="10"/>
  <c r="W129" i="10"/>
  <c r="G26" i="52"/>
  <c r="G27" i="52"/>
  <c r="E27" i="52"/>
  <c r="F27" i="52"/>
  <c r="X117" i="10"/>
  <c r="AF117" i="10"/>
  <c r="Y117" i="10"/>
  <c r="AG117" i="10"/>
  <c r="Z117" i="10"/>
  <c r="AH117" i="10"/>
  <c r="AA117" i="10"/>
  <c r="AI117" i="10"/>
  <c r="AB117" i="10"/>
  <c r="AJ117" i="10"/>
  <c r="AC117" i="10"/>
  <c r="AK117" i="10"/>
  <c r="AD117" i="10"/>
  <c r="AL117" i="10"/>
  <c r="AF129" i="10"/>
  <c r="AG129" i="10"/>
  <c r="AH129" i="10"/>
  <c r="AI129" i="10"/>
  <c r="AJ129" i="10"/>
  <c r="AK129" i="10"/>
  <c r="AL129" i="10"/>
  <c r="AE129" i="10"/>
  <c r="W117" i="10"/>
  <c r="AE117" i="10"/>
  <c r="C117" i="10"/>
  <c r="J117" i="10"/>
  <c r="D117" i="10"/>
  <c r="K117" i="10"/>
  <c r="E117" i="10"/>
  <c r="L117" i="10"/>
  <c r="F117" i="10"/>
  <c r="M117" i="10"/>
  <c r="G117" i="10"/>
  <c r="N117" i="10"/>
  <c r="H117" i="10"/>
  <c r="O117" i="10"/>
  <c r="J129" i="10"/>
  <c r="D129" i="10"/>
  <c r="K129" i="10"/>
  <c r="E129" i="10"/>
  <c r="L129" i="10"/>
  <c r="F129" i="10"/>
  <c r="M129" i="10"/>
  <c r="G129" i="10"/>
  <c r="N129" i="10"/>
  <c r="H129" i="10"/>
  <c r="O129" i="10"/>
  <c r="B129" i="10"/>
  <c r="I129" i="10"/>
  <c r="B117" i="10"/>
  <c r="I117" i="10"/>
  <c r="AN117" i="10"/>
  <c r="AO117" i="10"/>
  <c r="AP117" i="10"/>
  <c r="AQ117" i="10"/>
  <c r="AR117" i="10"/>
  <c r="AS117" i="10"/>
  <c r="AT117" i="10"/>
  <c r="AM117" i="10"/>
  <c r="Q117" i="10"/>
  <c r="R117" i="10"/>
  <c r="S117" i="10"/>
  <c r="T117" i="10"/>
  <c r="U117" i="10"/>
  <c r="V117" i="10"/>
  <c r="R129" i="10"/>
  <c r="S129" i="10"/>
  <c r="T129" i="10"/>
  <c r="U129" i="10"/>
  <c r="V129" i="10"/>
  <c r="P129" i="10"/>
  <c r="P117" i="10"/>
  <c r="C117" i="6"/>
  <c r="D117" i="6"/>
  <c r="E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BO117" i="6"/>
  <c r="BP117" i="6"/>
  <c r="BQ117" i="6"/>
  <c r="BR117" i="6"/>
  <c r="BS117" i="6"/>
  <c r="BT117" i="6"/>
  <c r="BU117" i="6"/>
  <c r="BV117" i="6"/>
  <c r="BW117" i="6"/>
  <c r="BX117" i="6"/>
  <c r="BY117" i="6"/>
  <c r="BZ117" i="6"/>
  <c r="CA117" i="6"/>
  <c r="CB117" i="6"/>
  <c r="CC117" i="6"/>
  <c r="CD117" i="6"/>
  <c r="CE117" i="6"/>
  <c r="CF117" i="6"/>
  <c r="CG117" i="6"/>
  <c r="CH117" i="6"/>
  <c r="CI117" i="6"/>
  <c r="CJ117" i="6"/>
  <c r="CK117" i="6"/>
  <c r="CL117" i="6"/>
  <c r="CM117"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BO129" i="6"/>
  <c r="BP129" i="6"/>
  <c r="BQ129" i="6"/>
  <c r="BR129" i="6"/>
  <c r="BS129" i="6"/>
  <c r="BT129" i="6"/>
  <c r="BU129" i="6"/>
  <c r="BV129" i="6"/>
  <c r="BW129" i="6"/>
  <c r="BX129" i="6"/>
  <c r="BY129" i="6"/>
  <c r="BZ129" i="6"/>
  <c r="CA129" i="6"/>
  <c r="CB129" i="6"/>
  <c r="CC129" i="6"/>
  <c r="CD129" i="6"/>
  <c r="CE129" i="6"/>
  <c r="CF129" i="6"/>
  <c r="CG129" i="6"/>
  <c r="CH129" i="6"/>
  <c r="CI129" i="6"/>
  <c r="CJ129" i="6"/>
  <c r="CK129" i="6"/>
  <c r="CL129" i="6"/>
  <c r="CM129" i="6"/>
  <c r="C127" i="6"/>
  <c r="C128" i="6"/>
  <c r="D127" i="6"/>
  <c r="D128" i="6"/>
  <c r="E127" i="6"/>
  <c r="E128" i="6"/>
  <c r="F127" i="6"/>
  <c r="F128" i="6"/>
  <c r="G127" i="6"/>
  <c r="G128" i="6"/>
  <c r="H127" i="6"/>
  <c r="H128" i="6"/>
  <c r="I127" i="6"/>
  <c r="I128" i="6"/>
  <c r="J127" i="6"/>
  <c r="J128" i="6"/>
  <c r="K127" i="6"/>
  <c r="K128" i="6"/>
  <c r="L127" i="6"/>
  <c r="L128" i="6"/>
  <c r="M127" i="6"/>
  <c r="M128" i="6"/>
  <c r="N127" i="6"/>
  <c r="N128" i="6"/>
  <c r="O127" i="6"/>
  <c r="O128" i="6"/>
  <c r="P127" i="6"/>
  <c r="P128" i="6"/>
  <c r="Q127" i="6"/>
  <c r="Q128" i="6"/>
  <c r="R127" i="6"/>
  <c r="R128" i="6"/>
  <c r="S127" i="6"/>
  <c r="S128" i="6"/>
  <c r="T127" i="6"/>
  <c r="T128" i="6"/>
  <c r="U127" i="6"/>
  <c r="U128" i="6"/>
  <c r="V127" i="6"/>
  <c r="V128" i="6"/>
  <c r="W127" i="6"/>
  <c r="W128" i="6"/>
  <c r="X127" i="6"/>
  <c r="X128" i="6"/>
  <c r="Y127" i="6"/>
  <c r="Y128" i="6"/>
  <c r="Z127" i="6"/>
  <c r="Z128" i="6"/>
  <c r="AA127" i="6"/>
  <c r="AA128" i="6"/>
  <c r="AB127" i="6"/>
  <c r="AB128" i="6"/>
  <c r="AC127" i="6"/>
  <c r="AC128" i="6"/>
  <c r="AD127" i="6"/>
  <c r="AD128" i="6"/>
  <c r="AE127" i="6"/>
  <c r="AE128" i="6"/>
  <c r="AF127" i="6"/>
  <c r="AF128" i="6"/>
  <c r="AG127" i="6"/>
  <c r="AG128" i="6"/>
  <c r="AH127" i="6"/>
  <c r="AH128" i="6"/>
  <c r="AI127" i="6"/>
  <c r="AI128" i="6"/>
  <c r="AJ127" i="6"/>
  <c r="AJ128" i="6"/>
  <c r="AK127" i="6"/>
  <c r="AK128" i="6"/>
  <c r="AL127" i="6"/>
  <c r="AL128" i="6"/>
  <c r="AM127" i="6"/>
  <c r="AM128" i="6"/>
  <c r="AN127" i="6"/>
  <c r="AN128" i="6"/>
  <c r="AO127" i="6"/>
  <c r="AO128" i="6"/>
  <c r="AP127" i="6"/>
  <c r="AP128" i="6"/>
  <c r="AQ127" i="6"/>
  <c r="AQ128" i="6"/>
  <c r="AR127" i="6"/>
  <c r="AR128" i="6"/>
  <c r="AS127" i="6"/>
  <c r="AS128" i="6"/>
  <c r="AT127" i="6"/>
  <c r="AT128" i="6"/>
  <c r="AU127" i="6"/>
  <c r="AU128" i="6"/>
  <c r="AV127" i="6"/>
  <c r="AV128" i="6"/>
  <c r="AW127" i="6"/>
  <c r="AW128" i="6"/>
  <c r="AX127" i="6"/>
  <c r="AX128" i="6"/>
  <c r="AY127" i="6"/>
  <c r="AY128" i="6"/>
  <c r="AZ127" i="6"/>
  <c r="AZ128" i="6"/>
  <c r="BA127" i="6"/>
  <c r="BA128" i="6"/>
  <c r="BB127" i="6"/>
  <c r="BB128" i="6"/>
  <c r="BC127" i="6"/>
  <c r="BC128" i="6"/>
  <c r="BD127" i="6"/>
  <c r="BD128" i="6"/>
  <c r="BE127" i="6"/>
  <c r="BE128" i="6"/>
  <c r="BF127" i="6"/>
  <c r="BF128" i="6"/>
  <c r="BG127" i="6"/>
  <c r="BG128" i="6"/>
  <c r="BH127" i="6"/>
  <c r="BH128" i="6"/>
  <c r="BI127" i="6"/>
  <c r="BI128" i="6"/>
  <c r="BJ127" i="6"/>
  <c r="BJ128" i="6"/>
  <c r="BK127" i="6"/>
  <c r="BK128" i="6"/>
  <c r="BL127" i="6"/>
  <c r="BL128" i="6"/>
  <c r="BM127" i="6"/>
  <c r="BM128" i="6"/>
  <c r="BN127" i="6"/>
  <c r="BN128" i="6"/>
  <c r="BO127" i="6"/>
  <c r="BO128" i="6"/>
  <c r="BP127" i="6"/>
  <c r="BP128" i="6"/>
  <c r="BQ127" i="6"/>
  <c r="BQ128" i="6"/>
  <c r="BR127" i="6"/>
  <c r="BR128" i="6"/>
  <c r="BS127" i="6"/>
  <c r="BS128" i="6"/>
  <c r="BT127" i="6"/>
  <c r="BT128" i="6"/>
  <c r="BU127" i="6"/>
  <c r="BU128" i="6"/>
  <c r="BV127" i="6"/>
  <c r="BV128" i="6"/>
  <c r="BW127" i="6"/>
  <c r="BW128" i="6"/>
  <c r="BX127" i="6"/>
  <c r="BX128" i="6"/>
  <c r="BY127" i="6"/>
  <c r="BY128" i="6"/>
  <c r="BZ127" i="6"/>
  <c r="BZ128" i="6"/>
  <c r="CA127" i="6"/>
  <c r="CA128" i="6"/>
  <c r="CB127" i="6"/>
  <c r="CB128" i="6"/>
  <c r="CC127" i="6"/>
  <c r="CC128" i="6"/>
  <c r="CD127" i="6"/>
  <c r="CD128" i="6"/>
  <c r="CE127" i="6"/>
  <c r="CE128" i="6"/>
  <c r="CF127" i="6"/>
  <c r="CF128" i="6"/>
  <c r="CG127" i="6"/>
  <c r="CG128" i="6"/>
  <c r="CH127" i="6"/>
  <c r="CH128" i="6"/>
  <c r="CI127" i="6"/>
  <c r="CI128" i="6"/>
  <c r="CJ127" i="6"/>
  <c r="CJ128" i="6"/>
  <c r="CK127" i="6"/>
  <c r="CK128" i="6"/>
  <c r="CL127" i="6"/>
  <c r="CL128" i="6"/>
  <c r="CM127" i="6"/>
  <c r="CM128" i="6"/>
  <c r="Q292" i="101"/>
  <c r="B129" i="6"/>
  <c r="B127" i="6"/>
  <c r="B128" i="6"/>
  <c r="B117" i="6"/>
  <c r="C28" i="103"/>
  <c r="D28" i="103"/>
  <c r="E28" i="103"/>
  <c r="F28" i="103"/>
  <c r="G28" i="103"/>
  <c r="H28" i="103"/>
  <c r="I28" i="103"/>
  <c r="J28" i="103"/>
  <c r="C29" i="103"/>
  <c r="D29" i="103"/>
  <c r="E29" i="103"/>
  <c r="F29" i="103"/>
  <c r="G29" i="103"/>
  <c r="H29" i="103"/>
  <c r="I29" i="103"/>
  <c r="J29" i="103"/>
  <c r="C30" i="103"/>
  <c r="D30" i="103"/>
  <c r="E30" i="103"/>
  <c r="F30" i="103"/>
  <c r="G30" i="103"/>
  <c r="H30" i="103"/>
  <c r="I30" i="103"/>
  <c r="J30" i="103"/>
  <c r="C31" i="103"/>
  <c r="D31" i="103"/>
  <c r="E31" i="103"/>
  <c r="F31" i="103"/>
  <c r="G31" i="103"/>
  <c r="H31" i="103"/>
  <c r="I31" i="103"/>
  <c r="J31" i="103"/>
  <c r="C32" i="103"/>
  <c r="D32" i="103"/>
  <c r="E32" i="103"/>
  <c r="F32" i="103"/>
  <c r="G32" i="103"/>
  <c r="H32" i="103"/>
  <c r="I32" i="103"/>
  <c r="J32" i="103"/>
  <c r="C33" i="103"/>
  <c r="D33" i="103"/>
  <c r="E33" i="103"/>
  <c r="F33" i="103"/>
  <c r="G33" i="103"/>
  <c r="H33" i="103"/>
  <c r="I33" i="103"/>
  <c r="J33" i="103"/>
  <c r="C34" i="103"/>
  <c r="D34" i="103"/>
  <c r="E34" i="103"/>
  <c r="F34" i="103"/>
  <c r="G34" i="103"/>
  <c r="H34" i="103"/>
  <c r="I34" i="103"/>
  <c r="J34" i="103"/>
  <c r="C35" i="103"/>
  <c r="D35" i="103"/>
  <c r="E35" i="103"/>
  <c r="F35" i="103"/>
  <c r="G35" i="103"/>
  <c r="H35" i="103"/>
  <c r="I35" i="103"/>
  <c r="J35" i="103"/>
  <c r="C36" i="103"/>
  <c r="D36" i="103"/>
  <c r="E36" i="103"/>
  <c r="F36" i="103"/>
  <c r="G36" i="103"/>
  <c r="H36" i="103"/>
  <c r="I36" i="103"/>
  <c r="J36" i="103"/>
  <c r="C37" i="103"/>
  <c r="D37" i="103"/>
  <c r="E37" i="103"/>
  <c r="F37" i="103"/>
  <c r="G37" i="103"/>
  <c r="H37" i="103"/>
  <c r="I37" i="103"/>
  <c r="J37" i="103"/>
  <c r="C38" i="103"/>
  <c r="D38" i="103"/>
  <c r="E38" i="103"/>
  <c r="F38" i="103"/>
  <c r="G38" i="103"/>
  <c r="H38" i="103"/>
  <c r="I38" i="103"/>
  <c r="J38" i="103"/>
  <c r="C39" i="103"/>
  <c r="D39" i="103"/>
  <c r="E39" i="103"/>
  <c r="F39" i="103"/>
  <c r="G39" i="103"/>
  <c r="H39" i="103"/>
  <c r="I39" i="103"/>
  <c r="J39" i="103"/>
  <c r="C40" i="103"/>
  <c r="D40" i="103"/>
  <c r="E40" i="103"/>
  <c r="F40" i="103"/>
  <c r="G40" i="103"/>
  <c r="H40" i="103"/>
  <c r="I40" i="103"/>
  <c r="J40" i="103"/>
  <c r="C41" i="103"/>
  <c r="D41" i="103"/>
  <c r="E41" i="103"/>
  <c r="F41" i="103"/>
  <c r="G41" i="103"/>
  <c r="H41" i="103"/>
  <c r="I41" i="103"/>
  <c r="J41" i="103"/>
  <c r="C42" i="103"/>
  <c r="D42" i="103"/>
  <c r="E42" i="103"/>
  <c r="F42" i="103"/>
  <c r="G42" i="103"/>
  <c r="H42" i="103"/>
  <c r="I42" i="103"/>
  <c r="J42" i="103"/>
  <c r="C43" i="103"/>
  <c r="D43" i="103"/>
  <c r="E43" i="103"/>
  <c r="F43" i="103"/>
  <c r="G43" i="103"/>
  <c r="H43" i="103"/>
  <c r="I43" i="103"/>
  <c r="J43" i="103"/>
  <c r="C44" i="103"/>
  <c r="D44" i="103"/>
  <c r="E44" i="103"/>
  <c r="F44" i="103"/>
  <c r="G44" i="103"/>
  <c r="H44" i="103"/>
  <c r="I44" i="103"/>
  <c r="J44" i="103"/>
  <c r="B81" i="81"/>
  <c r="B193" i="81"/>
  <c r="E137" i="81"/>
  <c r="P270" i="101"/>
  <c r="P290" i="101"/>
  <c r="B237" i="81"/>
  <c r="O585" i="101"/>
  <c r="Q585" i="101" s="1"/>
  <c r="E37" i="81"/>
  <c r="E65" i="81"/>
  <c r="E153" i="81"/>
  <c r="D27" i="52"/>
  <c r="AN114" i="10"/>
  <c r="AO114" i="10"/>
  <c r="AP114" i="10"/>
  <c r="AQ114" i="10"/>
  <c r="AR114" i="10"/>
  <c r="AS114" i="10"/>
  <c r="AT114" i="10"/>
  <c r="AN126" i="10"/>
  <c r="AO126" i="10"/>
  <c r="AP126" i="10"/>
  <c r="AQ126" i="10"/>
  <c r="AR126" i="10"/>
  <c r="AS126" i="10"/>
  <c r="AT126" i="10"/>
  <c r="AM126" i="10"/>
  <c r="AM114" i="10"/>
  <c r="X114" i="10"/>
  <c r="AF114" i="10"/>
  <c r="Y114" i="10"/>
  <c r="AG114" i="10"/>
  <c r="Z114" i="10"/>
  <c r="AH114" i="10"/>
  <c r="AA114" i="10"/>
  <c r="AI114" i="10"/>
  <c r="AB114" i="10"/>
  <c r="AJ114" i="10"/>
  <c r="AC114" i="10"/>
  <c r="AK114" i="10"/>
  <c r="AD114" i="10"/>
  <c r="AL114" i="10"/>
  <c r="X126" i="10"/>
  <c r="AF126" i="10"/>
  <c r="Y126" i="10"/>
  <c r="AG126" i="10"/>
  <c r="Z126" i="10"/>
  <c r="AH126" i="10"/>
  <c r="AA126" i="10"/>
  <c r="AI126" i="10"/>
  <c r="AB126" i="10"/>
  <c r="AJ126" i="10"/>
  <c r="AC126" i="10"/>
  <c r="AK126" i="10"/>
  <c r="AD126" i="10"/>
  <c r="AL126" i="10"/>
  <c r="W126" i="10"/>
  <c r="AE126" i="10"/>
  <c r="W114" i="10"/>
  <c r="AE114" i="10"/>
  <c r="Q114" i="10"/>
  <c r="R114" i="10"/>
  <c r="S114" i="10"/>
  <c r="T114" i="10"/>
  <c r="U114" i="10"/>
  <c r="V114" i="10"/>
  <c r="Q126" i="10"/>
  <c r="R126" i="10"/>
  <c r="S126" i="10"/>
  <c r="T126" i="10"/>
  <c r="U126" i="10"/>
  <c r="V126" i="10"/>
  <c r="P126" i="10"/>
  <c r="P114" i="10"/>
  <c r="C114" i="10"/>
  <c r="J113" i="10"/>
  <c r="J114" i="10"/>
  <c r="D114" i="10"/>
  <c r="K114" i="10"/>
  <c r="E114" i="10"/>
  <c r="L114" i="10"/>
  <c r="F114" i="10"/>
  <c r="M114" i="10"/>
  <c r="G114" i="10"/>
  <c r="N114" i="10"/>
  <c r="H114" i="10"/>
  <c r="O114" i="10"/>
  <c r="C126" i="10"/>
  <c r="J126" i="10"/>
  <c r="D126" i="10"/>
  <c r="K126" i="10"/>
  <c r="E126" i="10"/>
  <c r="L126" i="10"/>
  <c r="F126" i="10"/>
  <c r="M126" i="10"/>
  <c r="G126" i="10"/>
  <c r="N126" i="10"/>
  <c r="H126" i="10"/>
  <c r="O126" i="10"/>
  <c r="B126" i="10"/>
  <c r="I126" i="10"/>
  <c r="B114" i="10"/>
  <c r="I114" i="10"/>
  <c r="D114" i="6"/>
  <c r="E114" i="6"/>
  <c r="F114" i="6"/>
  <c r="G114" i="6"/>
  <c r="H114" i="6"/>
  <c r="I114" i="6"/>
  <c r="K114" i="6"/>
  <c r="L114" i="6"/>
  <c r="M114" i="6"/>
  <c r="N114" i="6"/>
  <c r="O114" i="6"/>
  <c r="P114" i="6"/>
  <c r="R114" i="6"/>
  <c r="S114" i="6"/>
  <c r="T114" i="6"/>
  <c r="U114" i="6"/>
  <c r="V114" i="6"/>
  <c r="W114" i="6"/>
  <c r="Y114" i="6"/>
  <c r="Z114" i="6"/>
  <c r="AA114" i="6"/>
  <c r="AB114" i="6"/>
  <c r="AC114" i="6"/>
  <c r="AD114" i="6"/>
  <c r="AF114" i="6"/>
  <c r="AG114" i="6"/>
  <c r="AH114" i="6"/>
  <c r="AI114" i="6"/>
  <c r="AJ114" i="6"/>
  <c r="AK114" i="6"/>
  <c r="AM114" i="6"/>
  <c r="AN114" i="6"/>
  <c r="AO114" i="6"/>
  <c r="AP114" i="6"/>
  <c r="AQ114" i="6"/>
  <c r="I126" i="6"/>
  <c r="K126" i="6"/>
  <c r="L126" i="6"/>
  <c r="M126" i="6"/>
  <c r="N126" i="6"/>
  <c r="O126" i="6"/>
  <c r="P126" i="6"/>
  <c r="R126" i="6"/>
  <c r="S126" i="6"/>
  <c r="T126" i="6"/>
  <c r="U126" i="6"/>
  <c r="V126" i="6"/>
  <c r="W126" i="6"/>
  <c r="AA126" i="6"/>
  <c r="AB126" i="6"/>
  <c r="AC126" i="6"/>
  <c r="AD126" i="6"/>
  <c r="AF126" i="6"/>
  <c r="AG126" i="6"/>
  <c r="AH126" i="6"/>
  <c r="AI126" i="6"/>
  <c r="AJ126" i="6"/>
  <c r="AK126" i="6"/>
  <c r="AM126" i="6"/>
  <c r="AN126" i="6"/>
  <c r="AO126" i="6"/>
  <c r="AP126" i="6"/>
  <c r="AQ126" i="6"/>
  <c r="B126" i="6"/>
  <c r="B114" i="6"/>
  <c r="B130" i="6"/>
  <c r="C130" i="6"/>
  <c r="D130" i="6"/>
  <c r="E130" i="6"/>
  <c r="F130" i="6"/>
  <c r="G130" i="6"/>
  <c r="H130" i="6"/>
  <c r="I130" i="6"/>
  <c r="J130" i="6"/>
  <c r="K130" i="6"/>
  <c r="L130" i="6"/>
  <c r="M130"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BO130" i="6"/>
  <c r="BP130" i="6"/>
  <c r="BQ130" i="6"/>
  <c r="BR130" i="6"/>
  <c r="BS130" i="6"/>
  <c r="BT130" i="6"/>
  <c r="BU130" i="6"/>
  <c r="BV130" i="6"/>
  <c r="BW130" i="6"/>
  <c r="BX130" i="6"/>
  <c r="BY130" i="6"/>
  <c r="BZ130" i="6"/>
  <c r="CA130" i="6"/>
  <c r="CB130" i="6"/>
  <c r="CC130" i="6"/>
  <c r="CD130" i="6"/>
  <c r="CE130" i="6"/>
  <c r="CF130" i="6"/>
  <c r="CG130" i="6"/>
  <c r="CH130" i="6"/>
  <c r="CI130" i="6"/>
  <c r="CJ130" i="6"/>
  <c r="CK130" i="6"/>
  <c r="CL130" i="6"/>
  <c r="CM130" i="6"/>
  <c r="B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BO131" i="6"/>
  <c r="BP131" i="6"/>
  <c r="BQ131" i="6"/>
  <c r="BR131" i="6"/>
  <c r="BS131" i="6"/>
  <c r="BT131" i="6"/>
  <c r="BU131" i="6"/>
  <c r="BV131" i="6"/>
  <c r="BW131" i="6"/>
  <c r="BX131" i="6"/>
  <c r="BY131" i="6"/>
  <c r="BZ131" i="6"/>
  <c r="CA131" i="6"/>
  <c r="CB131" i="6"/>
  <c r="CC131" i="6"/>
  <c r="CD131" i="6"/>
  <c r="CE131" i="6"/>
  <c r="CF131" i="6"/>
  <c r="CG131" i="6"/>
  <c r="CH131" i="6"/>
  <c r="CI131" i="6"/>
  <c r="CJ131" i="6"/>
  <c r="CK131" i="6"/>
  <c r="CL131" i="6"/>
  <c r="CM131" i="6"/>
  <c r="B132" i="6"/>
  <c r="C132"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BO132" i="6"/>
  <c r="BP132" i="6"/>
  <c r="BQ132" i="6"/>
  <c r="BR132" i="6"/>
  <c r="BS132" i="6"/>
  <c r="BT132" i="6"/>
  <c r="BU132" i="6"/>
  <c r="BV132" i="6"/>
  <c r="BW132" i="6"/>
  <c r="BX132" i="6"/>
  <c r="BY132" i="6"/>
  <c r="BZ132" i="6"/>
  <c r="CA132" i="6"/>
  <c r="CB132" i="6"/>
  <c r="CC132" i="6"/>
  <c r="CD132" i="6"/>
  <c r="CE132" i="6"/>
  <c r="CF132" i="6"/>
  <c r="CG132" i="6"/>
  <c r="CH132" i="6"/>
  <c r="CI132" i="6"/>
  <c r="CJ132" i="6"/>
  <c r="CK132" i="6"/>
  <c r="CL132" i="6"/>
  <c r="CM132" i="6"/>
  <c r="B133" i="6"/>
  <c r="C133" i="6"/>
  <c r="D133" i="6"/>
  <c r="E133" i="6"/>
  <c r="F133" i="6"/>
  <c r="G133" i="6"/>
  <c r="H133" i="6"/>
  <c r="I133" i="6"/>
  <c r="J133" i="6"/>
  <c r="K133" i="6"/>
  <c r="L133" i="6"/>
  <c r="M133" i="6"/>
  <c r="N133" i="6"/>
  <c r="O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BO133" i="6"/>
  <c r="BP133" i="6"/>
  <c r="BQ133" i="6"/>
  <c r="BR133" i="6"/>
  <c r="BS133" i="6"/>
  <c r="BT133" i="6"/>
  <c r="BU133" i="6"/>
  <c r="BV133" i="6"/>
  <c r="BW133" i="6"/>
  <c r="BX133" i="6"/>
  <c r="BY133" i="6"/>
  <c r="BZ133" i="6"/>
  <c r="CA133" i="6"/>
  <c r="CB133" i="6"/>
  <c r="CC133" i="6"/>
  <c r="CD133" i="6"/>
  <c r="CE133" i="6"/>
  <c r="CF133" i="6"/>
  <c r="CG133" i="6"/>
  <c r="CH133" i="6"/>
  <c r="CI133" i="6"/>
  <c r="CJ133" i="6"/>
  <c r="CK133" i="6"/>
  <c r="CL133" i="6"/>
  <c r="CM133" i="6"/>
  <c r="B134" i="6"/>
  <c r="C134" i="6"/>
  <c r="D134" i="6"/>
  <c r="E134" i="6"/>
  <c r="F134" i="6"/>
  <c r="G134" i="6"/>
  <c r="H134" i="6"/>
  <c r="I134" i="6"/>
  <c r="J134" i="6"/>
  <c r="K134" i="6"/>
  <c r="L134" i="6"/>
  <c r="M134" i="6"/>
  <c r="N134" i="6"/>
  <c r="O134" i="6"/>
  <c r="P134" i="6"/>
  <c r="Q134" i="6"/>
  <c r="R134" i="6"/>
  <c r="S134" i="6"/>
  <c r="T134" i="6"/>
  <c r="U134" i="6"/>
  <c r="V134" i="6"/>
  <c r="W134" i="6"/>
  <c r="X134" i="6"/>
  <c r="Y134" i="6"/>
  <c r="Z134" i="6"/>
  <c r="AA134" i="6"/>
  <c r="AB134" i="6"/>
  <c r="AC134" i="6"/>
  <c r="AD134" i="6"/>
  <c r="AE134" i="6"/>
  <c r="AF134" i="6"/>
  <c r="AG134" i="6"/>
  <c r="AH134" i="6"/>
  <c r="AI134" i="6"/>
  <c r="AJ134" i="6"/>
  <c r="AK134" i="6"/>
  <c r="AL134" i="6"/>
  <c r="AM134" i="6"/>
  <c r="AN134" i="6"/>
  <c r="AO134" i="6"/>
  <c r="AP134" i="6"/>
  <c r="AQ134" i="6"/>
  <c r="AR134" i="6"/>
  <c r="AS134" i="6"/>
  <c r="AT134" i="6"/>
  <c r="AU134" i="6"/>
  <c r="AV134" i="6"/>
  <c r="AW134" i="6"/>
  <c r="AX134" i="6"/>
  <c r="AY134" i="6"/>
  <c r="AZ134" i="6"/>
  <c r="BA134" i="6"/>
  <c r="BB134" i="6"/>
  <c r="BC134" i="6"/>
  <c r="BD134" i="6"/>
  <c r="BE134" i="6"/>
  <c r="BF134" i="6"/>
  <c r="BG134" i="6"/>
  <c r="BH134" i="6"/>
  <c r="BI134" i="6"/>
  <c r="BJ134" i="6"/>
  <c r="BK134" i="6"/>
  <c r="BL134" i="6"/>
  <c r="BM134" i="6"/>
  <c r="BN134" i="6"/>
  <c r="BO134" i="6"/>
  <c r="BP134" i="6"/>
  <c r="BQ134" i="6"/>
  <c r="BR134" i="6"/>
  <c r="BS134" i="6"/>
  <c r="BT134" i="6"/>
  <c r="BU134" i="6"/>
  <c r="BV134" i="6"/>
  <c r="BW134" i="6"/>
  <c r="BX134" i="6"/>
  <c r="BY134" i="6"/>
  <c r="BZ134" i="6"/>
  <c r="CA134" i="6"/>
  <c r="CB134" i="6"/>
  <c r="CC134" i="6"/>
  <c r="CD134" i="6"/>
  <c r="CE134" i="6"/>
  <c r="CF134" i="6"/>
  <c r="CG134" i="6"/>
  <c r="CH134" i="6"/>
  <c r="CI134" i="6"/>
  <c r="CJ134" i="6"/>
  <c r="CK134" i="6"/>
  <c r="CL134" i="6"/>
  <c r="CM134" i="6"/>
  <c r="B135" i="6"/>
  <c r="C135" i="6"/>
  <c r="D135" i="6"/>
  <c r="E135" i="6"/>
  <c r="F135" i="6"/>
  <c r="G135" i="6"/>
  <c r="H135" i="6"/>
  <c r="I135" i="6"/>
  <c r="J135" i="6"/>
  <c r="K135" i="6"/>
  <c r="L135" i="6"/>
  <c r="M135" i="6"/>
  <c r="N135" i="6"/>
  <c r="O135" i="6"/>
  <c r="P135" i="6"/>
  <c r="Q135" i="6"/>
  <c r="R135" i="6"/>
  <c r="S135" i="6"/>
  <c r="T135" i="6"/>
  <c r="U135" i="6"/>
  <c r="V135" i="6"/>
  <c r="W135" i="6"/>
  <c r="X135" i="6"/>
  <c r="Y135" i="6"/>
  <c r="Z135" i="6"/>
  <c r="AA135" i="6"/>
  <c r="AB135" i="6"/>
  <c r="AC135" i="6"/>
  <c r="AD135" i="6"/>
  <c r="AE135" i="6"/>
  <c r="AF135" i="6"/>
  <c r="AG135" i="6"/>
  <c r="AH135" i="6"/>
  <c r="AI135" i="6"/>
  <c r="AJ135" i="6"/>
  <c r="AK135" i="6"/>
  <c r="AL135" i="6"/>
  <c r="AM135" i="6"/>
  <c r="AN135" i="6"/>
  <c r="AO135" i="6"/>
  <c r="AP135" i="6"/>
  <c r="AQ135" i="6"/>
  <c r="AR135" i="6"/>
  <c r="AS135" i="6"/>
  <c r="AT135" i="6"/>
  <c r="AU135" i="6"/>
  <c r="AV135" i="6"/>
  <c r="AW135" i="6"/>
  <c r="AX135" i="6"/>
  <c r="AY135" i="6"/>
  <c r="AZ135" i="6"/>
  <c r="BA135" i="6"/>
  <c r="BB135" i="6"/>
  <c r="BC135" i="6"/>
  <c r="BD135" i="6"/>
  <c r="BE135" i="6"/>
  <c r="BF135" i="6"/>
  <c r="BG135" i="6"/>
  <c r="BH135" i="6"/>
  <c r="BI135" i="6"/>
  <c r="BJ135" i="6"/>
  <c r="BK135" i="6"/>
  <c r="BL135" i="6"/>
  <c r="BM135" i="6"/>
  <c r="BN135" i="6"/>
  <c r="BO135" i="6"/>
  <c r="BP135" i="6"/>
  <c r="BQ135" i="6"/>
  <c r="BR135" i="6"/>
  <c r="BS135" i="6"/>
  <c r="BT135" i="6"/>
  <c r="BU135" i="6"/>
  <c r="BV135" i="6"/>
  <c r="BW135" i="6"/>
  <c r="BX135" i="6"/>
  <c r="BY135" i="6"/>
  <c r="BZ135" i="6"/>
  <c r="CA135" i="6"/>
  <c r="CB135" i="6"/>
  <c r="CC135" i="6"/>
  <c r="CD135" i="6"/>
  <c r="CE135" i="6"/>
  <c r="CF135" i="6"/>
  <c r="CG135" i="6"/>
  <c r="CH135" i="6"/>
  <c r="CI135" i="6"/>
  <c r="CJ135" i="6"/>
  <c r="CK135" i="6"/>
  <c r="CL135" i="6"/>
  <c r="CM135" i="6"/>
  <c r="B136" i="6"/>
  <c r="C136" i="6"/>
  <c r="D136" i="6"/>
  <c r="E136" i="6"/>
  <c r="F136" i="6"/>
  <c r="G136" i="6"/>
  <c r="H136" i="6"/>
  <c r="I136" i="6"/>
  <c r="J136" i="6"/>
  <c r="K136" i="6"/>
  <c r="L136" i="6"/>
  <c r="M136" i="6"/>
  <c r="N136" i="6"/>
  <c r="O136" i="6"/>
  <c r="P136" i="6"/>
  <c r="Q136" i="6"/>
  <c r="R136" i="6"/>
  <c r="S136" i="6"/>
  <c r="T136" i="6"/>
  <c r="U136" i="6"/>
  <c r="V136" i="6"/>
  <c r="W136" i="6"/>
  <c r="X136" i="6"/>
  <c r="Y136" i="6"/>
  <c r="Z136" i="6"/>
  <c r="AA136" i="6"/>
  <c r="AB136" i="6"/>
  <c r="AC136" i="6"/>
  <c r="AD136" i="6"/>
  <c r="AE136" i="6"/>
  <c r="AF136" i="6"/>
  <c r="AG136" i="6"/>
  <c r="AH136" i="6"/>
  <c r="AI136" i="6"/>
  <c r="AJ136" i="6"/>
  <c r="AK136" i="6"/>
  <c r="AL136" i="6"/>
  <c r="AM136" i="6"/>
  <c r="AN136" i="6"/>
  <c r="AO136" i="6"/>
  <c r="AP136" i="6"/>
  <c r="AQ136" i="6"/>
  <c r="AR136" i="6"/>
  <c r="AS136" i="6"/>
  <c r="AT136" i="6"/>
  <c r="AU136" i="6"/>
  <c r="AV136" i="6"/>
  <c r="AW136" i="6"/>
  <c r="AX136" i="6"/>
  <c r="AY136" i="6"/>
  <c r="AZ136" i="6"/>
  <c r="BA136" i="6"/>
  <c r="BB136" i="6"/>
  <c r="BC136" i="6"/>
  <c r="BD136" i="6"/>
  <c r="BE136" i="6"/>
  <c r="BF136" i="6"/>
  <c r="BG136" i="6"/>
  <c r="BH136" i="6"/>
  <c r="BI136" i="6"/>
  <c r="BJ136" i="6"/>
  <c r="BK136" i="6"/>
  <c r="BL136" i="6"/>
  <c r="BM136" i="6"/>
  <c r="BN136" i="6"/>
  <c r="BO136" i="6"/>
  <c r="BP136" i="6"/>
  <c r="BQ136" i="6"/>
  <c r="BR136" i="6"/>
  <c r="BS136" i="6"/>
  <c r="BT136" i="6"/>
  <c r="BU136" i="6"/>
  <c r="BV136" i="6"/>
  <c r="BW136" i="6"/>
  <c r="BX136" i="6"/>
  <c r="BY136" i="6"/>
  <c r="BZ136" i="6"/>
  <c r="CA136" i="6"/>
  <c r="CB136" i="6"/>
  <c r="CC136" i="6"/>
  <c r="CD136" i="6"/>
  <c r="CE136" i="6"/>
  <c r="CF136" i="6"/>
  <c r="CG136" i="6"/>
  <c r="CH136" i="6"/>
  <c r="CI136" i="6"/>
  <c r="CJ136" i="6"/>
  <c r="CK136" i="6"/>
  <c r="CL136" i="6"/>
  <c r="CM136" i="6"/>
  <c r="B137" i="6"/>
  <c r="C137" i="6"/>
  <c r="D137" i="6"/>
  <c r="E137" i="6"/>
  <c r="F137" i="6"/>
  <c r="G137" i="6"/>
  <c r="H137" i="6"/>
  <c r="I137" i="6"/>
  <c r="J137" i="6"/>
  <c r="K137" i="6"/>
  <c r="L137" i="6"/>
  <c r="M137" i="6"/>
  <c r="N137" i="6"/>
  <c r="O137" i="6"/>
  <c r="P137" i="6"/>
  <c r="Q137" i="6"/>
  <c r="R137" i="6"/>
  <c r="S137" i="6"/>
  <c r="T137" i="6"/>
  <c r="U137" i="6"/>
  <c r="V137" i="6"/>
  <c r="W137" i="6"/>
  <c r="X137" i="6"/>
  <c r="Y137" i="6"/>
  <c r="Z137" i="6"/>
  <c r="AA137" i="6"/>
  <c r="AB137" i="6"/>
  <c r="AC137" i="6"/>
  <c r="AD137" i="6"/>
  <c r="AE137" i="6"/>
  <c r="AF137" i="6"/>
  <c r="AG137" i="6"/>
  <c r="AH137" i="6"/>
  <c r="AI137" i="6"/>
  <c r="AJ137" i="6"/>
  <c r="AK137" i="6"/>
  <c r="AL137" i="6"/>
  <c r="AM137" i="6"/>
  <c r="AN137" i="6"/>
  <c r="AO137" i="6"/>
  <c r="AP137" i="6"/>
  <c r="AQ137" i="6"/>
  <c r="AR137" i="6"/>
  <c r="AS137" i="6"/>
  <c r="AT137" i="6"/>
  <c r="AU137" i="6"/>
  <c r="AV137" i="6"/>
  <c r="AW137" i="6"/>
  <c r="AX137" i="6"/>
  <c r="AY137" i="6"/>
  <c r="AZ137" i="6"/>
  <c r="BA137" i="6"/>
  <c r="BB137" i="6"/>
  <c r="BC137" i="6"/>
  <c r="BD137" i="6"/>
  <c r="BE137" i="6"/>
  <c r="BF137" i="6"/>
  <c r="BG137" i="6"/>
  <c r="BH137" i="6"/>
  <c r="BI137" i="6"/>
  <c r="BJ137" i="6"/>
  <c r="BK137" i="6"/>
  <c r="BL137" i="6"/>
  <c r="BM137" i="6"/>
  <c r="BN137" i="6"/>
  <c r="BO137" i="6"/>
  <c r="BP137" i="6"/>
  <c r="BQ137" i="6"/>
  <c r="BR137" i="6"/>
  <c r="BS137" i="6"/>
  <c r="BT137" i="6"/>
  <c r="BU137" i="6"/>
  <c r="BV137" i="6"/>
  <c r="BW137" i="6"/>
  <c r="BX137" i="6"/>
  <c r="BY137" i="6"/>
  <c r="BZ137" i="6"/>
  <c r="CA137" i="6"/>
  <c r="CB137" i="6"/>
  <c r="CC137" i="6"/>
  <c r="CD137" i="6"/>
  <c r="CE137" i="6"/>
  <c r="CF137" i="6"/>
  <c r="CG137" i="6"/>
  <c r="CH137" i="6"/>
  <c r="CI137" i="6"/>
  <c r="CJ137" i="6"/>
  <c r="CK137" i="6"/>
  <c r="CL137" i="6"/>
  <c r="CM137" i="6"/>
  <c r="B138" i="6"/>
  <c r="C138" i="6"/>
  <c r="D138" i="6"/>
  <c r="E138" i="6"/>
  <c r="F138" i="6"/>
  <c r="G138" i="6"/>
  <c r="H138" i="6"/>
  <c r="I138" i="6"/>
  <c r="J138" i="6"/>
  <c r="K138" i="6"/>
  <c r="L138" i="6"/>
  <c r="M138" i="6"/>
  <c r="N138" i="6"/>
  <c r="O138" i="6"/>
  <c r="P138" i="6"/>
  <c r="Q138" i="6"/>
  <c r="R138" i="6"/>
  <c r="S138" i="6"/>
  <c r="T138" i="6"/>
  <c r="U138" i="6"/>
  <c r="V138" i="6"/>
  <c r="W138" i="6"/>
  <c r="X138" i="6"/>
  <c r="Y138" i="6"/>
  <c r="Z138" i="6"/>
  <c r="AA138" i="6"/>
  <c r="AB138" i="6"/>
  <c r="AC138" i="6"/>
  <c r="AD138" i="6"/>
  <c r="AE138" i="6"/>
  <c r="AF138" i="6"/>
  <c r="AG138" i="6"/>
  <c r="AH138" i="6"/>
  <c r="AI138" i="6"/>
  <c r="AJ138" i="6"/>
  <c r="AK138" i="6"/>
  <c r="AL138" i="6"/>
  <c r="AM138" i="6"/>
  <c r="AN138" i="6"/>
  <c r="AO138" i="6"/>
  <c r="AP138" i="6"/>
  <c r="AQ138" i="6"/>
  <c r="AR138" i="6"/>
  <c r="AS138" i="6"/>
  <c r="AT138" i="6"/>
  <c r="AU138" i="6"/>
  <c r="AV138" i="6"/>
  <c r="AW138" i="6"/>
  <c r="AX138" i="6"/>
  <c r="AY138" i="6"/>
  <c r="AZ138" i="6"/>
  <c r="BA138" i="6"/>
  <c r="BB138" i="6"/>
  <c r="BC138" i="6"/>
  <c r="BD138" i="6"/>
  <c r="BE138" i="6"/>
  <c r="BF138" i="6"/>
  <c r="BG138" i="6"/>
  <c r="BH138" i="6"/>
  <c r="BI138" i="6"/>
  <c r="BJ138" i="6"/>
  <c r="BK138" i="6"/>
  <c r="BL138" i="6"/>
  <c r="BM138" i="6"/>
  <c r="BN138" i="6"/>
  <c r="BO138" i="6"/>
  <c r="BP138" i="6"/>
  <c r="BQ138" i="6"/>
  <c r="BR138" i="6"/>
  <c r="BS138" i="6"/>
  <c r="BT138" i="6"/>
  <c r="BU138" i="6"/>
  <c r="BV138" i="6"/>
  <c r="BW138" i="6"/>
  <c r="BX138" i="6"/>
  <c r="BY138" i="6"/>
  <c r="BZ138" i="6"/>
  <c r="CA138" i="6"/>
  <c r="CB138" i="6"/>
  <c r="CC138" i="6"/>
  <c r="CD138" i="6"/>
  <c r="CE138" i="6"/>
  <c r="CF138" i="6"/>
  <c r="CG138" i="6"/>
  <c r="CH138" i="6"/>
  <c r="CI138" i="6"/>
  <c r="CJ138" i="6"/>
  <c r="CK138" i="6"/>
  <c r="CL138" i="6"/>
  <c r="CM138" i="6"/>
  <c r="B139" i="6"/>
  <c r="C139" i="6"/>
  <c r="D139" i="6"/>
  <c r="E139" i="6"/>
  <c r="F139" i="6"/>
  <c r="G139" i="6"/>
  <c r="H139" i="6"/>
  <c r="I139" i="6"/>
  <c r="J139" i="6"/>
  <c r="K139" i="6"/>
  <c r="L139" i="6"/>
  <c r="M139" i="6"/>
  <c r="N139" i="6"/>
  <c r="O139" i="6"/>
  <c r="P139" i="6"/>
  <c r="Q139" i="6"/>
  <c r="R139" i="6"/>
  <c r="S139" i="6"/>
  <c r="T139" i="6"/>
  <c r="U139" i="6"/>
  <c r="V139" i="6"/>
  <c r="W139" i="6"/>
  <c r="X139" i="6"/>
  <c r="Y139" i="6"/>
  <c r="Z139" i="6"/>
  <c r="AA139" i="6"/>
  <c r="AB139" i="6"/>
  <c r="AC139" i="6"/>
  <c r="AD139" i="6"/>
  <c r="AE139" i="6"/>
  <c r="AF139" i="6"/>
  <c r="AG139" i="6"/>
  <c r="AH139" i="6"/>
  <c r="AI139" i="6"/>
  <c r="AJ139" i="6"/>
  <c r="AK139" i="6"/>
  <c r="AL139" i="6"/>
  <c r="AM139" i="6"/>
  <c r="AN139" i="6"/>
  <c r="AO139" i="6"/>
  <c r="AP139" i="6"/>
  <c r="AQ139" i="6"/>
  <c r="AR139" i="6"/>
  <c r="AS139" i="6"/>
  <c r="AT139" i="6"/>
  <c r="AU139" i="6"/>
  <c r="AV139" i="6"/>
  <c r="AW139" i="6"/>
  <c r="AX139" i="6"/>
  <c r="AY139" i="6"/>
  <c r="AZ139" i="6"/>
  <c r="BA139" i="6"/>
  <c r="BB139" i="6"/>
  <c r="BC139" i="6"/>
  <c r="BD139" i="6"/>
  <c r="BE139" i="6"/>
  <c r="BF139" i="6"/>
  <c r="BG139" i="6"/>
  <c r="BH139" i="6"/>
  <c r="BI139" i="6"/>
  <c r="BJ139" i="6"/>
  <c r="BK139" i="6"/>
  <c r="BL139" i="6"/>
  <c r="BM139" i="6"/>
  <c r="BN139" i="6"/>
  <c r="BO139" i="6"/>
  <c r="BP139" i="6"/>
  <c r="BQ139" i="6"/>
  <c r="BR139" i="6"/>
  <c r="BS139" i="6"/>
  <c r="BT139" i="6"/>
  <c r="BU139" i="6"/>
  <c r="BV139" i="6"/>
  <c r="BW139" i="6"/>
  <c r="BX139" i="6"/>
  <c r="BY139" i="6"/>
  <c r="BZ139" i="6"/>
  <c r="CA139" i="6"/>
  <c r="CB139" i="6"/>
  <c r="CC139" i="6"/>
  <c r="CD139" i="6"/>
  <c r="CE139" i="6"/>
  <c r="CF139" i="6"/>
  <c r="CG139" i="6"/>
  <c r="CH139" i="6"/>
  <c r="CI139" i="6"/>
  <c r="CJ139" i="6"/>
  <c r="CK139" i="6"/>
  <c r="CL139" i="6"/>
  <c r="CM139" i="6"/>
  <c r="B140" i="6"/>
  <c r="C140" i="6"/>
  <c r="D140" i="6"/>
  <c r="E140" i="6"/>
  <c r="F140" i="6"/>
  <c r="G140" i="6"/>
  <c r="H140" i="6"/>
  <c r="I140" i="6"/>
  <c r="J140" i="6"/>
  <c r="K140" i="6"/>
  <c r="L140" i="6"/>
  <c r="M140" i="6"/>
  <c r="N140" i="6"/>
  <c r="O140" i="6"/>
  <c r="P140" i="6"/>
  <c r="Q140" i="6"/>
  <c r="R140" i="6"/>
  <c r="S140" i="6"/>
  <c r="T140" i="6"/>
  <c r="U140" i="6"/>
  <c r="V140" i="6"/>
  <c r="W140" i="6"/>
  <c r="X140" i="6"/>
  <c r="Y140" i="6"/>
  <c r="Z140" i="6"/>
  <c r="AA140" i="6"/>
  <c r="AB140" i="6"/>
  <c r="AC140" i="6"/>
  <c r="AD140" i="6"/>
  <c r="AE140" i="6"/>
  <c r="AF140" i="6"/>
  <c r="AG140" i="6"/>
  <c r="AH140" i="6"/>
  <c r="AI140" i="6"/>
  <c r="AJ140" i="6"/>
  <c r="AK140" i="6"/>
  <c r="AL140" i="6"/>
  <c r="AM140" i="6"/>
  <c r="AN140" i="6"/>
  <c r="AO140" i="6"/>
  <c r="AP140" i="6"/>
  <c r="AQ140" i="6"/>
  <c r="AR140" i="6"/>
  <c r="AS140" i="6"/>
  <c r="AT140" i="6"/>
  <c r="AU140" i="6"/>
  <c r="AV140" i="6"/>
  <c r="AW140" i="6"/>
  <c r="AX140" i="6"/>
  <c r="AY140" i="6"/>
  <c r="AZ140" i="6"/>
  <c r="BA140" i="6"/>
  <c r="BB140" i="6"/>
  <c r="BC140" i="6"/>
  <c r="BD140" i="6"/>
  <c r="BE140" i="6"/>
  <c r="BF140" i="6"/>
  <c r="BG140" i="6"/>
  <c r="BH140" i="6"/>
  <c r="BI140" i="6"/>
  <c r="BJ140" i="6"/>
  <c r="BK140" i="6"/>
  <c r="BL140" i="6"/>
  <c r="BM140" i="6"/>
  <c r="BN140" i="6"/>
  <c r="BO140" i="6"/>
  <c r="BP140" i="6"/>
  <c r="BQ140" i="6"/>
  <c r="BR140" i="6"/>
  <c r="BS140" i="6"/>
  <c r="BT140" i="6"/>
  <c r="BU140" i="6"/>
  <c r="BV140" i="6"/>
  <c r="BW140" i="6"/>
  <c r="BX140" i="6"/>
  <c r="BY140" i="6"/>
  <c r="BZ140" i="6"/>
  <c r="CA140" i="6"/>
  <c r="CB140" i="6"/>
  <c r="CC140" i="6"/>
  <c r="CD140" i="6"/>
  <c r="CE140" i="6"/>
  <c r="CF140" i="6"/>
  <c r="CG140" i="6"/>
  <c r="CH140" i="6"/>
  <c r="CI140" i="6"/>
  <c r="CJ140" i="6"/>
  <c r="CK140" i="6"/>
  <c r="CL140" i="6"/>
  <c r="CM140" i="6"/>
  <c r="B141" i="6"/>
  <c r="C141" i="6"/>
  <c r="D141" i="6"/>
  <c r="E141" i="6"/>
  <c r="F141" i="6"/>
  <c r="G141" i="6"/>
  <c r="H141" i="6"/>
  <c r="I141" i="6"/>
  <c r="J141" i="6"/>
  <c r="K141" i="6"/>
  <c r="L141" i="6"/>
  <c r="M141" i="6"/>
  <c r="N141" i="6"/>
  <c r="O141" i="6"/>
  <c r="P141" i="6"/>
  <c r="Q141" i="6"/>
  <c r="R141" i="6"/>
  <c r="S141" i="6"/>
  <c r="T141" i="6"/>
  <c r="U141" i="6"/>
  <c r="V141" i="6"/>
  <c r="W141" i="6"/>
  <c r="X141" i="6"/>
  <c r="Y141" i="6"/>
  <c r="Z141" i="6"/>
  <c r="AA141" i="6"/>
  <c r="AB141" i="6"/>
  <c r="AC141" i="6"/>
  <c r="AD141" i="6"/>
  <c r="AE141" i="6"/>
  <c r="AF141" i="6"/>
  <c r="AG141" i="6"/>
  <c r="AH141" i="6"/>
  <c r="AI141" i="6"/>
  <c r="AJ141" i="6"/>
  <c r="AK141" i="6"/>
  <c r="AL141" i="6"/>
  <c r="AM141" i="6"/>
  <c r="AN141" i="6"/>
  <c r="AO141" i="6"/>
  <c r="AP141" i="6"/>
  <c r="AQ141" i="6"/>
  <c r="AR141" i="6"/>
  <c r="AS141" i="6"/>
  <c r="AT141" i="6"/>
  <c r="AU141" i="6"/>
  <c r="AV141" i="6"/>
  <c r="AW141" i="6"/>
  <c r="AX141" i="6"/>
  <c r="AY141" i="6"/>
  <c r="AZ141" i="6"/>
  <c r="BA141" i="6"/>
  <c r="BB141" i="6"/>
  <c r="BC141" i="6"/>
  <c r="BD141" i="6"/>
  <c r="BE141" i="6"/>
  <c r="BF141" i="6"/>
  <c r="BG141" i="6"/>
  <c r="BH141" i="6"/>
  <c r="BI141" i="6"/>
  <c r="BJ141" i="6"/>
  <c r="BK141" i="6"/>
  <c r="BL141" i="6"/>
  <c r="BM141" i="6"/>
  <c r="BN141" i="6"/>
  <c r="BO141" i="6"/>
  <c r="BP141" i="6"/>
  <c r="BQ141" i="6"/>
  <c r="BR141" i="6"/>
  <c r="BS141" i="6"/>
  <c r="BT141" i="6"/>
  <c r="BU141" i="6"/>
  <c r="BV141" i="6"/>
  <c r="BW141" i="6"/>
  <c r="BX141" i="6"/>
  <c r="BY141" i="6"/>
  <c r="BZ141" i="6"/>
  <c r="CA141" i="6"/>
  <c r="CB141" i="6"/>
  <c r="CC141" i="6"/>
  <c r="CD141" i="6"/>
  <c r="CE141" i="6"/>
  <c r="CF141" i="6"/>
  <c r="CG141" i="6"/>
  <c r="CH141" i="6"/>
  <c r="CI141" i="6"/>
  <c r="CJ141" i="6"/>
  <c r="CK141" i="6"/>
  <c r="CL141" i="6"/>
  <c r="CM141" i="6"/>
  <c r="B142" i="6"/>
  <c r="C142" i="6"/>
  <c r="D142" i="6"/>
  <c r="E142" i="6"/>
  <c r="F142" i="6"/>
  <c r="G142" i="6"/>
  <c r="H142" i="6"/>
  <c r="I142" i="6"/>
  <c r="J142" i="6"/>
  <c r="K142" i="6"/>
  <c r="L142" i="6"/>
  <c r="M142" i="6"/>
  <c r="N142" i="6"/>
  <c r="O142" i="6"/>
  <c r="P142" i="6"/>
  <c r="Q142" i="6"/>
  <c r="R142" i="6"/>
  <c r="S142" i="6"/>
  <c r="T142" i="6"/>
  <c r="U142" i="6"/>
  <c r="V142" i="6"/>
  <c r="W142" i="6"/>
  <c r="X142" i="6"/>
  <c r="Y142" i="6"/>
  <c r="Z142" i="6"/>
  <c r="AA142" i="6"/>
  <c r="AB142" i="6"/>
  <c r="AC142" i="6"/>
  <c r="AD142" i="6"/>
  <c r="AE142" i="6"/>
  <c r="AF142" i="6"/>
  <c r="AG142" i="6"/>
  <c r="AH142" i="6"/>
  <c r="AI142" i="6"/>
  <c r="AJ142" i="6"/>
  <c r="AK142" i="6"/>
  <c r="AL142" i="6"/>
  <c r="AM142" i="6"/>
  <c r="AN142" i="6"/>
  <c r="AO142" i="6"/>
  <c r="AP142" i="6"/>
  <c r="AQ142" i="6"/>
  <c r="AR142" i="6"/>
  <c r="AS142" i="6"/>
  <c r="AT142" i="6"/>
  <c r="AU142" i="6"/>
  <c r="AV142" i="6"/>
  <c r="AW142" i="6"/>
  <c r="AX142" i="6"/>
  <c r="AY142" i="6"/>
  <c r="AZ142" i="6"/>
  <c r="BA142" i="6"/>
  <c r="BB142" i="6"/>
  <c r="BC142" i="6"/>
  <c r="BD142" i="6"/>
  <c r="BE142" i="6"/>
  <c r="BF142" i="6"/>
  <c r="BG142" i="6"/>
  <c r="BH142" i="6"/>
  <c r="BI142" i="6"/>
  <c r="BJ142" i="6"/>
  <c r="BK142" i="6"/>
  <c r="BL142" i="6"/>
  <c r="BM142" i="6"/>
  <c r="BN142" i="6"/>
  <c r="BO142" i="6"/>
  <c r="BP142" i="6"/>
  <c r="BQ142" i="6"/>
  <c r="BR142" i="6"/>
  <c r="BS142" i="6"/>
  <c r="BT142" i="6"/>
  <c r="BU142" i="6"/>
  <c r="BV142" i="6"/>
  <c r="BW142" i="6"/>
  <c r="BX142" i="6"/>
  <c r="BY142" i="6"/>
  <c r="BZ142" i="6"/>
  <c r="CA142" i="6"/>
  <c r="CB142" i="6"/>
  <c r="CC142" i="6"/>
  <c r="CD142" i="6"/>
  <c r="CE142" i="6"/>
  <c r="CF142" i="6"/>
  <c r="CG142" i="6"/>
  <c r="CH142" i="6"/>
  <c r="CI142" i="6"/>
  <c r="CJ142" i="6"/>
  <c r="CK142" i="6"/>
  <c r="CL142" i="6"/>
  <c r="CM142" i="6"/>
  <c r="B143" i="6"/>
  <c r="C143" i="6"/>
  <c r="D143" i="6"/>
  <c r="E143" i="6"/>
  <c r="F143" i="6"/>
  <c r="G143" i="6"/>
  <c r="H143" i="6"/>
  <c r="I143" i="6"/>
  <c r="J143" i="6"/>
  <c r="K143" i="6"/>
  <c r="L143" i="6"/>
  <c r="M143" i="6"/>
  <c r="N143" i="6"/>
  <c r="O143" i="6"/>
  <c r="P143" i="6"/>
  <c r="Q143" i="6"/>
  <c r="R143" i="6"/>
  <c r="S143" i="6"/>
  <c r="T143" i="6"/>
  <c r="U143" i="6"/>
  <c r="V143" i="6"/>
  <c r="W143" i="6"/>
  <c r="X143" i="6"/>
  <c r="Y143" i="6"/>
  <c r="Z143" i="6"/>
  <c r="AA143" i="6"/>
  <c r="AB143" i="6"/>
  <c r="AC143" i="6"/>
  <c r="AD143" i="6"/>
  <c r="AE143" i="6"/>
  <c r="AF143" i="6"/>
  <c r="AG143" i="6"/>
  <c r="AH143" i="6"/>
  <c r="AI143" i="6"/>
  <c r="AJ143" i="6"/>
  <c r="AK143" i="6"/>
  <c r="AL143" i="6"/>
  <c r="AM143" i="6"/>
  <c r="AN143" i="6"/>
  <c r="AO143" i="6"/>
  <c r="AP143" i="6"/>
  <c r="AQ143" i="6"/>
  <c r="AR143" i="6"/>
  <c r="AS143" i="6"/>
  <c r="AT143" i="6"/>
  <c r="AU143" i="6"/>
  <c r="AV143" i="6"/>
  <c r="AW143" i="6"/>
  <c r="AX143" i="6"/>
  <c r="AY143" i="6"/>
  <c r="AZ143" i="6"/>
  <c r="BA143" i="6"/>
  <c r="BB143" i="6"/>
  <c r="BC143" i="6"/>
  <c r="BD143" i="6"/>
  <c r="BE143" i="6"/>
  <c r="BF143" i="6"/>
  <c r="BG143" i="6"/>
  <c r="BH143" i="6"/>
  <c r="BI143" i="6"/>
  <c r="BJ143" i="6"/>
  <c r="BK143" i="6"/>
  <c r="BL143" i="6"/>
  <c r="BM143" i="6"/>
  <c r="BN143" i="6"/>
  <c r="BO143" i="6"/>
  <c r="BP143" i="6"/>
  <c r="BQ143" i="6"/>
  <c r="BR143" i="6"/>
  <c r="BS143" i="6"/>
  <c r="BT143" i="6"/>
  <c r="BU143" i="6"/>
  <c r="BV143" i="6"/>
  <c r="BW143" i="6"/>
  <c r="BX143" i="6"/>
  <c r="BY143" i="6"/>
  <c r="BZ143" i="6"/>
  <c r="CA143" i="6"/>
  <c r="CB143" i="6"/>
  <c r="CC143" i="6"/>
  <c r="CD143" i="6"/>
  <c r="CE143" i="6"/>
  <c r="CF143" i="6"/>
  <c r="CG143" i="6"/>
  <c r="CH143" i="6"/>
  <c r="CI143" i="6"/>
  <c r="CJ143" i="6"/>
  <c r="CK143" i="6"/>
  <c r="CL143" i="6"/>
  <c r="CM143" i="6"/>
  <c r="B144" i="6"/>
  <c r="C144" i="6"/>
  <c r="D144" i="6"/>
  <c r="E144" i="6"/>
  <c r="F144" i="6"/>
  <c r="G144" i="6"/>
  <c r="H144" i="6"/>
  <c r="I144" i="6"/>
  <c r="J144" i="6"/>
  <c r="K144" i="6"/>
  <c r="L144" i="6"/>
  <c r="M144" i="6"/>
  <c r="N144" i="6"/>
  <c r="O144" i="6"/>
  <c r="P144" i="6"/>
  <c r="Q144" i="6"/>
  <c r="R144" i="6"/>
  <c r="S144" i="6"/>
  <c r="T144" i="6"/>
  <c r="U144" i="6"/>
  <c r="V144" i="6"/>
  <c r="W144" i="6"/>
  <c r="X144" i="6"/>
  <c r="Y144" i="6"/>
  <c r="Z144" i="6"/>
  <c r="AA144" i="6"/>
  <c r="AB144" i="6"/>
  <c r="AC144" i="6"/>
  <c r="AD144" i="6"/>
  <c r="AE144" i="6"/>
  <c r="AF144" i="6"/>
  <c r="AG144" i="6"/>
  <c r="AH144" i="6"/>
  <c r="AI144" i="6"/>
  <c r="AJ144" i="6"/>
  <c r="AK144" i="6"/>
  <c r="AL144" i="6"/>
  <c r="AM144" i="6"/>
  <c r="AN144" i="6"/>
  <c r="AO144" i="6"/>
  <c r="AP144" i="6"/>
  <c r="AQ144" i="6"/>
  <c r="AR144" i="6"/>
  <c r="AS144" i="6"/>
  <c r="AT144" i="6"/>
  <c r="AU144" i="6"/>
  <c r="AV144" i="6"/>
  <c r="AW144" i="6"/>
  <c r="AX144" i="6"/>
  <c r="AY144" i="6"/>
  <c r="AZ144" i="6"/>
  <c r="BA144" i="6"/>
  <c r="BB144" i="6"/>
  <c r="BC144" i="6"/>
  <c r="BD144" i="6"/>
  <c r="BE144" i="6"/>
  <c r="BF144" i="6"/>
  <c r="BG144" i="6"/>
  <c r="BH144" i="6"/>
  <c r="BI144" i="6"/>
  <c r="BJ144" i="6"/>
  <c r="BK144" i="6"/>
  <c r="BL144" i="6"/>
  <c r="BM144" i="6"/>
  <c r="BN144" i="6"/>
  <c r="BO144" i="6"/>
  <c r="BP144" i="6"/>
  <c r="BQ144" i="6"/>
  <c r="BR144" i="6"/>
  <c r="BS144" i="6"/>
  <c r="BT144" i="6"/>
  <c r="BU144" i="6"/>
  <c r="BV144" i="6"/>
  <c r="BW144" i="6"/>
  <c r="BX144" i="6"/>
  <c r="BY144" i="6"/>
  <c r="BZ144" i="6"/>
  <c r="CA144" i="6"/>
  <c r="CB144" i="6"/>
  <c r="CC144" i="6"/>
  <c r="CD144" i="6"/>
  <c r="CE144" i="6"/>
  <c r="CF144" i="6"/>
  <c r="CG144" i="6"/>
  <c r="CH144" i="6"/>
  <c r="CI144" i="6"/>
  <c r="CJ144" i="6"/>
  <c r="CK144" i="6"/>
  <c r="CL144" i="6"/>
  <c r="CM144" i="6"/>
  <c r="B145" i="6"/>
  <c r="C145" i="6"/>
  <c r="D145" i="6"/>
  <c r="E145" i="6"/>
  <c r="F145" i="6"/>
  <c r="G145" i="6"/>
  <c r="H145"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BA145" i="6"/>
  <c r="BB145" i="6"/>
  <c r="BC145" i="6"/>
  <c r="BD145" i="6"/>
  <c r="BE145" i="6"/>
  <c r="BF145" i="6"/>
  <c r="BG145" i="6"/>
  <c r="BH145" i="6"/>
  <c r="BI145" i="6"/>
  <c r="BJ145" i="6"/>
  <c r="BK145" i="6"/>
  <c r="BL145" i="6"/>
  <c r="BM145" i="6"/>
  <c r="BN145" i="6"/>
  <c r="BO145" i="6"/>
  <c r="BP145" i="6"/>
  <c r="BQ145" i="6"/>
  <c r="BR145" i="6"/>
  <c r="BS145" i="6"/>
  <c r="BT145" i="6"/>
  <c r="BU145" i="6"/>
  <c r="BV145" i="6"/>
  <c r="BW145" i="6"/>
  <c r="BX145" i="6"/>
  <c r="BY145" i="6"/>
  <c r="BZ145" i="6"/>
  <c r="CA145" i="6"/>
  <c r="CB145" i="6"/>
  <c r="CC145" i="6"/>
  <c r="CD145" i="6"/>
  <c r="CE145" i="6"/>
  <c r="CF145" i="6"/>
  <c r="CG145" i="6"/>
  <c r="CH145" i="6"/>
  <c r="CI145" i="6"/>
  <c r="CJ145" i="6"/>
  <c r="CK145" i="6"/>
  <c r="CL145" i="6"/>
  <c r="CM145" i="6"/>
  <c r="B146" i="6"/>
  <c r="C146" i="6"/>
  <c r="D146" i="6"/>
  <c r="E146" i="6"/>
  <c r="F146" i="6"/>
  <c r="G146" i="6"/>
  <c r="H146" i="6"/>
  <c r="I146" i="6"/>
  <c r="J146" i="6"/>
  <c r="K146" i="6"/>
  <c r="L146" i="6"/>
  <c r="M146" i="6"/>
  <c r="N146" i="6"/>
  <c r="O146" i="6"/>
  <c r="P146" i="6"/>
  <c r="Q146" i="6"/>
  <c r="R146" i="6"/>
  <c r="S146" i="6"/>
  <c r="T146" i="6"/>
  <c r="U146" i="6"/>
  <c r="V146" i="6"/>
  <c r="W146" i="6"/>
  <c r="X146" i="6"/>
  <c r="Y146" i="6"/>
  <c r="Z146" i="6"/>
  <c r="AA146" i="6"/>
  <c r="AB146" i="6"/>
  <c r="AC146" i="6"/>
  <c r="AD146" i="6"/>
  <c r="AE146" i="6"/>
  <c r="AF146" i="6"/>
  <c r="AG146" i="6"/>
  <c r="AH146" i="6"/>
  <c r="AI146" i="6"/>
  <c r="AJ146" i="6"/>
  <c r="AK146" i="6"/>
  <c r="AL146" i="6"/>
  <c r="AM146" i="6"/>
  <c r="AN146" i="6"/>
  <c r="AO146" i="6"/>
  <c r="AP146" i="6"/>
  <c r="AQ146" i="6"/>
  <c r="AR146" i="6"/>
  <c r="AS146" i="6"/>
  <c r="AT146" i="6"/>
  <c r="AU146" i="6"/>
  <c r="AV146" i="6"/>
  <c r="AW146" i="6"/>
  <c r="AX146" i="6"/>
  <c r="AY146" i="6"/>
  <c r="AZ146" i="6"/>
  <c r="BA146" i="6"/>
  <c r="BB146" i="6"/>
  <c r="BC146" i="6"/>
  <c r="BD146" i="6"/>
  <c r="BE146" i="6"/>
  <c r="BF146" i="6"/>
  <c r="BG146" i="6"/>
  <c r="BH146" i="6"/>
  <c r="BI146" i="6"/>
  <c r="BJ146" i="6"/>
  <c r="BK146" i="6"/>
  <c r="BL146" i="6"/>
  <c r="BM146" i="6"/>
  <c r="BN146" i="6"/>
  <c r="BO146" i="6"/>
  <c r="BP146" i="6"/>
  <c r="BQ146" i="6"/>
  <c r="BR146" i="6"/>
  <c r="BS146" i="6"/>
  <c r="BT146" i="6"/>
  <c r="BU146" i="6"/>
  <c r="BV146" i="6"/>
  <c r="BW146" i="6"/>
  <c r="BX146" i="6"/>
  <c r="BY146" i="6"/>
  <c r="BZ146" i="6"/>
  <c r="CA146" i="6"/>
  <c r="CB146" i="6"/>
  <c r="CC146" i="6"/>
  <c r="CD146" i="6"/>
  <c r="CE146" i="6"/>
  <c r="CF146" i="6"/>
  <c r="CG146" i="6"/>
  <c r="CH146" i="6"/>
  <c r="CI146" i="6"/>
  <c r="CJ146" i="6"/>
  <c r="CK146" i="6"/>
  <c r="CL146" i="6"/>
  <c r="CM146" i="6"/>
  <c r="B147" i="6"/>
  <c r="C147" i="6"/>
  <c r="D147" i="6"/>
  <c r="E147" i="6"/>
  <c r="F147" i="6"/>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J147" i="6"/>
  <c r="AK147" i="6"/>
  <c r="AL147" i="6"/>
  <c r="AM147" i="6"/>
  <c r="AN147" i="6"/>
  <c r="AO147" i="6"/>
  <c r="AP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BO147" i="6"/>
  <c r="BP147" i="6"/>
  <c r="BQ147" i="6"/>
  <c r="BR147" i="6"/>
  <c r="BS147" i="6"/>
  <c r="BT147" i="6"/>
  <c r="BU147" i="6"/>
  <c r="BV147" i="6"/>
  <c r="BW147" i="6"/>
  <c r="BX147" i="6"/>
  <c r="BY147" i="6"/>
  <c r="BZ147" i="6"/>
  <c r="CA147" i="6"/>
  <c r="CB147" i="6"/>
  <c r="CC147" i="6"/>
  <c r="CD147" i="6"/>
  <c r="CE147" i="6"/>
  <c r="CF147" i="6"/>
  <c r="CG147" i="6"/>
  <c r="CH147" i="6"/>
  <c r="CI147" i="6"/>
  <c r="CJ147" i="6"/>
  <c r="CK147" i="6"/>
  <c r="CL147" i="6"/>
  <c r="CM147" i="6"/>
  <c r="J191" i="4"/>
  <c r="K192" i="4"/>
  <c r="L192" i="4"/>
  <c r="M192" i="4"/>
  <c r="N191" i="4"/>
  <c r="O191" i="4"/>
  <c r="I192" i="4"/>
  <c r="Q191" i="4"/>
  <c r="R191" i="4"/>
  <c r="S192" i="4"/>
  <c r="T191" i="4"/>
  <c r="U191" i="4"/>
  <c r="P191" i="4"/>
  <c r="C191" i="4"/>
  <c r="D192" i="4"/>
  <c r="E192" i="4"/>
  <c r="F192" i="4"/>
  <c r="G191" i="4"/>
  <c r="B191" i="4"/>
  <c r="C191" i="2"/>
  <c r="D192" i="2"/>
  <c r="F191" i="2"/>
  <c r="G191" i="2"/>
  <c r="J191" i="2"/>
  <c r="K192" i="2"/>
  <c r="L191" i="2"/>
  <c r="M192" i="2"/>
  <c r="N192" i="2"/>
  <c r="O191" i="2"/>
  <c r="P191" i="2"/>
  <c r="Q191" i="2"/>
  <c r="R191" i="2"/>
  <c r="S192" i="2"/>
  <c r="T192" i="2"/>
  <c r="U192" i="2"/>
  <c r="V191" i="2"/>
  <c r="W192" i="2"/>
  <c r="Z191" i="2"/>
  <c r="AA192" i="2"/>
  <c r="AD192" i="2"/>
  <c r="AD191" i="2"/>
  <c r="AE192" i="2"/>
  <c r="AG191" i="2"/>
  <c r="AJ192" i="2"/>
  <c r="AN191" i="2"/>
  <c r="AO192" i="2"/>
  <c r="AR191" i="2"/>
  <c r="AS192" i="2"/>
  <c r="AT192" i="2"/>
  <c r="AU192" i="2"/>
  <c r="AU191" i="2"/>
  <c r="AV192" i="2"/>
  <c r="AW191" i="2"/>
  <c r="AX191" i="2"/>
  <c r="AY191" i="2"/>
  <c r="AY192" i="2"/>
  <c r="AZ191" i="2"/>
  <c r="BA191" i="2"/>
  <c r="BB192" i="2"/>
  <c r="BC191" i="2"/>
  <c r="BE192" i="2"/>
  <c r="BF191" i="2"/>
  <c r="BG191" i="2"/>
  <c r="BH191" i="2"/>
  <c r="BI192" i="2"/>
  <c r="BJ191" i="2"/>
  <c r="BL192" i="2"/>
  <c r="BN192" i="2"/>
  <c r="BO191" i="2"/>
  <c r="BP192" i="2"/>
  <c r="BQ191" i="2"/>
  <c r="BR192" i="2"/>
  <c r="BR191" i="2"/>
  <c r="BS191" i="2"/>
  <c r="BU192" i="2"/>
  <c r="BU191" i="2"/>
  <c r="BV191" i="2"/>
  <c r="BX192" i="2"/>
  <c r="BY192" i="2"/>
  <c r="BZ192" i="2"/>
  <c r="CA192" i="2"/>
  <c r="CA191" i="2"/>
  <c r="CC192" i="2"/>
  <c r="CE191" i="2"/>
  <c r="CG192" i="2"/>
  <c r="CH191" i="2"/>
  <c r="CJ191" i="2"/>
  <c r="CK191" i="2"/>
  <c r="CL191" i="2"/>
  <c r="CM191" i="2"/>
  <c r="B192" i="2"/>
  <c r="B215" i="52"/>
  <c r="N22" i="101" s="1"/>
  <c r="E215" i="52"/>
  <c r="R22" i="101" s="1"/>
  <c r="H215" i="52"/>
  <c r="B187" i="52"/>
  <c r="C187" i="52"/>
  <c r="D187" i="52"/>
  <c r="E187" i="52"/>
  <c r="F187" i="52"/>
  <c r="K187" i="52"/>
  <c r="L187" i="52"/>
  <c r="M187" i="52"/>
  <c r="B188" i="52"/>
  <c r="C188" i="52"/>
  <c r="D188" i="52"/>
  <c r="E188" i="52"/>
  <c r="F188" i="52"/>
  <c r="H28" i="52"/>
  <c r="H27" i="52"/>
  <c r="I28" i="52"/>
  <c r="I27" i="52"/>
  <c r="K188" i="52"/>
  <c r="L188" i="52"/>
  <c r="M188" i="52"/>
  <c r="M28" i="52"/>
  <c r="L28" i="52"/>
  <c r="L61" i="52" s="1"/>
  <c r="K28" i="52"/>
  <c r="K61" i="52" s="1"/>
  <c r="J28" i="52"/>
  <c r="J61" i="52" s="1"/>
  <c r="G28" i="52"/>
  <c r="F28" i="52"/>
  <c r="D28" i="52"/>
  <c r="C28" i="52"/>
  <c r="B28" i="52"/>
  <c r="M27" i="52"/>
  <c r="L27" i="52"/>
  <c r="K27" i="52"/>
  <c r="J27" i="52"/>
  <c r="C27" i="52"/>
  <c r="B27" i="52"/>
  <c r="M26" i="52"/>
  <c r="B124" i="10"/>
  <c r="C124" i="10"/>
  <c r="D124" i="10"/>
  <c r="E124" i="10"/>
  <c r="F124" i="10"/>
  <c r="G124" i="10"/>
  <c r="H124" i="10"/>
  <c r="I124" i="10"/>
  <c r="J124" i="10"/>
  <c r="K124" i="10"/>
  <c r="L124" i="10"/>
  <c r="M124" i="10"/>
  <c r="N124" i="10"/>
  <c r="O124" i="10"/>
  <c r="P124" i="10"/>
  <c r="Q124" i="10"/>
  <c r="R124" i="10"/>
  <c r="S124" i="10"/>
  <c r="T124" i="10"/>
  <c r="U124" i="10"/>
  <c r="V124" i="10"/>
  <c r="W124" i="10"/>
  <c r="X124" i="10"/>
  <c r="Y124" i="10"/>
  <c r="Z124" i="10"/>
  <c r="AA124" i="10"/>
  <c r="AB124" i="10"/>
  <c r="AC124" i="10"/>
  <c r="AD124" i="10"/>
  <c r="AE124" i="10"/>
  <c r="AF124" i="10"/>
  <c r="AG124" i="10"/>
  <c r="AH124" i="10"/>
  <c r="AI124" i="10"/>
  <c r="AJ124" i="10"/>
  <c r="AK124" i="10"/>
  <c r="AL124" i="10"/>
  <c r="AM124" i="10"/>
  <c r="AN124" i="10"/>
  <c r="AO124" i="10"/>
  <c r="AP124" i="10"/>
  <c r="AQ124" i="10"/>
  <c r="AR124" i="10"/>
  <c r="AS124" i="10"/>
  <c r="AT124" i="10"/>
  <c r="B125" i="10"/>
  <c r="C125" i="10"/>
  <c r="D125" i="10"/>
  <c r="E125" i="10"/>
  <c r="F125" i="10"/>
  <c r="G125" i="10"/>
  <c r="H125" i="10"/>
  <c r="I125" i="10"/>
  <c r="J125" i="10"/>
  <c r="K125" i="10"/>
  <c r="L125" i="10"/>
  <c r="M125" i="10"/>
  <c r="N125" i="10"/>
  <c r="O125" i="10"/>
  <c r="P125" i="10"/>
  <c r="Q125" i="10"/>
  <c r="R125" i="10"/>
  <c r="S125" i="10"/>
  <c r="T125" i="10"/>
  <c r="U125" i="10"/>
  <c r="V125" i="10"/>
  <c r="W125" i="10"/>
  <c r="X125" i="10"/>
  <c r="Y125" i="10"/>
  <c r="Z125" i="10"/>
  <c r="AA125" i="10"/>
  <c r="AB125" i="10"/>
  <c r="AC125" i="10"/>
  <c r="AD125" i="10"/>
  <c r="AE125" i="10"/>
  <c r="AF125" i="10"/>
  <c r="AG125" i="10"/>
  <c r="AH125" i="10"/>
  <c r="AI125" i="10"/>
  <c r="AJ125" i="10"/>
  <c r="AK125" i="10"/>
  <c r="AL125" i="10"/>
  <c r="AM125" i="10"/>
  <c r="AN125" i="10"/>
  <c r="AO125" i="10"/>
  <c r="AP125" i="10"/>
  <c r="AQ125" i="10"/>
  <c r="AR125" i="10"/>
  <c r="AS125" i="10"/>
  <c r="AT125" i="10"/>
  <c r="B127" i="10"/>
  <c r="C127" i="10"/>
  <c r="D127" i="10"/>
  <c r="E127" i="10"/>
  <c r="F127" i="10"/>
  <c r="G127" i="10"/>
  <c r="H127" i="10"/>
  <c r="I127" i="10"/>
  <c r="J127" i="10"/>
  <c r="K127" i="10"/>
  <c r="L127" i="10"/>
  <c r="M127" i="10"/>
  <c r="N127" i="10"/>
  <c r="O127" i="10"/>
  <c r="P127" i="10"/>
  <c r="Q127" i="10"/>
  <c r="R127" i="10"/>
  <c r="S127" i="10"/>
  <c r="T127" i="10"/>
  <c r="U127" i="10"/>
  <c r="V127" i="10"/>
  <c r="W127" i="10"/>
  <c r="X127" i="10"/>
  <c r="Y127" i="10"/>
  <c r="Z127" i="10"/>
  <c r="AA127" i="10"/>
  <c r="AB127" i="10"/>
  <c r="AC127" i="10"/>
  <c r="AD127" i="10"/>
  <c r="AE127" i="10"/>
  <c r="AF127" i="10"/>
  <c r="AG127" i="10"/>
  <c r="AH127" i="10"/>
  <c r="AI127" i="10"/>
  <c r="AJ127" i="10"/>
  <c r="AK127" i="10"/>
  <c r="AL127" i="10"/>
  <c r="AM127" i="10"/>
  <c r="AN127" i="10"/>
  <c r="AO127" i="10"/>
  <c r="AP127" i="10"/>
  <c r="AQ127" i="10"/>
  <c r="AR127" i="10"/>
  <c r="AS127" i="10"/>
  <c r="AT127" i="10"/>
  <c r="B128" i="10"/>
  <c r="C128" i="10"/>
  <c r="D128" i="10"/>
  <c r="E128" i="10"/>
  <c r="F128" i="10"/>
  <c r="G128" i="10"/>
  <c r="H128" i="10"/>
  <c r="I128" i="10"/>
  <c r="J128" i="10"/>
  <c r="K128" i="10"/>
  <c r="L128" i="10"/>
  <c r="M128" i="10"/>
  <c r="N128" i="10"/>
  <c r="O128" i="10"/>
  <c r="P128" i="10"/>
  <c r="Q128" i="10"/>
  <c r="R128" i="10"/>
  <c r="S128" i="10"/>
  <c r="T128" i="10"/>
  <c r="U128" i="10"/>
  <c r="V128" i="10"/>
  <c r="W128" i="10"/>
  <c r="X128" i="10"/>
  <c r="Y128" i="10"/>
  <c r="Z128" i="10"/>
  <c r="AA128" i="10"/>
  <c r="AB128" i="10"/>
  <c r="AC128" i="10"/>
  <c r="AD128" i="10"/>
  <c r="AE128" i="10"/>
  <c r="AF128" i="10"/>
  <c r="AG128" i="10"/>
  <c r="AH128" i="10"/>
  <c r="AI128" i="10"/>
  <c r="AJ128" i="10"/>
  <c r="AK128" i="10"/>
  <c r="AL128" i="10"/>
  <c r="AM128" i="10"/>
  <c r="AN128" i="10"/>
  <c r="AO128" i="10"/>
  <c r="AP128" i="10"/>
  <c r="AQ128" i="10"/>
  <c r="AR128" i="10"/>
  <c r="AS128" i="10"/>
  <c r="AT128" i="10"/>
  <c r="B130" i="10"/>
  <c r="C130" i="10"/>
  <c r="D130" i="10"/>
  <c r="E130" i="10"/>
  <c r="F130" i="10"/>
  <c r="G130" i="10"/>
  <c r="H130" i="10"/>
  <c r="I130" i="10"/>
  <c r="J130" i="10"/>
  <c r="K130" i="10"/>
  <c r="L130" i="10"/>
  <c r="M130" i="10"/>
  <c r="N130" i="10"/>
  <c r="O130" i="10"/>
  <c r="P130" i="10"/>
  <c r="Q130" i="10"/>
  <c r="R130" i="10"/>
  <c r="S130" i="10"/>
  <c r="T130" i="10"/>
  <c r="U130" i="10"/>
  <c r="V130" i="10"/>
  <c r="W130" i="10"/>
  <c r="X130" i="10"/>
  <c r="Y130" i="10"/>
  <c r="Z130" i="10"/>
  <c r="AA130" i="10"/>
  <c r="AB130" i="10"/>
  <c r="AC130" i="10"/>
  <c r="AD130" i="10"/>
  <c r="AE130" i="10"/>
  <c r="AF130" i="10"/>
  <c r="AG130" i="10"/>
  <c r="AH130" i="10"/>
  <c r="AI130" i="10"/>
  <c r="AJ130" i="10"/>
  <c r="AK130" i="10"/>
  <c r="AL130" i="10"/>
  <c r="AM130" i="10"/>
  <c r="AN130" i="10"/>
  <c r="AO130" i="10"/>
  <c r="AP130" i="10"/>
  <c r="AQ130" i="10"/>
  <c r="AR130" i="10"/>
  <c r="AS130" i="10"/>
  <c r="AT130" i="10"/>
  <c r="B131" i="10"/>
  <c r="C131" i="10"/>
  <c r="D131" i="10"/>
  <c r="E131" i="10"/>
  <c r="F131" i="10"/>
  <c r="G131" i="10"/>
  <c r="H131" i="10"/>
  <c r="I131" i="10"/>
  <c r="J131" i="10"/>
  <c r="K131" i="10"/>
  <c r="L131" i="10"/>
  <c r="M131" i="10"/>
  <c r="N131" i="10"/>
  <c r="O131" i="10"/>
  <c r="P131" i="10"/>
  <c r="Q131" i="10"/>
  <c r="R131" i="10"/>
  <c r="S131" i="10"/>
  <c r="T131" i="10"/>
  <c r="U131" i="10"/>
  <c r="V131" i="10"/>
  <c r="W131" i="10"/>
  <c r="X131" i="10"/>
  <c r="Y131" i="10"/>
  <c r="Z131" i="10"/>
  <c r="AA131" i="10"/>
  <c r="AB131" i="10"/>
  <c r="AC131" i="10"/>
  <c r="AD131" i="10"/>
  <c r="AE131" i="10"/>
  <c r="AF131" i="10"/>
  <c r="AG131" i="10"/>
  <c r="AH131" i="10"/>
  <c r="AI131" i="10"/>
  <c r="AJ131" i="10"/>
  <c r="AK131" i="10"/>
  <c r="AL131" i="10"/>
  <c r="AM131" i="10"/>
  <c r="AN131" i="10"/>
  <c r="AO131" i="10"/>
  <c r="AP131" i="10"/>
  <c r="AQ131" i="10"/>
  <c r="AR131" i="10"/>
  <c r="AS131" i="10"/>
  <c r="AT131" i="10"/>
  <c r="B132" i="10"/>
  <c r="C132" i="10"/>
  <c r="D132" i="10"/>
  <c r="E132" i="10"/>
  <c r="F132" i="10"/>
  <c r="G132" i="10"/>
  <c r="H132" i="10"/>
  <c r="I132" i="10"/>
  <c r="J132" i="10"/>
  <c r="K132" i="10"/>
  <c r="L132" i="10"/>
  <c r="M132" i="10"/>
  <c r="N132" i="10"/>
  <c r="O132" i="10"/>
  <c r="P132" i="10"/>
  <c r="Q132" i="10"/>
  <c r="R132" i="10"/>
  <c r="S132" i="10"/>
  <c r="T132" i="10"/>
  <c r="U132" i="10"/>
  <c r="V132" i="10"/>
  <c r="W132" i="10"/>
  <c r="X132" i="10"/>
  <c r="Y132" i="10"/>
  <c r="Z132" i="10"/>
  <c r="AA132" i="10"/>
  <c r="AB132" i="10"/>
  <c r="AC132" i="10"/>
  <c r="AD132" i="10"/>
  <c r="AE132" i="10"/>
  <c r="AF132" i="10"/>
  <c r="AG132" i="10"/>
  <c r="AH132" i="10"/>
  <c r="AI132" i="10"/>
  <c r="AJ132" i="10"/>
  <c r="AK132" i="10"/>
  <c r="AL132" i="10"/>
  <c r="AM132" i="10"/>
  <c r="AN132" i="10"/>
  <c r="AO132" i="10"/>
  <c r="AP132" i="10"/>
  <c r="AQ132" i="10"/>
  <c r="AR132" i="10"/>
  <c r="AS132" i="10"/>
  <c r="AT132" i="10"/>
  <c r="B133" i="10"/>
  <c r="C133" i="10"/>
  <c r="D133" i="10"/>
  <c r="E133" i="10"/>
  <c r="F133" i="10"/>
  <c r="G133" i="10"/>
  <c r="H133" i="10"/>
  <c r="I133" i="10"/>
  <c r="J133" i="10"/>
  <c r="K133" i="10"/>
  <c r="L133" i="10"/>
  <c r="M133" i="10"/>
  <c r="N133" i="10"/>
  <c r="O133" i="10"/>
  <c r="P133" i="10"/>
  <c r="Q133" i="10"/>
  <c r="R133" i="10"/>
  <c r="S133" i="10"/>
  <c r="T133" i="10"/>
  <c r="U133" i="10"/>
  <c r="V133" i="10"/>
  <c r="W133" i="10"/>
  <c r="X133" i="10"/>
  <c r="Y133" i="10"/>
  <c r="Z133" i="10"/>
  <c r="AA133" i="10"/>
  <c r="AB133" i="10"/>
  <c r="AC133" i="10"/>
  <c r="AD133" i="10"/>
  <c r="AE133" i="10"/>
  <c r="AF133" i="10"/>
  <c r="AG133" i="10"/>
  <c r="AH133" i="10"/>
  <c r="AI133" i="10"/>
  <c r="AJ133" i="10"/>
  <c r="AK133" i="10"/>
  <c r="AL133" i="10"/>
  <c r="AM133" i="10"/>
  <c r="AN133" i="10"/>
  <c r="AO133" i="10"/>
  <c r="AP133" i="10"/>
  <c r="AQ133" i="10"/>
  <c r="AR133" i="10"/>
  <c r="AS133" i="10"/>
  <c r="AT133" i="10"/>
  <c r="B134" i="10"/>
  <c r="C134" i="10"/>
  <c r="D134" i="10"/>
  <c r="E134" i="10"/>
  <c r="F134" i="10"/>
  <c r="G134" i="10"/>
  <c r="H134" i="10"/>
  <c r="I134" i="10"/>
  <c r="J134" i="10"/>
  <c r="K134" i="10"/>
  <c r="L134" i="10"/>
  <c r="M134" i="10"/>
  <c r="N134" i="10"/>
  <c r="O134" i="10"/>
  <c r="P134" i="10"/>
  <c r="Q134" i="10"/>
  <c r="R134" i="10"/>
  <c r="S134" i="10"/>
  <c r="T134" i="10"/>
  <c r="U134" i="10"/>
  <c r="V134" i="10"/>
  <c r="W134" i="10"/>
  <c r="X134" i="10"/>
  <c r="Y134" i="10"/>
  <c r="Z134" i="10"/>
  <c r="AA134" i="10"/>
  <c r="AB134" i="10"/>
  <c r="AC134" i="10"/>
  <c r="AD134" i="10"/>
  <c r="AE134" i="10"/>
  <c r="AF134" i="10"/>
  <c r="AG134" i="10"/>
  <c r="AH134" i="10"/>
  <c r="AI134" i="10"/>
  <c r="AJ134" i="10"/>
  <c r="AK134" i="10"/>
  <c r="AL134" i="10"/>
  <c r="AM134" i="10"/>
  <c r="AN134" i="10"/>
  <c r="AO134" i="10"/>
  <c r="AP134" i="10"/>
  <c r="AQ134" i="10"/>
  <c r="AR134" i="10"/>
  <c r="AS134" i="10"/>
  <c r="AT134" i="10"/>
  <c r="B135" i="10"/>
  <c r="C135" i="10"/>
  <c r="D135" i="10"/>
  <c r="E135" i="10"/>
  <c r="F135" i="10"/>
  <c r="G135" i="10"/>
  <c r="H135" i="10"/>
  <c r="I135" i="10"/>
  <c r="J135" i="10"/>
  <c r="K135" i="10"/>
  <c r="L135" i="10"/>
  <c r="M135" i="10"/>
  <c r="N135" i="10"/>
  <c r="O135" i="10"/>
  <c r="P135" i="10"/>
  <c r="Q135" i="10"/>
  <c r="R135" i="10"/>
  <c r="S135" i="10"/>
  <c r="T135" i="10"/>
  <c r="U135" i="10"/>
  <c r="V135" i="10"/>
  <c r="W135" i="10"/>
  <c r="X135" i="10"/>
  <c r="Y135" i="10"/>
  <c r="Z135" i="10"/>
  <c r="AA135" i="10"/>
  <c r="AB135" i="10"/>
  <c r="AC135" i="10"/>
  <c r="AD135" i="10"/>
  <c r="AE135" i="10"/>
  <c r="AF135" i="10"/>
  <c r="AG135" i="10"/>
  <c r="AH135" i="10"/>
  <c r="AI135" i="10"/>
  <c r="AJ135" i="10"/>
  <c r="AK135" i="10"/>
  <c r="AL135" i="10"/>
  <c r="AM135" i="10"/>
  <c r="AN135" i="10"/>
  <c r="AO135" i="10"/>
  <c r="AP135" i="10"/>
  <c r="AQ135" i="10"/>
  <c r="AR135" i="10"/>
  <c r="AS135" i="10"/>
  <c r="AT135" i="10"/>
  <c r="B136" i="10"/>
  <c r="C136" i="10"/>
  <c r="D136" i="10"/>
  <c r="E136" i="10"/>
  <c r="F136" i="10"/>
  <c r="G136" i="10"/>
  <c r="H136" i="10"/>
  <c r="I136" i="10"/>
  <c r="J136" i="10"/>
  <c r="K136" i="10"/>
  <c r="L136" i="10"/>
  <c r="M136" i="10"/>
  <c r="N136" i="10"/>
  <c r="O136" i="10"/>
  <c r="P136" i="10"/>
  <c r="Q136" i="10"/>
  <c r="R136" i="10"/>
  <c r="S136" i="10"/>
  <c r="T136" i="10"/>
  <c r="U136" i="10"/>
  <c r="V136" i="10"/>
  <c r="W136" i="10"/>
  <c r="X136" i="10"/>
  <c r="Y136" i="10"/>
  <c r="Z136" i="10"/>
  <c r="AA136" i="10"/>
  <c r="AB136" i="10"/>
  <c r="AC136" i="10"/>
  <c r="AD136" i="10"/>
  <c r="AE136" i="10"/>
  <c r="AF136" i="10"/>
  <c r="AG136" i="10"/>
  <c r="AH136" i="10"/>
  <c r="AI136" i="10"/>
  <c r="AJ136" i="10"/>
  <c r="AK136" i="10"/>
  <c r="AL136" i="10"/>
  <c r="AM136" i="10"/>
  <c r="AN136" i="10"/>
  <c r="AO136" i="10"/>
  <c r="AP136" i="10"/>
  <c r="AQ136" i="10"/>
  <c r="AR136" i="10"/>
  <c r="AS136" i="10"/>
  <c r="AT136" i="10"/>
  <c r="B137" i="10"/>
  <c r="C137" i="10"/>
  <c r="D137" i="10"/>
  <c r="E137" i="10"/>
  <c r="F137" i="10"/>
  <c r="G137" i="10"/>
  <c r="H137" i="10"/>
  <c r="I137" i="10"/>
  <c r="J137" i="10"/>
  <c r="K137" i="10"/>
  <c r="L137" i="10"/>
  <c r="M137" i="10"/>
  <c r="N137" i="10"/>
  <c r="O137" i="10"/>
  <c r="P137" i="10"/>
  <c r="Q137" i="10"/>
  <c r="R137" i="10"/>
  <c r="S137" i="10"/>
  <c r="T137" i="10"/>
  <c r="U137" i="10"/>
  <c r="V137" i="10"/>
  <c r="W137" i="10"/>
  <c r="X137" i="10"/>
  <c r="Y137" i="10"/>
  <c r="Z137" i="10"/>
  <c r="AA137" i="10"/>
  <c r="AB137" i="10"/>
  <c r="AC137" i="10"/>
  <c r="AD137" i="10"/>
  <c r="AE137" i="10"/>
  <c r="AF137" i="10"/>
  <c r="AG137" i="10"/>
  <c r="AH137" i="10"/>
  <c r="AI137" i="10"/>
  <c r="AJ137" i="10"/>
  <c r="AK137" i="10"/>
  <c r="AL137" i="10"/>
  <c r="AM137" i="10"/>
  <c r="AN137" i="10"/>
  <c r="AO137" i="10"/>
  <c r="AP137" i="10"/>
  <c r="AQ137" i="10"/>
  <c r="AR137" i="10"/>
  <c r="AS137" i="10"/>
  <c r="AT137" i="10"/>
  <c r="B138" i="10"/>
  <c r="C138" i="10"/>
  <c r="D138" i="10"/>
  <c r="E138" i="10"/>
  <c r="F138" i="10"/>
  <c r="G138" i="10"/>
  <c r="H138" i="10"/>
  <c r="I138" i="10"/>
  <c r="J138" i="10"/>
  <c r="K138" i="10"/>
  <c r="L138" i="10"/>
  <c r="M138" i="10"/>
  <c r="N138" i="10"/>
  <c r="O138" i="10"/>
  <c r="P138" i="10"/>
  <c r="Q138" i="10"/>
  <c r="R138" i="10"/>
  <c r="S138" i="10"/>
  <c r="T138" i="10"/>
  <c r="U138" i="10"/>
  <c r="V138" i="10"/>
  <c r="W138" i="10"/>
  <c r="X138" i="10"/>
  <c r="Y138" i="10"/>
  <c r="Z138" i="10"/>
  <c r="AA138" i="10"/>
  <c r="AB138" i="10"/>
  <c r="AC138" i="10"/>
  <c r="AD138" i="10"/>
  <c r="AE138" i="10"/>
  <c r="AF138" i="10"/>
  <c r="AG138" i="10"/>
  <c r="AH138" i="10"/>
  <c r="AI138" i="10"/>
  <c r="AJ138" i="10"/>
  <c r="AK138" i="10"/>
  <c r="AL138" i="10"/>
  <c r="AM138" i="10"/>
  <c r="AN138" i="10"/>
  <c r="AO138" i="10"/>
  <c r="AP138" i="10"/>
  <c r="AQ138" i="10"/>
  <c r="AR138" i="10"/>
  <c r="AS138" i="10"/>
  <c r="AT138" i="10"/>
  <c r="B139" i="10"/>
  <c r="C139" i="10"/>
  <c r="D139" i="10"/>
  <c r="E139" i="10"/>
  <c r="F139" i="10"/>
  <c r="G139" i="10"/>
  <c r="H139" i="10"/>
  <c r="I139" i="10"/>
  <c r="J139" i="10"/>
  <c r="K139" i="10"/>
  <c r="L139" i="10"/>
  <c r="M139" i="10"/>
  <c r="N139" i="10"/>
  <c r="O139" i="10"/>
  <c r="P139" i="10"/>
  <c r="Q139" i="10"/>
  <c r="R139" i="10"/>
  <c r="S139" i="10"/>
  <c r="T139" i="10"/>
  <c r="U139" i="10"/>
  <c r="V139" i="10"/>
  <c r="W139" i="10"/>
  <c r="X139" i="10"/>
  <c r="Y139" i="10"/>
  <c r="Z139" i="10"/>
  <c r="AA139" i="10"/>
  <c r="AB139" i="10"/>
  <c r="AC139" i="10"/>
  <c r="AD139" i="10"/>
  <c r="AE139" i="10"/>
  <c r="AF139" i="10"/>
  <c r="AG139" i="10"/>
  <c r="AH139" i="10"/>
  <c r="AI139" i="10"/>
  <c r="AJ139" i="10"/>
  <c r="AK139" i="10"/>
  <c r="AL139" i="10"/>
  <c r="AM139" i="10"/>
  <c r="AN139" i="10"/>
  <c r="AO139" i="10"/>
  <c r="AP139" i="10"/>
  <c r="AQ139" i="10"/>
  <c r="AR139" i="10"/>
  <c r="AS139" i="10"/>
  <c r="AT139" i="10"/>
  <c r="B140" i="10"/>
  <c r="C140" i="10"/>
  <c r="D140" i="10"/>
  <c r="E140" i="10"/>
  <c r="F140" i="10"/>
  <c r="G140" i="10"/>
  <c r="H140" i="10"/>
  <c r="I140" i="10"/>
  <c r="J140" i="10"/>
  <c r="K140" i="10"/>
  <c r="L140" i="10"/>
  <c r="M140" i="10"/>
  <c r="N140" i="10"/>
  <c r="O140" i="10"/>
  <c r="P140" i="10"/>
  <c r="Q140" i="10"/>
  <c r="R140" i="10"/>
  <c r="S140" i="10"/>
  <c r="T140" i="10"/>
  <c r="U140" i="10"/>
  <c r="V140" i="10"/>
  <c r="W140" i="10"/>
  <c r="X140" i="10"/>
  <c r="Y140" i="10"/>
  <c r="Z140" i="10"/>
  <c r="AA140" i="10"/>
  <c r="AB140" i="10"/>
  <c r="AC140" i="10"/>
  <c r="AD140" i="10"/>
  <c r="AE140" i="10"/>
  <c r="AF140" i="10"/>
  <c r="AG140" i="10"/>
  <c r="AH140" i="10"/>
  <c r="AI140" i="10"/>
  <c r="AJ140" i="10"/>
  <c r="AK140" i="10"/>
  <c r="AL140" i="10"/>
  <c r="AM140" i="10"/>
  <c r="AN140" i="10"/>
  <c r="AO140" i="10"/>
  <c r="AP140" i="10"/>
  <c r="AQ140" i="10"/>
  <c r="AR140" i="10"/>
  <c r="AS140" i="10"/>
  <c r="AT140" i="10"/>
  <c r="B141" i="10"/>
  <c r="C141" i="10"/>
  <c r="D141" i="10"/>
  <c r="E141" i="10"/>
  <c r="F141" i="10"/>
  <c r="G141" i="10"/>
  <c r="H141" i="10"/>
  <c r="I141" i="10"/>
  <c r="J141" i="10"/>
  <c r="K141" i="10"/>
  <c r="L141" i="10"/>
  <c r="M141" i="10"/>
  <c r="N141" i="10"/>
  <c r="O141" i="10"/>
  <c r="P141" i="10"/>
  <c r="Q141" i="10"/>
  <c r="R141" i="10"/>
  <c r="S141" i="10"/>
  <c r="T141" i="10"/>
  <c r="U141" i="10"/>
  <c r="V141" i="10"/>
  <c r="W141" i="10"/>
  <c r="X141" i="10"/>
  <c r="Y141" i="10"/>
  <c r="Z141" i="10"/>
  <c r="AA141" i="10"/>
  <c r="AB141" i="10"/>
  <c r="AC141" i="10"/>
  <c r="AD141" i="10"/>
  <c r="AE141" i="10"/>
  <c r="AF141" i="10"/>
  <c r="AG141" i="10"/>
  <c r="AH141" i="10"/>
  <c r="AI141" i="10"/>
  <c r="AJ141" i="10"/>
  <c r="AK141" i="10"/>
  <c r="AL141" i="10"/>
  <c r="AM141" i="10"/>
  <c r="AN141" i="10"/>
  <c r="AO141" i="10"/>
  <c r="AP141" i="10"/>
  <c r="AQ141" i="10"/>
  <c r="AR141" i="10"/>
  <c r="AS141" i="10"/>
  <c r="AT141" i="10"/>
  <c r="B142" i="10"/>
  <c r="C142" i="10"/>
  <c r="D142" i="10"/>
  <c r="E142" i="10"/>
  <c r="F142" i="10"/>
  <c r="G142" i="10"/>
  <c r="H142" i="10"/>
  <c r="I142" i="10"/>
  <c r="J142" i="10"/>
  <c r="K142" i="10"/>
  <c r="L142" i="10"/>
  <c r="M142" i="10"/>
  <c r="N142" i="10"/>
  <c r="O142" i="10"/>
  <c r="P142" i="10"/>
  <c r="Q142" i="10"/>
  <c r="R142" i="10"/>
  <c r="S142" i="10"/>
  <c r="T142" i="10"/>
  <c r="U142" i="10"/>
  <c r="V142" i="10"/>
  <c r="W142" i="10"/>
  <c r="X142" i="10"/>
  <c r="Y142" i="10"/>
  <c r="Z142" i="10"/>
  <c r="AA142" i="10"/>
  <c r="AB142" i="10"/>
  <c r="AC142" i="10"/>
  <c r="AD142" i="10"/>
  <c r="AE142" i="10"/>
  <c r="AF142" i="10"/>
  <c r="AG142" i="10"/>
  <c r="AH142" i="10"/>
  <c r="AI142" i="10"/>
  <c r="AJ142" i="10"/>
  <c r="AK142" i="10"/>
  <c r="AL142" i="10"/>
  <c r="AM142" i="10"/>
  <c r="AN142" i="10"/>
  <c r="AO142" i="10"/>
  <c r="AP142" i="10"/>
  <c r="AQ142" i="10"/>
  <c r="AR142" i="10"/>
  <c r="AS142" i="10"/>
  <c r="AT142" i="10"/>
  <c r="B143" i="10"/>
  <c r="C143" i="10"/>
  <c r="D143" i="10"/>
  <c r="E143" i="10"/>
  <c r="F143" i="10"/>
  <c r="G143" i="10"/>
  <c r="H143" i="10"/>
  <c r="I143" i="10"/>
  <c r="J143" i="10"/>
  <c r="K143" i="10"/>
  <c r="L143" i="10"/>
  <c r="M143" i="10"/>
  <c r="N143" i="10"/>
  <c r="O143" i="10"/>
  <c r="P143" i="10"/>
  <c r="Q143" i="10"/>
  <c r="R143" i="10"/>
  <c r="S143" i="10"/>
  <c r="T143" i="10"/>
  <c r="U143" i="10"/>
  <c r="V143" i="10"/>
  <c r="W143" i="10"/>
  <c r="X143" i="10"/>
  <c r="Y143" i="10"/>
  <c r="Z143" i="10"/>
  <c r="AA143" i="10"/>
  <c r="AB143" i="10"/>
  <c r="AC143" i="10"/>
  <c r="AD143" i="10"/>
  <c r="AE143" i="10"/>
  <c r="AF143" i="10"/>
  <c r="AG143" i="10"/>
  <c r="AH143" i="10"/>
  <c r="AI143" i="10"/>
  <c r="AJ143" i="10"/>
  <c r="AK143" i="10"/>
  <c r="AL143" i="10"/>
  <c r="AM143" i="10"/>
  <c r="AN143" i="10"/>
  <c r="AO143" i="10"/>
  <c r="AP143" i="10"/>
  <c r="AQ143" i="10"/>
  <c r="AR143" i="10"/>
  <c r="AS143" i="10"/>
  <c r="AT143" i="10"/>
  <c r="B144" i="10"/>
  <c r="C144" i="10"/>
  <c r="D144" i="10"/>
  <c r="E144" i="10"/>
  <c r="F144" i="10"/>
  <c r="G144" i="10"/>
  <c r="H144" i="10"/>
  <c r="I144" i="10"/>
  <c r="J144" i="10"/>
  <c r="K144" i="10"/>
  <c r="L144" i="10"/>
  <c r="M144" i="10"/>
  <c r="N144" i="10"/>
  <c r="O144" i="10"/>
  <c r="P144" i="10"/>
  <c r="Q144" i="10"/>
  <c r="R144" i="10"/>
  <c r="S144" i="10"/>
  <c r="T144" i="10"/>
  <c r="U144" i="10"/>
  <c r="V144" i="10"/>
  <c r="W144" i="10"/>
  <c r="X144" i="10"/>
  <c r="Y144" i="10"/>
  <c r="Z144" i="10"/>
  <c r="AA144" i="10"/>
  <c r="AB144" i="10"/>
  <c r="AC144" i="10"/>
  <c r="AD144" i="10"/>
  <c r="AE144" i="10"/>
  <c r="AF144" i="10"/>
  <c r="AG144" i="10"/>
  <c r="AH144" i="10"/>
  <c r="AI144" i="10"/>
  <c r="AJ144" i="10"/>
  <c r="AK144" i="10"/>
  <c r="AL144" i="10"/>
  <c r="AM144" i="10"/>
  <c r="AN144" i="10"/>
  <c r="AO144" i="10"/>
  <c r="AP144" i="10"/>
  <c r="AQ144" i="10"/>
  <c r="AR144" i="10"/>
  <c r="AS144" i="10"/>
  <c r="AT144" i="10"/>
  <c r="B145" i="10"/>
  <c r="C145" i="10"/>
  <c r="D145" i="10"/>
  <c r="E145" i="10"/>
  <c r="F145" i="10"/>
  <c r="G145" i="10"/>
  <c r="H145" i="10"/>
  <c r="I145" i="10"/>
  <c r="J145" i="10"/>
  <c r="K145" i="10"/>
  <c r="L145" i="10"/>
  <c r="M145" i="10"/>
  <c r="N145" i="10"/>
  <c r="O145" i="10"/>
  <c r="P145" i="10"/>
  <c r="Q145" i="10"/>
  <c r="R145" i="10"/>
  <c r="S145" i="10"/>
  <c r="T145" i="10"/>
  <c r="U145" i="10"/>
  <c r="V145" i="10"/>
  <c r="W145" i="10"/>
  <c r="X145" i="10"/>
  <c r="Y145" i="10"/>
  <c r="Z145" i="10"/>
  <c r="AA145" i="10"/>
  <c r="AB145" i="10"/>
  <c r="AC145" i="10"/>
  <c r="AD145" i="10"/>
  <c r="AE145" i="10"/>
  <c r="AF145" i="10"/>
  <c r="AG145" i="10"/>
  <c r="AH145" i="10"/>
  <c r="AI145" i="10"/>
  <c r="AJ145" i="10"/>
  <c r="AK145" i="10"/>
  <c r="AL145" i="10"/>
  <c r="AM145" i="10"/>
  <c r="AN145" i="10"/>
  <c r="AO145" i="10"/>
  <c r="AP145" i="10"/>
  <c r="AQ145" i="10"/>
  <c r="AR145" i="10"/>
  <c r="AS145" i="10"/>
  <c r="AT145" i="10"/>
  <c r="B146" i="10"/>
  <c r="C146" i="10"/>
  <c r="D146" i="10"/>
  <c r="E146" i="10"/>
  <c r="F146" i="10"/>
  <c r="G146" i="10"/>
  <c r="H146" i="10"/>
  <c r="I146" i="10"/>
  <c r="J146" i="10"/>
  <c r="K146" i="10"/>
  <c r="L146" i="10"/>
  <c r="M146" i="10"/>
  <c r="N146" i="10"/>
  <c r="O146" i="10"/>
  <c r="P146" i="10"/>
  <c r="Q146" i="10"/>
  <c r="R146" i="10"/>
  <c r="S146" i="10"/>
  <c r="T146" i="10"/>
  <c r="U146" i="10"/>
  <c r="V146" i="10"/>
  <c r="W146" i="10"/>
  <c r="X146" i="10"/>
  <c r="Y146" i="10"/>
  <c r="Z146" i="10"/>
  <c r="AA146" i="10"/>
  <c r="AB146" i="10"/>
  <c r="AC146" i="10"/>
  <c r="AD146" i="10"/>
  <c r="AE146" i="10"/>
  <c r="AF146" i="10"/>
  <c r="AG146" i="10"/>
  <c r="AH146" i="10"/>
  <c r="AI146" i="10"/>
  <c r="AJ146" i="10"/>
  <c r="AK146" i="10"/>
  <c r="AL146" i="10"/>
  <c r="AM146" i="10"/>
  <c r="AN146" i="10"/>
  <c r="AO146" i="10"/>
  <c r="AP146" i="10"/>
  <c r="AQ146" i="10"/>
  <c r="AR146" i="10"/>
  <c r="AS146" i="10"/>
  <c r="AT146" i="10"/>
  <c r="B147" i="10"/>
  <c r="C147" i="10"/>
  <c r="D147" i="10"/>
  <c r="E147" i="10"/>
  <c r="F147" i="10"/>
  <c r="G147" i="10"/>
  <c r="H147" i="10"/>
  <c r="I147" i="10"/>
  <c r="J147" i="10"/>
  <c r="K147" i="10"/>
  <c r="L147" i="10"/>
  <c r="M147" i="10"/>
  <c r="N147" i="10"/>
  <c r="O147" i="10"/>
  <c r="P147" i="10"/>
  <c r="Q147" i="10"/>
  <c r="R147" i="10"/>
  <c r="S147" i="10"/>
  <c r="T147" i="10"/>
  <c r="U147" i="10"/>
  <c r="V147" i="10"/>
  <c r="W147" i="10"/>
  <c r="X147" i="10"/>
  <c r="Y147" i="10"/>
  <c r="Z147" i="10"/>
  <c r="AA147" i="10"/>
  <c r="AB147" i="10"/>
  <c r="AC147" i="10"/>
  <c r="AD147" i="10"/>
  <c r="AE147" i="10"/>
  <c r="AF147" i="10"/>
  <c r="AG147" i="10"/>
  <c r="AH147" i="10"/>
  <c r="AI147" i="10"/>
  <c r="AJ147" i="10"/>
  <c r="AK147" i="10"/>
  <c r="AL147" i="10"/>
  <c r="AM147" i="10"/>
  <c r="AN147" i="10"/>
  <c r="AO147" i="10"/>
  <c r="AP147" i="10"/>
  <c r="AQ147" i="10"/>
  <c r="AR147" i="10"/>
  <c r="AS147" i="10"/>
  <c r="AT147" i="10"/>
  <c r="B124"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BO124" i="6"/>
  <c r="BP124" i="6"/>
  <c r="BQ124" i="6"/>
  <c r="BR124" i="6"/>
  <c r="BS124" i="6"/>
  <c r="BT124" i="6"/>
  <c r="BU124" i="6"/>
  <c r="BV124" i="6"/>
  <c r="BW124" i="6"/>
  <c r="BX124" i="6"/>
  <c r="BY124" i="6"/>
  <c r="BZ124" i="6"/>
  <c r="CA124" i="6"/>
  <c r="CB124" i="6"/>
  <c r="CC124" i="6"/>
  <c r="CD124" i="6"/>
  <c r="CE124" i="6"/>
  <c r="CF124" i="6"/>
  <c r="CG124" i="6"/>
  <c r="CH124" i="6"/>
  <c r="CI124" i="6"/>
  <c r="CJ124" i="6"/>
  <c r="CK124" i="6"/>
  <c r="CL124" i="6"/>
  <c r="CM124" i="6"/>
  <c r="B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BO125" i="6"/>
  <c r="BP125" i="6"/>
  <c r="BQ125" i="6"/>
  <c r="BR125" i="6"/>
  <c r="BS125" i="6"/>
  <c r="BT125" i="6"/>
  <c r="BU125" i="6"/>
  <c r="BV125" i="6"/>
  <c r="BW125" i="6"/>
  <c r="BX125" i="6"/>
  <c r="BY125" i="6"/>
  <c r="BZ125" i="6"/>
  <c r="CA125" i="6"/>
  <c r="CB125" i="6"/>
  <c r="CC125" i="6"/>
  <c r="CD125" i="6"/>
  <c r="CE125" i="6"/>
  <c r="CF125" i="6"/>
  <c r="CG125" i="6"/>
  <c r="CH125" i="6"/>
  <c r="CI125" i="6"/>
  <c r="CJ125" i="6"/>
  <c r="CK125" i="6"/>
  <c r="CL125" i="6"/>
  <c r="CM125" i="6"/>
  <c r="C126" i="6"/>
  <c r="D126" i="6"/>
  <c r="E126" i="6"/>
  <c r="F126" i="6"/>
  <c r="G126" i="6"/>
  <c r="H126" i="6"/>
  <c r="J126" i="6"/>
  <c r="Q126" i="6"/>
  <c r="X126" i="6"/>
  <c r="Y126" i="6"/>
  <c r="Z126" i="6"/>
  <c r="AE126" i="6"/>
  <c r="AL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BO126" i="6"/>
  <c r="BP126" i="6"/>
  <c r="BQ126" i="6"/>
  <c r="BR126" i="6"/>
  <c r="BS126" i="6"/>
  <c r="BT126" i="6"/>
  <c r="BU126" i="6"/>
  <c r="BV126" i="6"/>
  <c r="BW126" i="6"/>
  <c r="BX126" i="6"/>
  <c r="BY126" i="6"/>
  <c r="BZ126" i="6"/>
  <c r="CA126" i="6"/>
  <c r="CB126" i="6"/>
  <c r="CC126" i="6"/>
  <c r="CD126" i="6"/>
  <c r="CE126" i="6"/>
  <c r="CF126" i="6"/>
  <c r="CG126" i="6"/>
  <c r="CH126" i="6"/>
  <c r="CI126" i="6"/>
  <c r="CJ126" i="6"/>
  <c r="CK126" i="6"/>
  <c r="CL126" i="6"/>
  <c r="CM126" i="6"/>
  <c r="R704" i="101"/>
  <c r="Q704" i="101"/>
  <c r="O11" i="101"/>
  <c r="O9" i="101"/>
  <c r="P6" i="101"/>
  <c r="O5" i="101"/>
  <c r="B187" i="2"/>
  <c r="B186" i="52"/>
  <c r="C186" i="52"/>
  <c r="D186" i="52"/>
  <c r="E186" i="52"/>
  <c r="F186" i="52"/>
  <c r="K186" i="52"/>
  <c r="L186" i="52"/>
  <c r="M186" i="52"/>
  <c r="H170" i="52"/>
  <c r="H174" i="52"/>
  <c r="I144" i="52"/>
  <c r="O594" i="101"/>
  <c r="Q594" i="101" s="1"/>
  <c r="B205" i="81"/>
  <c r="B97" i="81"/>
  <c r="B210" i="81"/>
  <c r="A801" i="101"/>
  <c r="I788" i="101"/>
  <c r="A764" i="101"/>
  <c r="A723" i="101"/>
  <c r="C698" i="101"/>
  <c r="A686" i="101"/>
  <c r="B661" i="101"/>
  <c r="A649" i="101"/>
  <c r="A610" i="101"/>
  <c r="O578" i="101"/>
  <c r="E599" i="101" s="1"/>
  <c r="D374" i="105" s="1"/>
  <c r="O596" i="101"/>
  <c r="O587" i="101"/>
  <c r="A568" i="101"/>
  <c r="A530" i="101"/>
  <c r="I569" i="101"/>
  <c r="A492" i="101"/>
  <c r="A454" i="101"/>
  <c r="A412" i="101"/>
  <c r="C389" i="101"/>
  <c r="A375" i="101"/>
  <c r="C351" i="101"/>
  <c r="I107" i="101"/>
  <c r="A338" i="101"/>
  <c r="A299" i="101"/>
  <c r="P286" i="101"/>
  <c r="E286" i="101" s="1"/>
  <c r="D345" i="105" s="1"/>
  <c r="P277" i="101"/>
  <c r="E277" i="101" s="1"/>
  <c r="D336" i="105" s="1"/>
  <c r="P268" i="101"/>
  <c r="E268" i="101" s="1"/>
  <c r="D327" i="105" s="1"/>
  <c r="A257" i="101"/>
  <c r="A219" i="101"/>
  <c r="A181" i="101"/>
  <c r="A144" i="101"/>
  <c r="A106" i="101"/>
  <c r="A71" i="101"/>
  <c r="E214" i="52"/>
  <c r="R21" i="101" s="1"/>
  <c r="B214" i="52"/>
  <c r="E213" i="52"/>
  <c r="R20" i="101" s="1"/>
  <c r="B213" i="52"/>
  <c r="N20" i="101" s="1"/>
  <c r="E212" i="52"/>
  <c r="R19" i="101" s="1"/>
  <c r="B212" i="52"/>
  <c r="N19" i="101" s="1"/>
  <c r="E211" i="52"/>
  <c r="B211" i="52"/>
  <c r="N18" i="101" s="1"/>
  <c r="E210" i="52"/>
  <c r="R17" i="101" s="1"/>
  <c r="B210" i="52"/>
  <c r="N17" i="101" s="1"/>
  <c r="E209" i="52"/>
  <c r="R16" i="101" s="1"/>
  <c r="B209" i="52"/>
  <c r="E208" i="52"/>
  <c r="R15" i="101" s="1"/>
  <c r="B208" i="52"/>
  <c r="E207" i="52"/>
  <c r="B207" i="52"/>
  <c r="N14" i="101" s="1"/>
  <c r="E206" i="52"/>
  <c r="R13" i="101" s="1"/>
  <c r="B206" i="52"/>
  <c r="E205" i="52"/>
  <c r="R12" i="101" s="1"/>
  <c r="B205" i="52"/>
  <c r="N12" i="101" s="1"/>
  <c r="E204" i="52"/>
  <c r="B204" i="52"/>
  <c r="N11" i="101" s="1"/>
  <c r="E203" i="52"/>
  <c r="R10" i="101" s="1"/>
  <c r="O10" i="101"/>
  <c r="B203" i="52"/>
  <c r="E202" i="52"/>
  <c r="R9" i="101" s="1"/>
  <c r="B202" i="52"/>
  <c r="E201" i="52"/>
  <c r="R8" i="101" s="1"/>
  <c r="O8" i="101"/>
  <c r="B201" i="52"/>
  <c r="N8" i="101" s="1"/>
  <c r="E200" i="52"/>
  <c r="R7" i="101" s="1"/>
  <c r="B200" i="52"/>
  <c r="N7" i="101" s="1"/>
  <c r="T6" i="101"/>
  <c r="E199" i="52"/>
  <c r="O6" i="101"/>
  <c r="B199" i="52"/>
  <c r="E198" i="52"/>
  <c r="B198" i="52"/>
  <c r="N5" i="101" s="1"/>
  <c r="E197" i="52"/>
  <c r="R4" i="101" s="1"/>
  <c r="O4" i="101"/>
  <c r="B197" i="52"/>
  <c r="N4" i="101" s="1"/>
  <c r="E196" i="52"/>
  <c r="R3" i="101" s="1"/>
  <c r="O3" i="101"/>
  <c r="B196" i="52"/>
  <c r="N3" i="101" s="1"/>
  <c r="R2" i="101"/>
  <c r="N2" i="101"/>
  <c r="O581" i="101"/>
  <c r="O590" i="101"/>
  <c r="O591" i="101"/>
  <c r="O600" i="101"/>
  <c r="O601" i="101"/>
  <c r="D665" i="101"/>
  <c r="D669" i="101"/>
  <c r="G665" i="101"/>
  <c r="P664" i="101" s="1"/>
  <c r="G666" i="101"/>
  <c r="P665" i="101" s="1"/>
  <c r="G669" i="101"/>
  <c r="P668" i="101" s="1"/>
  <c r="P281" i="101"/>
  <c r="P283" i="101"/>
  <c r="G354" i="101"/>
  <c r="P269" i="101"/>
  <c r="O597" i="101"/>
  <c r="P601" i="101"/>
  <c r="P594" i="101"/>
  <c r="F597" i="101" s="1"/>
  <c r="E372" i="105" s="1"/>
  <c r="P591" i="101"/>
  <c r="P597" i="101"/>
  <c r="F26" i="52"/>
  <c r="Z116" i="6"/>
  <c r="Y116" i="6"/>
  <c r="X116" i="6"/>
  <c r="W116" i="6"/>
  <c r="L26" i="52"/>
  <c r="K26" i="52"/>
  <c r="J26" i="52"/>
  <c r="I26" i="52"/>
  <c r="H26" i="52"/>
  <c r="E26" i="52"/>
  <c r="D26" i="52"/>
  <c r="C26" i="52"/>
  <c r="B26" i="52"/>
  <c r="B90" i="52" s="1"/>
  <c r="H214" i="52"/>
  <c r="N21" i="104" s="1"/>
  <c r="M191" i="4"/>
  <c r="B192" i="4"/>
  <c r="M191" i="2"/>
  <c r="AF191" i="2"/>
  <c r="BD192" i="2"/>
  <c r="BN191" i="2"/>
  <c r="BT191" i="2"/>
  <c r="CG191" i="2"/>
  <c r="H213" i="52"/>
  <c r="H212" i="52"/>
  <c r="N19" i="104" s="1"/>
  <c r="H211" i="52"/>
  <c r="H210" i="52"/>
  <c r="N17" i="104" s="1"/>
  <c r="H209" i="52"/>
  <c r="H208" i="52"/>
  <c r="N15" i="104" s="1"/>
  <c r="H207" i="52"/>
  <c r="H206" i="52"/>
  <c r="N13" i="104" s="1"/>
  <c r="H205" i="52"/>
  <c r="H204" i="52"/>
  <c r="N11" i="104" s="1"/>
  <c r="H203" i="52"/>
  <c r="H202" i="52"/>
  <c r="N9" i="104" s="1"/>
  <c r="H201" i="52"/>
  <c r="H200" i="52"/>
  <c r="N7" i="104" s="1"/>
  <c r="H199" i="52"/>
  <c r="H198" i="52"/>
  <c r="N5" i="104" s="1"/>
  <c r="H197" i="52"/>
  <c r="H196" i="52"/>
  <c r="N3" i="104" s="1"/>
  <c r="B107"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BO107" i="6"/>
  <c r="BP107" i="6"/>
  <c r="BQ107" i="6"/>
  <c r="BR107" i="6"/>
  <c r="BS107" i="6"/>
  <c r="BT107" i="6"/>
  <c r="BU107" i="6"/>
  <c r="BV107" i="6"/>
  <c r="BW107" i="6"/>
  <c r="BX107" i="6"/>
  <c r="BY107" i="6"/>
  <c r="BZ107" i="6"/>
  <c r="CA107" i="6"/>
  <c r="CB107" i="6"/>
  <c r="CC107" i="6"/>
  <c r="CD107" i="6"/>
  <c r="CE107" i="6"/>
  <c r="CF107" i="6"/>
  <c r="CG107" i="6"/>
  <c r="CH107" i="6"/>
  <c r="CI107" i="6"/>
  <c r="CJ107" i="6"/>
  <c r="CK107" i="6"/>
  <c r="CL107" i="6"/>
  <c r="CM107" i="6"/>
  <c r="B108" i="6"/>
  <c r="C108"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BO108" i="6"/>
  <c r="BP108" i="6"/>
  <c r="BQ108" i="6"/>
  <c r="BR108" i="6"/>
  <c r="BS108" i="6"/>
  <c r="BT108" i="6"/>
  <c r="BU108" i="6"/>
  <c r="BV108" i="6"/>
  <c r="BW108" i="6"/>
  <c r="BX108" i="6"/>
  <c r="BY108" i="6"/>
  <c r="BZ108" i="6"/>
  <c r="CA108" i="6"/>
  <c r="CB108" i="6"/>
  <c r="CC108" i="6"/>
  <c r="CD108" i="6"/>
  <c r="CE108" i="6"/>
  <c r="CF108" i="6"/>
  <c r="CG108" i="6"/>
  <c r="CH108" i="6"/>
  <c r="CI108" i="6"/>
  <c r="CJ108" i="6"/>
  <c r="CK108" i="6"/>
  <c r="CL108" i="6"/>
  <c r="CM108" i="6"/>
  <c r="B109" i="6"/>
  <c r="C109" i="6"/>
  <c r="D109" i="6"/>
  <c r="E109" i="6"/>
  <c r="F109"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BO109" i="6"/>
  <c r="BP109" i="6"/>
  <c r="BQ109" i="6"/>
  <c r="BR109" i="6"/>
  <c r="BS109" i="6"/>
  <c r="BT109" i="6"/>
  <c r="BU109" i="6"/>
  <c r="BV109" i="6"/>
  <c r="BW109" i="6"/>
  <c r="BX109" i="6"/>
  <c r="BY109" i="6"/>
  <c r="BZ109" i="6"/>
  <c r="CA109" i="6"/>
  <c r="CB109" i="6"/>
  <c r="CC109" i="6"/>
  <c r="CD109" i="6"/>
  <c r="CE109" i="6"/>
  <c r="CF109" i="6"/>
  <c r="CG109" i="6"/>
  <c r="CH109" i="6"/>
  <c r="CI109" i="6"/>
  <c r="CJ109" i="6"/>
  <c r="CK109" i="6"/>
  <c r="CL109" i="6"/>
  <c r="CM109" i="6"/>
  <c r="B110"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BO110" i="6"/>
  <c r="BP110" i="6"/>
  <c r="BQ110" i="6"/>
  <c r="BR110" i="6"/>
  <c r="BS110" i="6"/>
  <c r="BT110" i="6"/>
  <c r="BU110" i="6"/>
  <c r="BV110" i="6"/>
  <c r="BW110" i="6"/>
  <c r="BX110" i="6"/>
  <c r="BY110" i="6"/>
  <c r="BZ110" i="6"/>
  <c r="CA110" i="6"/>
  <c r="CB110" i="6"/>
  <c r="CC110" i="6"/>
  <c r="CD110" i="6"/>
  <c r="CE110" i="6"/>
  <c r="CF110" i="6"/>
  <c r="CG110" i="6"/>
  <c r="CH110" i="6"/>
  <c r="CI110" i="6"/>
  <c r="CJ110" i="6"/>
  <c r="CK110" i="6"/>
  <c r="CL110" i="6"/>
  <c r="CM110" i="6"/>
  <c r="B111"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BO111" i="6"/>
  <c r="BP111" i="6"/>
  <c r="BQ111" i="6"/>
  <c r="BR111" i="6"/>
  <c r="BS111" i="6"/>
  <c r="BT111" i="6"/>
  <c r="BU111" i="6"/>
  <c r="BV111" i="6"/>
  <c r="BW111" i="6"/>
  <c r="BX111" i="6"/>
  <c r="BY111" i="6"/>
  <c r="BZ111" i="6"/>
  <c r="CA111" i="6"/>
  <c r="CB111" i="6"/>
  <c r="CC111" i="6"/>
  <c r="CD111" i="6"/>
  <c r="CE111" i="6"/>
  <c r="CF111" i="6"/>
  <c r="CG111" i="6"/>
  <c r="CH111" i="6"/>
  <c r="CI111" i="6"/>
  <c r="CJ111" i="6"/>
  <c r="CK111" i="6"/>
  <c r="CL111" i="6"/>
  <c r="CM111" i="6"/>
  <c r="B112"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BQ112" i="6"/>
  <c r="BR112" i="6"/>
  <c r="BS112" i="6"/>
  <c r="BT112" i="6"/>
  <c r="BU112" i="6"/>
  <c r="BV112" i="6"/>
  <c r="BW112" i="6"/>
  <c r="BX112" i="6"/>
  <c r="BY112" i="6"/>
  <c r="BZ112" i="6"/>
  <c r="CA112" i="6"/>
  <c r="CB112" i="6"/>
  <c r="CC112" i="6"/>
  <c r="CD112" i="6"/>
  <c r="CE112" i="6"/>
  <c r="CF112" i="6"/>
  <c r="CG112" i="6"/>
  <c r="CH112" i="6"/>
  <c r="CI112" i="6"/>
  <c r="CJ112" i="6"/>
  <c r="CK112" i="6"/>
  <c r="CL112" i="6"/>
  <c r="CM112" i="6"/>
  <c r="B113" i="6"/>
  <c r="C113" i="6"/>
  <c r="D113" i="6"/>
  <c r="E113"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BO113" i="6"/>
  <c r="BP113" i="6"/>
  <c r="BQ113" i="6"/>
  <c r="BR113" i="6"/>
  <c r="BS113" i="6"/>
  <c r="BT113" i="6"/>
  <c r="BU113" i="6"/>
  <c r="BV113" i="6"/>
  <c r="BW113" i="6"/>
  <c r="BX113" i="6"/>
  <c r="BY113" i="6"/>
  <c r="BZ113" i="6"/>
  <c r="CA113" i="6"/>
  <c r="CB113" i="6"/>
  <c r="CC113" i="6"/>
  <c r="CD113" i="6"/>
  <c r="CE113" i="6"/>
  <c r="CF113" i="6"/>
  <c r="CG113" i="6"/>
  <c r="CH113" i="6"/>
  <c r="CI113" i="6"/>
  <c r="CJ113" i="6"/>
  <c r="CK113" i="6"/>
  <c r="CL113" i="6"/>
  <c r="CM113" i="6"/>
  <c r="C114" i="6"/>
  <c r="J114" i="6"/>
  <c r="Q114" i="6"/>
  <c r="X114" i="6"/>
  <c r="AE114" i="6"/>
  <c r="AL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BO114" i="6"/>
  <c r="BP114" i="6"/>
  <c r="BQ114" i="6"/>
  <c r="BR114" i="6"/>
  <c r="BS114" i="6"/>
  <c r="BT114" i="6"/>
  <c r="BU114" i="6"/>
  <c r="BV114" i="6"/>
  <c r="BW114" i="6"/>
  <c r="BX114" i="6"/>
  <c r="BY114" i="6"/>
  <c r="BZ114" i="6"/>
  <c r="CA114" i="6"/>
  <c r="CB114" i="6"/>
  <c r="CC114" i="6"/>
  <c r="CD114" i="6"/>
  <c r="CE114" i="6"/>
  <c r="CF114" i="6"/>
  <c r="CG114" i="6"/>
  <c r="CH114" i="6"/>
  <c r="CI114" i="6"/>
  <c r="CJ114" i="6"/>
  <c r="CK114" i="6"/>
  <c r="CL114" i="6"/>
  <c r="CM114" i="6"/>
  <c r="B115"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BO115" i="6"/>
  <c r="BP115" i="6"/>
  <c r="BQ115" i="6"/>
  <c r="BR115" i="6"/>
  <c r="BS115" i="6"/>
  <c r="BT115" i="6"/>
  <c r="BU115" i="6"/>
  <c r="BV115" i="6"/>
  <c r="BW115" i="6"/>
  <c r="BX115" i="6"/>
  <c r="BY115" i="6"/>
  <c r="BZ115" i="6"/>
  <c r="CA115" i="6"/>
  <c r="CB115" i="6"/>
  <c r="CC115" i="6"/>
  <c r="CD115" i="6"/>
  <c r="CE115" i="6"/>
  <c r="CF115" i="6"/>
  <c r="CG115" i="6"/>
  <c r="CH115" i="6"/>
  <c r="CI115" i="6"/>
  <c r="CJ115" i="6"/>
  <c r="CK115" i="6"/>
  <c r="CL115" i="6"/>
  <c r="CM115" i="6"/>
  <c r="B116" i="6"/>
  <c r="C116" i="6"/>
  <c r="D116" i="6"/>
  <c r="E116" i="6"/>
  <c r="F116" i="6"/>
  <c r="G116" i="6"/>
  <c r="H116" i="6"/>
  <c r="I116" i="6"/>
  <c r="J116" i="6"/>
  <c r="K116" i="6"/>
  <c r="L116" i="6"/>
  <c r="M116" i="6"/>
  <c r="N116" i="6"/>
  <c r="O116" i="6"/>
  <c r="P116" i="6"/>
  <c r="Q116" i="6"/>
  <c r="R116" i="6"/>
  <c r="S116" i="6"/>
  <c r="T116" i="6"/>
  <c r="U116" i="6"/>
  <c r="V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BO116" i="6"/>
  <c r="BP116" i="6"/>
  <c r="BQ116" i="6"/>
  <c r="BR116" i="6"/>
  <c r="BS116" i="6"/>
  <c r="BT116" i="6"/>
  <c r="BU116" i="6"/>
  <c r="BV116" i="6"/>
  <c r="BW116" i="6"/>
  <c r="BX116" i="6"/>
  <c r="BY116" i="6"/>
  <c r="BZ116" i="6"/>
  <c r="CA116" i="6"/>
  <c r="CB116" i="6"/>
  <c r="CC116" i="6"/>
  <c r="CD116" i="6"/>
  <c r="CE116" i="6"/>
  <c r="CF116" i="6"/>
  <c r="CG116" i="6"/>
  <c r="CH116" i="6"/>
  <c r="CI116" i="6"/>
  <c r="CJ116" i="6"/>
  <c r="CK116" i="6"/>
  <c r="CL116" i="6"/>
  <c r="CM116" i="6"/>
  <c r="F117" i="6"/>
  <c r="G117" i="6"/>
  <c r="H117" i="6"/>
  <c r="B118"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BO118" i="6"/>
  <c r="BP118" i="6"/>
  <c r="BQ118" i="6"/>
  <c r="BR118" i="6"/>
  <c r="BS118" i="6"/>
  <c r="BT118" i="6"/>
  <c r="BU118" i="6"/>
  <c r="BV118" i="6"/>
  <c r="BW118" i="6"/>
  <c r="BX118" i="6"/>
  <c r="BY118" i="6"/>
  <c r="BZ118" i="6"/>
  <c r="CA118" i="6"/>
  <c r="CB118" i="6"/>
  <c r="CC118" i="6"/>
  <c r="CD118" i="6"/>
  <c r="CE118" i="6"/>
  <c r="CF118" i="6"/>
  <c r="CG118" i="6"/>
  <c r="CH118" i="6"/>
  <c r="CI118" i="6"/>
  <c r="CJ118" i="6"/>
  <c r="CK118" i="6"/>
  <c r="CL118" i="6"/>
  <c r="CM118" i="6"/>
  <c r="B119"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BO119" i="6"/>
  <c r="BP119" i="6"/>
  <c r="BQ119" i="6"/>
  <c r="BR119" i="6"/>
  <c r="BS119" i="6"/>
  <c r="BT119" i="6"/>
  <c r="BU119" i="6"/>
  <c r="BV119" i="6"/>
  <c r="BW119" i="6"/>
  <c r="BX119" i="6"/>
  <c r="BY119" i="6"/>
  <c r="BZ119" i="6"/>
  <c r="CA119" i="6"/>
  <c r="CB119" i="6"/>
  <c r="CC119" i="6"/>
  <c r="CD119" i="6"/>
  <c r="CE119" i="6"/>
  <c r="CF119" i="6"/>
  <c r="CG119" i="6"/>
  <c r="CH119" i="6"/>
  <c r="CI119" i="6"/>
  <c r="CJ119" i="6"/>
  <c r="CK119" i="6"/>
  <c r="CL119" i="6"/>
  <c r="CM119" i="6"/>
  <c r="B120" i="6"/>
  <c r="C120" i="6"/>
  <c r="D120" i="6"/>
  <c r="E120" i="6"/>
  <c r="F120"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B121"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B122" i="6"/>
  <c r="C122" i="6"/>
  <c r="D122" i="6"/>
  <c r="E122" i="6"/>
  <c r="F122"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M122" i="6"/>
  <c r="B123" i="6"/>
  <c r="C123" i="6"/>
  <c r="D123" i="6"/>
  <c r="E123" i="6"/>
  <c r="F123" i="6"/>
  <c r="G123"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H25" i="52"/>
  <c r="W106" i="6"/>
  <c r="X106" i="6"/>
  <c r="Y106" i="6"/>
  <c r="C92" i="6"/>
  <c r="D92" i="6"/>
  <c r="E92" i="6"/>
  <c r="F92" i="6"/>
  <c r="G92" i="6"/>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BQ92" i="6"/>
  <c r="BR92" i="6"/>
  <c r="BS92" i="6"/>
  <c r="BT92" i="6"/>
  <c r="BU92" i="6"/>
  <c r="BV92" i="6"/>
  <c r="BW92" i="6"/>
  <c r="BX92" i="6"/>
  <c r="BY92" i="6"/>
  <c r="BZ92" i="6"/>
  <c r="CA92" i="6"/>
  <c r="CB92" i="6"/>
  <c r="CC92" i="6"/>
  <c r="CD92" i="6"/>
  <c r="CE92" i="6"/>
  <c r="CF92" i="6"/>
  <c r="CG92" i="6"/>
  <c r="CH92" i="6"/>
  <c r="CI92" i="6"/>
  <c r="CJ92" i="6"/>
  <c r="CK92" i="6"/>
  <c r="CL92" i="6"/>
  <c r="CM92" i="6"/>
  <c r="M25" i="52"/>
  <c r="M24" i="52"/>
  <c r="L25" i="52"/>
  <c r="K25" i="52"/>
  <c r="J25" i="52"/>
  <c r="I25" i="52"/>
  <c r="G25" i="52"/>
  <c r="F25" i="52"/>
  <c r="E25" i="52"/>
  <c r="D25" i="52"/>
  <c r="C25" i="52"/>
  <c r="B25" i="52"/>
  <c r="B89" i="52" s="1"/>
  <c r="G231" i="81"/>
  <c r="F231" i="81"/>
  <c r="D231" i="81"/>
  <c r="C231" i="81"/>
  <c r="F229" i="81"/>
  <c r="E229" i="81"/>
  <c r="C229" i="81"/>
  <c r="B229" i="81"/>
  <c r="G203" i="81"/>
  <c r="F203" i="81"/>
  <c r="D203" i="81"/>
  <c r="C203" i="81"/>
  <c r="F201" i="81"/>
  <c r="E201" i="81"/>
  <c r="C201" i="81"/>
  <c r="B201" i="81"/>
  <c r="G175" i="81"/>
  <c r="F175" i="81"/>
  <c r="D175" i="81"/>
  <c r="C175" i="81"/>
  <c r="F173" i="81"/>
  <c r="E173" i="81"/>
  <c r="C173" i="81"/>
  <c r="B173" i="81"/>
  <c r="G147" i="81"/>
  <c r="F147" i="81"/>
  <c r="D147" i="81"/>
  <c r="C147" i="81"/>
  <c r="F145" i="81"/>
  <c r="E145" i="81"/>
  <c r="C145" i="81"/>
  <c r="B145" i="81"/>
  <c r="G119" i="81"/>
  <c r="F119" i="81"/>
  <c r="D119" i="81"/>
  <c r="C119" i="81"/>
  <c r="F117" i="81"/>
  <c r="E117" i="81"/>
  <c r="C117" i="81"/>
  <c r="B117" i="81"/>
  <c r="G91" i="81"/>
  <c r="F91" i="81"/>
  <c r="D91" i="81"/>
  <c r="C91" i="81"/>
  <c r="F89" i="81"/>
  <c r="E89" i="81"/>
  <c r="C89" i="81"/>
  <c r="B89" i="81"/>
  <c r="G63" i="81"/>
  <c r="F63" i="81"/>
  <c r="D63" i="81"/>
  <c r="C63" i="81"/>
  <c r="F61" i="81"/>
  <c r="E61" i="81"/>
  <c r="C61" i="81"/>
  <c r="B61" i="81"/>
  <c r="G35" i="81"/>
  <c r="F35" i="81"/>
  <c r="F33" i="81"/>
  <c r="E33" i="81"/>
  <c r="C35" i="81"/>
  <c r="D35" i="81"/>
  <c r="B33" i="81"/>
  <c r="C33" i="81"/>
  <c r="G225" i="81"/>
  <c r="G169" i="81"/>
  <c r="G113" i="81"/>
  <c r="G57" i="81"/>
  <c r="G1" i="81"/>
  <c r="B100" i="10"/>
  <c r="C100"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AI100" i="10"/>
  <c r="AJ100" i="10"/>
  <c r="AK100" i="10"/>
  <c r="AL100" i="10"/>
  <c r="AM100" i="10"/>
  <c r="AN100" i="10"/>
  <c r="AO100" i="10"/>
  <c r="AP100" i="10"/>
  <c r="AQ100" i="10"/>
  <c r="AR100" i="10"/>
  <c r="AS100" i="10"/>
  <c r="AT100" i="10"/>
  <c r="B101" i="10"/>
  <c r="C101"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AI101" i="10"/>
  <c r="AJ101" i="10"/>
  <c r="AK101" i="10"/>
  <c r="AL101" i="10"/>
  <c r="AM101" i="10"/>
  <c r="AN101" i="10"/>
  <c r="AO101" i="10"/>
  <c r="AP101" i="10"/>
  <c r="AQ101" i="10"/>
  <c r="AR101" i="10"/>
  <c r="AS101" i="10"/>
  <c r="AT101" i="10"/>
  <c r="B102"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AI102" i="10"/>
  <c r="AJ102" i="10"/>
  <c r="AK102" i="10"/>
  <c r="AL102" i="10"/>
  <c r="AM102" i="10"/>
  <c r="AN102" i="10"/>
  <c r="AO102" i="10"/>
  <c r="AP102" i="10"/>
  <c r="AQ102" i="10"/>
  <c r="AR102" i="10"/>
  <c r="AS102" i="10"/>
  <c r="AT102" i="10"/>
  <c r="B103"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AI103" i="10"/>
  <c r="AJ103" i="10"/>
  <c r="AK103" i="10"/>
  <c r="AL103" i="10"/>
  <c r="AM103" i="10"/>
  <c r="AN103" i="10"/>
  <c r="AO103" i="10"/>
  <c r="AP103" i="10"/>
  <c r="AQ103" i="10"/>
  <c r="AR103" i="10"/>
  <c r="AS103" i="10"/>
  <c r="AT103" i="10"/>
  <c r="B104" i="10"/>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AI104" i="10"/>
  <c r="AJ104" i="10"/>
  <c r="AK104" i="10"/>
  <c r="AL104" i="10"/>
  <c r="AM104" i="10"/>
  <c r="AN104" i="10"/>
  <c r="AO104" i="10"/>
  <c r="AP104" i="10"/>
  <c r="AQ104" i="10"/>
  <c r="AR104" i="10"/>
  <c r="AS104" i="10"/>
  <c r="AT104" i="10"/>
  <c r="B105" i="10"/>
  <c r="C105"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AI105" i="10"/>
  <c r="AJ105" i="10"/>
  <c r="AK105" i="10"/>
  <c r="AL105" i="10"/>
  <c r="AM105" i="10"/>
  <c r="AN105" i="10"/>
  <c r="AO105" i="10"/>
  <c r="AP105" i="10"/>
  <c r="AQ105" i="10"/>
  <c r="AR105" i="10"/>
  <c r="AS105" i="10"/>
  <c r="AT105" i="10"/>
  <c r="B106" i="10"/>
  <c r="C106"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AI106" i="10"/>
  <c r="AJ106" i="10"/>
  <c r="AK106" i="10"/>
  <c r="AL106" i="10"/>
  <c r="AM106" i="10"/>
  <c r="AN106" i="10"/>
  <c r="AO106" i="10"/>
  <c r="AP106" i="10"/>
  <c r="AQ106" i="10"/>
  <c r="AR106" i="10"/>
  <c r="AS106" i="10"/>
  <c r="AT106" i="10"/>
  <c r="B107" i="10"/>
  <c r="C107"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AI107" i="10"/>
  <c r="AJ107" i="10"/>
  <c r="AK107" i="10"/>
  <c r="AL107" i="10"/>
  <c r="AM107" i="10"/>
  <c r="AN107" i="10"/>
  <c r="AO107" i="10"/>
  <c r="AP107" i="10"/>
  <c r="AQ107" i="10"/>
  <c r="AR107" i="10"/>
  <c r="AS107" i="10"/>
  <c r="AT107" i="10"/>
  <c r="B108" i="10"/>
  <c r="C108"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AI108" i="10"/>
  <c r="AJ108" i="10"/>
  <c r="AK108" i="10"/>
  <c r="AL108" i="10"/>
  <c r="AM108" i="10"/>
  <c r="AN108" i="10"/>
  <c r="AO108" i="10"/>
  <c r="AP108" i="10"/>
  <c r="AQ108" i="10"/>
  <c r="AR108" i="10"/>
  <c r="AS108" i="10"/>
  <c r="AT108" i="10"/>
  <c r="B109" i="10"/>
  <c r="C109"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AF109" i="10"/>
  <c r="AG109" i="10"/>
  <c r="AH109" i="10"/>
  <c r="AI109" i="10"/>
  <c r="AJ109" i="10"/>
  <c r="AK109" i="10"/>
  <c r="AL109" i="10"/>
  <c r="AM109" i="10"/>
  <c r="AN109" i="10"/>
  <c r="AO109" i="10"/>
  <c r="AP109" i="10"/>
  <c r="AQ109" i="10"/>
  <c r="AR109" i="10"/>
  <c r="AS109" i="10"/>
  <c r="AT109" i="10"/>
  <c r="B110" i="10"/>
  <c r="C110"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AF110" i="10"/>
  <c r="AG110" i="10"/>
  <c r="AH110" i="10"/>
  <c r="AI110" i="10"/>
  <c r="AJ110" i="10"/>
  <c r="AK110" i="10"/>
  <c r="AL110" i="10"/>
  <c r="AM110" i="10"/>
  <c r="AN110" i="10"/>
  <c r="AO110" i="10"/>
  <c r="AP110" i="10"/>
  <c r="AQ110" i="10"/>
  <c r="AR110" i="10"/>
  <c r="AS110" i="10"/>
  <c r="AT110" i="10"/>
  <c r="B111" i="10"/>
  <c r="C111" i="10"/>
  <c r="D111" i="10"/>
  <c r="E111" i="10"/>
  <c r="F111" i="10"/>
  <c r="G111" i="10"/>
  <c r="H111" i="10"/>
  <c r="I111" i="10"/>
  <c r="J111" i="10"/>
  <c r="K111" i="10"/>
  <c r="L111" i="10"/>
  <c r="M111" i="10"/>
  <c r="N111" i="10"/>
  <c r="O111" i="10"/>
  <c r="P111" i="10"/>
  <c r="Q111" i="10"/>
  <c r="R111" i="10"/>
  <c r="S111" i="10"/>
  <c r="T111" i="10"/>
  <c r="U111" i="10"/>
  <c r="V111" i="10"/>
  <c r="W111" i="10"/>
  <c r="X111" i="10"/>
  <c r="Y111" i="10"/>
  <c r="Z111" i="10"/>
  <c r="AA111" i="10"/>
  <c r="AB111" i="10"/>
  <c r="AC111" i="10"/>
  <c r="AD111" i="10"/>
  <c r="AE111" i="10"/>
  <c r="AF111" i="10"/>
  <c r="AG111" i="10"/>
  <c r="AH111" i="10"/>
  <c r="AI111" i="10"/>
  <c r="AJ111" i="10"/>
  <c r="AK111" i="10"/>
  <c r="AL111" i="10"/>
  <c r="AM111" i="10"/>
  <c r="AN111" i="10"/>
  <c r="AO111" i="10"/>
  <c r="AP111" i="10"/>
  <c r="AQ111" i="10"/>
  <c r="AR111" i="10"/>
  <c r="AS111" i="10"/>
  <c r="AT111" i="10"/>
  <c r="B112" i="10"/>
  <c r="C112" i="10"/>
  <c r="D112" i="10"/>
  <c r="E112" i="10"/>
  <c r="F112" i="10"/>
  <c r="G112" i="10"/>
  <c r="H112" i="10"/>
  <c r="I112" i="10"/>
  <c r="J112" i="10"/>
  <c r="K112" i="10"/>
  <c r="L112" i="10"/>
  <c r="M112" i="10"/>
  <c r="N112" i="10"/>
  <c r="O112" i="10"/>
  <c r="P112" i="10"/>
  <c r="Q112" i="10"/>
  <c r="R112" i="10"/>
  <c r="S112" i="10"/>
  <c r="T112" i="10"/>
  <c r="U112" i="10"/>
  <c r="V112" i="10"/>
  <c r="W112" i="10"/>
  <c r="X112" i="10"/>
  <c r="Y112" i="10"/>
  <c r="Z112" i="10"/>
  <c r="AA112" i="10"/>
  <c r="AB112" i="10"/>
  <c r="AC112" i="10"/>
  <c r="AD112" i="10"/>
  <c r="AE112" i="10"/>
  <c r="AF112" i="10"/>
  <c r="AG112" i="10"/>
  <c r="AH112" i="10"/>
  <c r="AI112" i="10"/>
  <c r="AJ112" i="10"/>
  <c r="AK112" i="10"/>
  <c r="AL112" i="10"/>
  <c r="AM112" i="10"/>
  <c r="AN112" i="10"/>
  <c r="AO112" i="10"/>
  <c r="AP112" i="10"/>
  <c r="AQ112" i="10"/>
  <c r="AR112" i="10"/>
  <c r="AS112" i="10"/>
  <c r="AT112" i="10"/>
  <c r="B113" i="10"/>
  <c r="C113" i="10"/>
  <c r="D113" i="10"/>
  <c r="E113" i="10"/>
  <c r="F113" i="10"/>
  <c r="G113" i="10"/>
  <c r="H113" i="10"/>
  <c r="I113" i="10"/>
  <c r="K113" i="10"/>
  <c r="L113" i="10"/>
  <c r="M113" i="10"/>
  <c r="N113" i="10"/>
  <c r="O113" i="10"/>
  <c r="P113" i="10"/>
  <c r="Q113" i="10"/>
  <c r="R113" i="10"/>
  <c r="S113" i="10"/>
  <c r="T113" i="10"/>
  <c r="U113" i="10"/>
  <c r="V113" i="10"/>
  <c r="W113" i="10"/>
  <c r="X113" i="10"/>
  <c r="Y113" i="10"/>
  <c r="Z113" i="10"/>
  <c r="AA113" i="10"/>
  <c r="AB113" i="10"/>
  <c r="AC113" i="10"/>
  <c r="AD113" i="10"/>
  <c r="AE113" i="10"/>
  <c r="AF113" i="10"/>
  <c r="AG113" i="10"/>
  <c r="AH113" i="10"/>
  <c r="AI113" i="10"/>
  <c r="AJ113" i="10"/>
  <c r="AK113" i="10"/>
  <c r="AL113" i="10"/>
  <c r="AM113" i="10"/>
  <c r="AN113" i="10"/>
  <c r="AO113" i="10"/>
  <c r="AP113" i="10"/>
  <c r="AQ113" i="10"/>
  <c r="AR113" i="10"/>
  <c r="AS113" i="10"/>
  <c r="AT113" i="10"/>
  <c r="B115" i="10"/>
  <c r="C115" i="10"/>
  <c r="D115" i="10"/>
  <c r="E115" i="10"/>
  <c r="F115" i="10"/>
  <c r="G115" i="10"/>
  <c r="H115" i="10"/>
  <c r="I115" i="10"/>
  <c r="J115" i="10"/>
  <c r="K115" i="10"/>
  <c r="L115" i="10"/>
  <c r="M115" i="10"/>
  <c r="N115" i="10"/>
  <c r="O115" i="10"/>
  <c r="P115" i="10"/>
  <c r="Q115" i="10"/>
  <c r="R115" i="10"/>
  <c r="S115" i="10"/>
  <c r="T115" i="10"/>
  <c r="U115" i="10"/>
  <c r="V115" i="10"/>
  <c r="W115" i="10"/>
  <c r="X115" i="10"/>
  <c r="Y115" i="10"/>
  <c r="Z115" i="10"/>
  <c r="AA115" i="10"/>
  <c r="AB115" i="10"/>
  <c r="AC115" i="10"/>
  <c r="AD115" i="10"/>
  <c r="AE115" i="10"/>
  <c r="AF115" i="10"/>
  <c r="AG115" i="10"/>
  <c r="AH115" i="10"/>
  <c r="AI115" i="10"/>
  <c r="AJ115" i="10"/>
  <c r="AK115" i="10"/>
  <c r="AL115" i="10"/>
  <c r="AM115" i="10"/>
  <c r="AN115" i="10"/>
  <c r="AO115" i="10"/>
  <c r="AP115" i="10"/>
  <c r="AQ115" i="10"/>
  <c r="AR115" i="10"/>
  <c r="AS115" i="10"/>
  <c r="AT115" i="10"/>
  <c r="B116" i="10"/>
  <c r="C116" i="10"/>
  <c r="D116" i="10"/>
  <c r="E116" i="10"/>
  <c r="F116" i="10"/>
  <c r="G116" i="10"/>
  <c r="H116" i="10"/>
  <c r="I116" i="10"/>
  <c r="J116" i="10"/>
  <c r="K116" i="10"/>
  <c r="L116" i="10"/>
  <c r="M116" i="10"/>
  <c r="N116" i="10"/>
  <c r="O116" i="10"/>
  <c r="P116" i="10"/>
  <c r="Q116" i="10"/>
  <c r="R116" i="10"/>
  <c r="S116" i="10"/>
  <c r="T116" i="10"/>
  <c r="U116" i="10"/>
  <c r="V116" i="10"/>
  <c r="W116" i="10"/>
  <c r="X116" i="10"/>
  <c r="Y116" i="10"/>
  <c r="Z116" i="10"/>
  <c r="AA116" i="10"/>
  <c r="AB116" i="10"/>
  <c r="AC116" i="10"/>
  <c r="AD116" i="10"/>
  <c r="AE116" i="10"/>
  <c r="AF116" i="10"/>
  <c r="AG116" i="10"/>
  <c r="AH116" i="10"/>
  <c r="AI116" i="10"/>
  <c r="AJ116" i="10"/>
  <c r="AK116" i="10"/>
  <c r="AL116" i="10"/>
  <c r="AM116" i="10"/>
  <c r="AN116" i="10"/>
  <c r="AO116" i="10"/>
  <c r="AP116" i="10"/>
  <c r="AQ116" i="10"/>
  <c r="AR116" i="10"/>
  <c r="AS116" i="10"/>
  <c r="AT116" i="10"/>
  <c r="B118" i="10"/>
  <c r="C118" i="10"/>
  <c r="D118" i="10"/>
  <c r="E118" i="10"/>
  <c r="F118" i="10"/>
  <c r="G118" i="10"/>
  <c r="H118" i="10"/>
  <c r="I118" i="10"/>
  <c r="J118" i="10"/>
  <c r="K118" i="10"/>
  <c r="L118" i="10"/>
  <c r="M118" i="10"/>
  <c r="N118" i="10"/>
  <c r="O118" i="10"/>
  <c r="P118" i="10"/>
  <c r="Q118" i="10"/>
  <c r="R118" i="10"/>
  <c r="S118" i="10"/>
  <c r="T118" i="10"/>
  <c r="U118" i="10"/>
  <c r="V118" i="10"/>
  <c r="W118" i="10"/>
  <c r="X118" i="10"/>
  <c r="Y118" i="10"/>
  <c r="Z118" i="10"/>
  <c r="AA118" i="10"/>
  <c r="AB118" i="10"/>
  <c r="AC118" i="10"/>
  <c r="AD118" i="10"/>
  <c r="AE118" i="10"/>
  <c r="AF118" i="10"/>
  <c r="AG118" i="10"/>
  <c r="AH118" i="10"/>
  <c r="AI118" i="10"/>
  <c r="AJ118" i="10"/>
  <c r="AK118" i="10"/>
  <c r="AL118" i="10"/>
  <c r="AM118" i="10"/>
  <c r="AN118" i="10"/>
  <c r="AO118" i="10"/>
  <c r="AP118" i="10"/>
  <c r="AQ118" i="10"/>
  <c r="AR118" i="10"/>
  <c r="AS118" i="10"/>
  <c r="AT118" i="10"/>
  <c r="B119" i="10"/>
  <c r="C119" i="10"/>
  <c r="D119" i="10"/>
  <c r="E119" i="10"/>
  <c r="F119" i="10"/>
  <c r="G119" i="10"/>
  <c r="H119" i="10"/>
  <c r="I119" i="10"/>
  <c r="J119" i="10"/>
  <c r="K119" i="10"/>
  <c r="L119" i="10"/>
  <c r="M119" i="10"/>
  <c r="N119" i="10"/>
  <c r="O119" i="10"/>
  <c r="P119" i="10"/>
  <c r="Q119" i="10"/>
  <c r="R119" i="10"/>
  <c r="S119" i="10"/>
  <c r="T119" i="10"/>
  <c r="U119" i="10"/>
  <c r="V119" i="10"/>
  <c r="W119" i="10"/>
  <c r="X119" i="10"/>
  <c r="Y119" i="10"/>
  <c r="Z119" i="10"/>
  <c r="AA119" i="10"/>
  <c r="AB119" i="10"/>
  <c r="AC119" i="10"/>
  <c r="AD119" i="10"/>
  <c r="AE119" i="10"/>
  <c r="AF119" i="10"/>
  <c r="AG119" i="10"/>
  <c r="AH119" i="10"/>
  <c r="AI119" i="10"/>
  <c r="AJ119" i="10"/>
  <c r="AK119" i="10"/>
  <c r="AL119" i="10"/>
  <c r="AM119" i="10"/>
  <c r="AN119" i="10"/>
  <c r="AO119" i="10"/>
  <c r="AP119" i="10"/>
  <c r="AQ119" i="10"/>
  <c r="AR119" i="10"/>
  <c r="AS119" i="10"/>
  <c r="AT119" i="10"/>
  <c r="B120" i="10"/>
  <c r="C120" i="10"/>
  <c r="D120" i="10"/>
  <c r="E120" i="10"/>
  <c r="F120" i="10"/>
  <c r="G120" i="10"/>
  <c r="H120" i="10"/>
  <c r="I120" i="10"/>
  <c r="J120" i="10"/>
  <c r="K120" i="10"/>
  <c r="L120" i="10"/>
  <c r="M120" i="10"/>
  <c r="N120" i="10"/>
  <c r="O120" i="10"/>
  <c r="P120" i="10"/>
  <c r="Q120" i="10"/>
  <c r="R120" i="10"/>
  <c r="S120" i="10"/>
  <c r="T120" i="10"/>
  <c r="U120" i="10"/>
  <c r="V120" i="10"/>
  <c r="W120" i="10"/>
  <c r="X120" i="10"/>
  <c r="Y120" i="10"/>
  <c r="Z120" i="10"/>
  <c r="AA120" i="10"/>
  <c r="AB120" i="10"/>
  <c r="AC120" i="10"/>
  <c r="AD120" i="10"/>
  <c r="AE120" i="10"/>
  <c r="AF120" i="10"/>
  <c r="AG120" i="10"/>
  <c r="AH120" i="10"/>
  <c r="AI120" i="10"/>
  <c r="AJ120" i="10"/>
  <c r="AK120" i="10"/>
  <c r="AL120" i="10"/>
  <c r="AM120" i="10"/>
  <c r="AN120" i="10"/>
  <c r="AO120" i="10"/>
  <c r="AP120" i="10"/>
  <c r="AQ120" i="10"/>
  <c r="AR120" i="10"/>
  <c r="AS120" i="10"/>
  <c r="AT120" i="10"/>
  <c r="B121" i="10"/>
  <c r="C121" i="10"/>
  <c r="D121" i="10"/>
  <c r="E121" i="10"/>
  <c r="F121" i="10"/>
  <c r="G121" i="10"/>
  <c r="H121" i="10"/>
  <c r="I121" i="10"/>
  <c r="J121" i="10"/>
  <c r="K121" i="10"/>
  <c r="L121" i="10"/>
  <c r="M121" i="10"/>
  <c r="N121" i="10"/>
  <c r="O121" i="10"/>
  <c r="P121" i="10"/>
  <c r="Q121" i="10"/>
  <c r="R121" i="10"/>
  <c r="S121" i="10"/>
  <c r="T121" i="10"/>
  <c r="U121" i="10"/>
  <c r="V121" i="10"/>
  <c r="W121" i="10"/>
  <c r="X121" i="10"/>
  <c r="Y121" i="10"/>
  <c r="Z121" i="10"/>
  <c r="AA121" i="10"/>
  <c r="AB121" i="10"/>
  <c r="AC121" i="10"/>
  <c r="AD121" i="10"/>
  <c r="AE121" i="10"/>
  <c r="AF121" i="10"/>
  <c r="AG121" i="10"/>
  <c r="AH121" i="10"/>
  <c r="AI121" i="10"/>
  <c r="AJ121" i="10"/>
  <c r="AK121" i="10"/>
  <c r="AL121" i="10"/>
  <c r="AM121" i="10"/>
  <c r="AN121" i="10"/>
  <c r="AO121" i="10"/>
  <c r="AP121" i="10"/>
  <c r="AQ121" i="10"/>
  <c r="AR121" i="10"/>
  <c r="AS121" i="10"/>
  <c r="AT121" i="10"/>
  <c r="B122" i="10"/>
  <c r="C122" i="10"/>
  <c r="D122" i="10"/>
  <c r="E122" i="10"/>
  <c r="F122" i="10"/>
  <c r="G122" i="10"/>
  <c r="H122" i="10"/>
  <c r="I122" i="10"/>
  <c r="J122" i="10"/>
  <c r="K122" i="10"/>
  <c r="L122" i="10"/>
  <c r="M122" i="10"/>
  <c r="N122" i="10"/>
  <c r="O122" i="10"/>
  <c r="P122" i="10"/>
  <c r="Q122" i="10"/>
  <c r="R122" i="10"/>
  <c r="S122" i="10"/>
  <c r="T122" i="10"/>
  <c r="U122" i="10"/>
  <c r="V122" i="10"/>
  <c r="W122" i="10"/>
  <c r="X122" i="10"/>
  <c r="Y122" i="10"/>
  <c r="Z122" i="10"/>
  <c r="AA122" i="10"/>
  <c r="AB122" i="10"/>
  <c r="AC122" i="10"/>
  <c r="AD122" i="10"/>
  <c r="AE122" i="10"/>
  <c r="AF122" i="10"/>
  <c r="AG122" i="10"/>
  <c r="AH122" i="10"/>
  <c r="AI122" i="10"/>
  <c r="AJ122" i="10"/>
  <c r="AK122" i="10"/>
  <c r="AL122" i="10"/>
  <c r="AM122" i="10"/>
  <c r="AN122" i="10"/>
  <c r="AO122" i="10"/>
  <c r="AP122" i="10"/>
  <c r="AQ122" i="10"/>
  <c r="AR122" i="10"/>
  <c r="AS122" i="10"/>
  <c r="AT122" i="10"/>
  <c r="B123" i="10"/>
  <c r="C123" i="10"/>
  <c r="D123" i="10"/>
  <c r="E123" i="10"/>
  <c r="F123" i="10"/>
  <c r="G123" i="10"/>
  <c r="H123" i="10"/>
  <c r="I123" i="10"/>
  <c r="J123" i="10"/>
  <c r="K123" i="10"/>
  <c r="L123" i="10"/>
  <c r="M123" i="10"/>
  <c r="N123" i="10"/>
  <c r="O123" i="10"/>
  <c r="P123" i="10"/>
  <c r="Q123" i="10"/>
  <c r="R123" i="10"/>
  <c r="S123" i="10"/>
  <c r="T123" i="10"/>
  <c r="U123" i="10"/>
  <c r="V123" i="10"/>
  <c r="W123" i="10"/>
  <c r="X123" i="10"/>
  <c r="Y123" i="10"/>
  <c r="Z123" i="10"/>
  <c r="AA123" i="10"/>
  <c r="AB123" i="10"/>
  <c r="AC123" i="10"/>
  <c r="AD123" i="10"/>
  <c r="AE123" i="10"/>
  <c r="AF123" i="10"/>
  <c r="AG123" i="10"/>
  <c r="AH123" i="10"/>
  <c r="AI123" i="10"/>
  <c r="AJ123" i="10"/>
  <c r="AK123" i="10"/>
  <c r="AL123" i="10"/>
  <c r="AM123" i="10"/>
  <c r="AN123" i="10"/>
  <c r="AO123" i="10"/>
  <c r="AP123" i="10"/>
  <c r="AQ123" i="10"/>
  <c r="AR123" i="10"/>
  <c r="AS123" i="10"/>
  <c r="AT123" i="10"/>
  <c r="B100" i="6"/>
  <c r="C100" i="6"/>
  <c r="D100" i="6"/>
  <c r="E100" i="6"/>
  <c r="F100" i="6"/>
  <c r="G100" i="6"/>
  <c r="H100" i="6"/>
  <c r="I100" i="6"/>
  <c r="J100" i="6"/>
  <c r="K100" i="6"/>
  <c r="L100" i="6"/>
  <c r="M100" i="6"/>
  <c r="N100" i="6"/>
  <c r="O100" i="6"/>
  <c r="P100" i="6"/>
  <c r="Q100" i="6"/>
  <c r="R100" i="6"/>
  <c r="S100" i="6"/>
  <c r="T100" i="6"/>
  <c r="U100" i="6"/>
  <c r="V100" i="6"/>
  <c r="W100" i="6"/>
  <c r="X100" i="6"/>
  <c r="Y100" i="6"/>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BO100" i="6"/>
  <c r="BP100" i="6"/>
  <c r="BQ100" i="6"/>
  <c r="BR100" i="6"/>
  <c r="BS100" i="6"/>
  <c r="BT100" i="6"/>
  <c r="BU100" i="6"/>
  <c r="BV100" i="6"/>
  <c r="BW100" i="6"/>
  <c r="BX100" i="6"/>
  <c r="BY100" i="6"/>
  <c r="BZ100" i="6"/>
  <c r="CA100" i="6"/>
  <c r="CB100" i="6"/>
  <c r="CC100" i="6"/>
  <c r="CD100" i="6"/>
  <c r="CE100" i="6"/>
  <c r="CF100" i="6"/>
  <c r="CG100" i="6"/>
  <c r="CH100" i="6"/>
  <c r="CI100" i="6"/>
  <c r="CJ100" i="6"/>
  <c r="CK100" i="6"/>
  <c r="CL100" i="6"/>
  <c r="CM100" i="6"/>
  <c r="B101" i="6"/>
  <c r="C101" i="6"/>
  <c r="D101" i="6"/>
  <c r="E101" i="6"/>
  <c r="F101"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BO101" i="6"/>
  <c r="BP101" i="6"/>
  <c r="BQ101" i="6"/>
  <c r="BR101" i="6"/>
  <c r="BS101" i="6"/>
  <c r="BT101" i="6"/>
  <c r="BU101" i="6"/>
  <c r="BV101" i="6"/>
  <c r="BW101" i="6"/>
  <c r="BX101" i="6"/>
  <c r="BY101" i="6"/>
  <c r="BZ101" i="6"/>
  <c r="CA101" i="6"/>
  <c r="CB101" i="6"/>
  <c r="CC101" i="6"/>
  <c r="CD101" i="6"/>
  <c r="CE101" i="6"/>
  <c r="CF101" i="6"/>
  <c r="CG101" i="6"/>
  <c r="CH101" i="6"/>
  <c r="CI101" i="6"/>
  <c r="CJ101" i="6"/>
  <c r="CK101" i="6"/>
  <c r="CL101" i="6"/>
  <c r="CM101" i="6"/>
  <c r="B102"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BO102" i="6"/>
  <c r="BP102" i="6"/>
  <c r="BQ102" i="6"/>
  <c r="BR102" i="6"/>
  <c r="BS102" i="6"/>
  <c r="BT102" i="6"/>
  <c r="BU102" i="6"/>
  <c r="BV102" i="6"/>
  <c r="BW102" i="6"/>
  <c r="BX102" i="6"/>
  <c r="BY102" i="6"/>
  <c r="BZ102" i="6"/>
  <c r="CA102" i="6"/>
  <c r="CB102" i="6"/>
  <c r="CC102" i="6"/>
  <c r="CD102" i="6"/>
  <c r="CE102" i="6"/>
  <c r="CF102" i="6"/>
  <c r="CG102" i="6"/>
  <c r="CH102" i="6"/>
  <c r="CI102" i="6"/>
  <c r="CJ102" i="6"/>
  <c r="CK102" i="6"/>
  <c r="CL102" i="6"/>
  <c r="CM102" i="6"/>
  <c r="B103"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BO103" i="6"/>
  <c r="BP103" i="6"/>
  <c r="BQ103" i="6"/>
  <c r="BR103" i="6"/>
  <c r="BS103" i="6"/>
  <c r="BT103" i="6"/>
  <c r="BU103" i="6"/>
  <c r="BV103" i="6"/>
  <c r="BW103" i="6"/>
  <c r="BX103" i="6"/>
  <c r="BY103" i="6"/>
  <c r="BZ103" i="6"/>
  <c r="CA103" i="6"/>
  <c r="CB103" i="6"/>
  <c r="CC103" i="6"/>
  <c r="CD103" i="6"/>
  <c r="CE103" i="6"/>
  <c r="CF103" i="6"/>
  <c r="CG103" i="6"/>
  <c r="CH103" i="6"/>
  <c r="CI103" i="6"/>
  <c r="CJ103" i="6"/>
  <c r="CK103" i="6"/>
  <c r="CL103" i="6"/>
  <c r="CM103" i="6"/>
  <c r="B104"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BO104" i="6"/>
  <c r="BP104" i="6"/>
  <c r="BQ104" i="6"/>
  <c r="BR104" i="6"/>
  <c r="BS104" i="6"/>
  <c r="BT104" i="6"/>
  <c r="BU104" i="6"/>
  <c r="BV104" i="6"/>
  <c r="BW104" i="6"/>
  <c r="BX104" i="6"/>
  <c r="BY104" i="6"/>
  <c r="BZ104" i="6"/>
  <c r="CA104" i="6"/>
  <c r="CB104" i="6"/>
  <c r="CC104" i="6"/>
  <c r="CD104" i="6"/>
  <c r="CE104" i="6"/>
  <c r="CF104" i="6"/>
  <c r="CG104" i="6"/>
  <c r="CH104" i="6"/>
  <c r="CI104" i="6"/>
  <c r="CJ104" i="6"/>
  <c r="CK104" i="6"/>
  <c r="CL104" i="6"/>
  <c r="CM104" i="6"/>
  <c r="B105" i="6"/>
  <c r="C105" i="6"/>
  <c r="D105" i="6"/>
  <c r="E105" i="6"/>
  <c r="F105"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BO105" i="6"/>
  <c r="BP105" i="6"/>
  <c r="BQ105" i="6"/>
  <c r="BR105" i="6"/>
  <c r="BS105" i="6"/>
  <c r="BT105" i="6"/>
  <c r="BU105" i="6"/>
  <c r="BV105" i="6"/>
  <c r="BW105" i="6"/>
  <c r="BX105" i="6"/>
  <c r="BY105" i="6"/>
  <c r="BZ105" i="6"/>
  <c r="CA105" i="6"/>
  <c r="CB105" i="6"/>
  <c r="CC105" i="6"/>
  <c r="CD105" i="6"/>
  <c r="CE105" i="6"/>
  <c r="CF105" i="6"/>
  <c r="CG105" i="6"/>
  <c r="CH105" i="6"/>
  <c r="CI105" i="6"/>
  <c r="CJ105" i="6"/>
  <c r="CK105" i="6"/>
  <c r="CL105" i="6"/>
  <c r="CM105" i="6"/>
  <c r="B106" i="6"/>
  <c r="C106" i="6"/>
  <c r="D106" i="6"/>
  <c r="E106" i="6"/>
  <c r="F106" i="6"/>
  <c r="G106" i="6"/>
  <c r="H106" i="6"/>
  <c r="I106" i="6"/>
  <c r="J106" i="6"/>
  <c r="K106" i="6"/>
  <c r="L106" i="6"/>
  <c r="M106" i="6"/>
  <c r="N106" i="6"/>
  <c r="O106" i="6"/>
  <c r="P106" i="6"/>
  <c r="Q106" i="6"/>
  <c r="R106" i="6"/>
  <c r="S106" i="6"/>
  <c r="T106" i="6"/>
  <c r="U106" i="6"/>
  <c r="V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BO106" i="6"/>
  <c r="BP106" i="6"/>
  <c r="BQ106" i="6"/>
  <c r="BR106" i="6"/>
  <c r="BS106" i="6"/>
  <c r="BT106" i="6"/>
  <c r="BU106" i="6"/>
  <c r="BV106" i="6"/>
  <c r="BW106" i="6"/>
  <c r="BX106" i="6"/>
  <c r="BY106" i="6"/>
  <c r="BZ106" i="6"/>
  <c r="CA106" i="6"/>
  <c r="CB106" i="6"/>
  <c r="CC106" i="6"/>
  <c r="CD106" i="6"/>
  <c r="CE106" i="6"/>
  <c r="CF106" i="6"/>
  <c r="CG106" i="6"/>
  <c r="CH106" i="6"/>
  <c r="CI106" i="6"/>
  <c r="CJ106" i="6"/>
  <c r="CK106" i="6"/>
  <c r="CL106" i="6"/>
  <c r="CM106" i="6"/>
  <c r="B185" i="52"/>
  <c r="C185" i="52"/>
  <c r="D185" i="52"/>
  <c r="E185" i="52"/>
  <c r="F185" i="52"/>
  <c r="K185" i="52"/>
  <c r="L185" i="52"/>
  <c r="M185" i="52"/>
  <c r="B109" i="81"/>
  <c r="B221" i="81"/>
  <c r="B53" i="81"/>
  <c r="B125" i="81"/>
  <c r="B153" i="81"/>
  <c r="E10" i="81"/>
  <c r="E123" i="81"/>
  <c r="E151" i="81"/>
  <c r="E235" i="81"/>
  <c r="E149" i="81"/>
  <c r="E38" i="81"/>
  <c r="E122" i="81"/>
  <c r="E150" i="81"/>
  <c r="E234" i="81"/>
  <c r="E41" i="81"/>
  <c r="E42" i="81"/>
  <c r="E154" i="81"/>
  <c r="E81" i="81"/>
  <c r="E238" i="81"/>
  <c r="E126" i="81"/>
  <c r="E237" i="81"/>
  <c r="E125" i="81"/>
  <c r="E239" i="81"/>
  <c r="E127" i="81"/>
  <c r="E233" i="81"/>
  <c r="E121" i="81"/>
  <c r="B209" i="81"/>
  <c r="B206" i="81"/>
  <c r="B207" i="81"/>
  <c r="E246" i="81"/>
  <c r="E134" i="81"/>
  <c r="E50" i="81"/>
  <c r="E14" i="81"/>
  <c r="E9" i="81"/>
  <c r="B15" i="81"/>
  <c r="G162" i="81"/>
  <c r="AB191" i="2"/>
  <c r="AS191" i="2"/>
  <c r="AO191" i="2"/>
  <c r="AC191" i="2"/>
  <c r="Y191" i="2"/>
  <c r="U191" i="2"/>
  <c r="I191" i="2"/>
  <c r="AP191" i="2"/>
  <c r="P192" i="2"/>
  <c r="AB192" i="2"/>
  <c r="D191" i="2"/>
  <c r="AM191" i="2"/>
  <c r="W191" i="2"/>
  <c r="K191" i="2"/>
  <c r="AJ191" i="2"/>
  <c r="AI191" i="2"/>
  <c r="Q253" i="104"/>
  <c r="F252" i="104" s="1"/>
  <c r="AM192" i="2"/>
  <c r="AI192" i="2"/>
  <c r="G192" i="2"/>
  <c r="Q192" i="4"/>
  <c r="AP192" i="2"/>
  <c r="AC192" i="2"/>
  <c r="Y192" i="2"/>
  <c r="I192" i="2"/>
  <c r="B88" i="10"/>
  <c r="C88"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AI88" i="10"/>
  <c r="AJ88" i="10"/>
  <c r="AK88" i="10"/>
  <c r="AL88" i="10"/>
  <c r="AM88" i="10"/>
  <c r="AN88" i="10"/>
  <c r="AO88" i="10"/>
  <c r="AP88" i="10"/>
  <c r="AQ88" i="10"/>
  <c r="AR88" i="10"/>
  <c r="AS88" i="10"/>
  <c r="AT88" i="10"/>
  <c r="B89" i="10"/>
  <c r="C89"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AF89" i="10"/>
  <c r="AG89" i="10"/>
  <c r="AH89" i="10"/>
  <c r="AI89" i="10"/>
  <c r="AJ89" i="10"/>
  <c r="AK89" i="10"/>
  <c r="AL89" i="10"/>
  <c r="AM89" i="10"/>
  <c r="AN89" i="10"/>
  <c r="AO89" i="10"/>
  <c r="AP89" i="10"/>
  <c r="AQ89" i="10"/>
  <c r="AR89" i="10"/>
  <c r="AS89" i="10"/>
  <c r="AT89" i="10"/>
  <c r="B90" i="10"/>
  <c r="C90"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AF90" i="10"/>
  <c r="AG90" i="10"/>
  <c r="AH90" i="10"/>
  <c r="AI90" i="10"/>
  <c r="AJ90" i="10"/>
  <c r="AK90" i="10"/>
  <c r="AL90" i="10"/>
  <c r="AM90" i="10"/>
  <c r="AN90" i="10"/>
  <c r="AO90" i="10"/>
  <c r="AP90" i="10"/>
  <c r="AQ90" i="10"/>
  <c r="AR90" i="10"/>
  <c r="AS90" i="10"/>
  <c r="AT90" i="10"/>
  <c r="B91" i="10"/>
  <c r="C91"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AI91" i="10"/>
  <c r="AJ91" i="10"/>
  <c r="AK91" i="10"/>
  <c r="AL91" i="10"/>
  <c r="AM91" i="10"/>
  <c r="AN91" i="10"/>
  <c r="AO91" i="10"/>
  <c r="AP91" i="10"/>
  <c r="AQ91" i="10"/>
  <c r="AR91" i="10"/>
  <c r="AS91" i="10"/>
  <c r="AT91" i="10"/>
  <c r="B92" i="10"/>
  <c r="C9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AI92" i="10"/>
  <c r="AJ92" i="10"/>
  <c r="AK92" i="10"/>
  <c r="AL92" i="10"/>
  <c r="AM92" i="10"/>
  <c r="AN92" i="10"/>
  <c r="AO92" i="10"/>
  <c r="AP92" i="10"/>
  <c r="AQ92" i="10"/>
  <c r="AR92" i="10"/>
  <c r="AS92" i="10"/>
  <c r="AT92" i="10"/>
  <c r="B93" i="10"/>
  <c r="C93"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AI93" i="10"/>
  <c r="AJ93" i="10"/>
  <c r="AK93" i="10"/>
  <c r="AL93" i="10"/>
  <c r="AM93" i="10"/>
  <c r="AN93" i="10"/>
  <c r="AO93" i="10"/>
  <c r="AP93" i="10"/>
  <c r="AQ93" i="10"/>
  <c r="AR93" i="10"/>
  <c r="AS93" i="10"/>
  <c r="AT93" i="10"/>
  <c r="B94"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AI94" i="10"/>
  <c r="AJ94" i="10"/>
  <c r="AK94" i="10"/>
  <c r="AL94" i="10"/>
  <c r="AM94" i="10"/>
  <c r="AN94" i="10"/>
  <c r="AO94" i="10"/>
  <c r="AP94" i="10"/>
  <c r="AQ94" i="10"/>
  <c r="AR94" i="10"/>
  <c r="AS94" i="10"/>
  <c r="AT94" i="10"/>
  <c r="B95" i="10"/>
  <c r="C95"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AI95" i="10"/>
  <c r="AJ95" i="10"/>
  <c r="AK95" i="10"/>
  <c r="AL95" i="10"/>
  <c r="AM95" i="10"/>
  <c r="AN95" i="10"/>
  <c r="AO95" i="10"/>
  <c r="AP95" i="10"/>
  <c r="AQ95" i="10"/>
  <c r="AR95" i="10"/>
  <c r="AS95" i="10"/>
  <c r="AT95" i="10"/>
  <c r="B96" i="10"/>
  <c r="C96"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AI96" i="10"/>
  <c r="AJ96" i="10"/>
  <c r="AK96" i="10"/>
  <c r="AL96" i="10"/>
  <c r="AM96" i="10"/>
  <c r="AN96" i="10"/>
  <c r="AO96" i="10"/>
  <c r="AP96" i="10"/>
  <c r="AQ96" i="10"/>
  <c r="AR96" i="10"/>
  <c r="AS96" i="10"/>
  <c r="AT96" i="10"/>
  <c r="B97"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AF97" i="10"/>
  <c r="AG97" i="10"/>
  <c r="AH97" i="10"/>
  <c r="AI97" i="10"/>
  <c r="AJ97" i="10"/>
  <c r="AK97" i="10"/>
  <c r="AL97" i="10"/>
  <c r="AM97" i="10"/>
  <c r="AN97" i="10"/>
  <c r="AO97" i="10"/>
  <c r="AP97" i="10"/>
  <c r="AQ97" i="10"/>
  <c r="AR97" i="10"/>
  <c r="AS97" i="10"/>
  <c r="AT97" i="10"/>
  <c r="B98" i="10"/>
  <c r="C98"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AI98" i="10"/>
  <c r="AJ98" i="10"/>
  <c r="AK98" i="10"/>
  <c r="AL98" i="10"/>
  <c r="AM98" i="10"/>
  <c r="AN98" i="10"/>
  <c r="AO98" i="10"/>
  <c r="AP98" i="10"/>
  <c r="AQ98" i="10"/>
  <c r="AR98" i="10"/>
  <c r="AS98" i="10"/>
  <c r="AT98" i="10"/>
  <c r="B99" i="10"/>
  <c r="C99"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AI99" i="10"/>
  <c r="AJ99" i="10"/>
  <c r="AK99" i="10"/>
  <c r="AL99" i="10"/>
  <c r="AM99" i="10"/>
  <c r="AN99" i="10"/>
  <c r="AO99" i="10"/>
  <c r="AP99" i="10"/>
  <c r="AQ99" i="10"/>
  <c r="AR99" i="10"/>
  <c r="AS99" i="10"/>
  <c r="AT99" i="10"/>
  <c r="B88" i="6"/>
  <c r="C88" i="6"/>
  <c r="D88" i="6"/>
  <c r="E88" i="6"/>
  <c r="F88"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BQ88" i="6"/>
  <c r="BR88" i="6"/>
  <c r="BS88" i="6"/>
  <c r="BT88" i="6"/>
  <c r="BU88" i="6"/>
  <c r="BV88" i="6"/>
  <c r="BW88" i="6"/>
  <c r="BX88" i="6"/>
  <c r="BY88" i="6"/>
  <c r="BZ88" i="6"/>
  <c r="CA88" i="6"/>
  <c r="CB88" i="6"/>
  <c r="CC88" i="6"/>
  <c r="CD88" i="6"/>
  <c r="CE88" i="6"/>
  <c r="CF88" i="6"/>
  <c r="CG88" i="6"/>
  <c r="CH88" i="6"/>
  <c r="CI88" i="6"/>
  <c r="CJ88" i="6"/>
  <c r="CK88" i="6"/>
  <c r="CL88" i="6"/>
  <c r="CM88" i="6"/>
  <c r="B89" i="6"/>
  <c r="C89" i="6"/>
  <c r="D89" i="6"/>
  <c r="E89" i="6"/>
  <c r="F89"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Y89" i="6"/>
  <c r="BZ89" i="6"/>
  <c r="CA89" i="6"/>
  <c r="CB89" i="6"/>
  <c r="CC89" i="6"/>
  <c r="CD89" i="6"/>
  <c r="CE89" i="6"/>
  <c r="CF89" i="6"/>
  <c r="CG89" i="6"/>
  <c r="CH89" i="6"/>
  <c r="CI89" i="6"/>
  <c r="CJ89" i="6"/>
  <c r="CK89" i="6"/>
  <c r="CL89" i="6"/>
  <c r="CM89" i="6"/>
  <c r="B90" i="6"/>
  <c r="C90" i="6"/>
  <c r="D90"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BQ90" i="6"/>
  <c r="BR90" i="6"/>
  <c r="BS90" i="6"/>
  <c r="BT90" i="6"/>
  <c r="BU90" i="6"/>
  <c r="BV90" i="6"/>
  <c r="BW90" i="6"/>
  <c r="BX90" i="6"/>
  <c r="BY90" i="6"/>
  <c r="BZ90" i="6"/>
  <c r="CA90" i="6"/>
  <c r="CB90" i="6"/>
  <c r="CC90" i="6"/>
  <c r="CD90" i="6"/>
  <c r="CE90" i="6"/>
  <c r="CF90" i="6"/>
  <c r="CG90" i="6"/>
  <c r="CH90" i="6"/>
  <c r="CI90" i="6"/>
  <c r="CJ90" i="6"/>
  <c r="CK90" i="6"/>
  <c r="CL90" i="6"/>
  <c r="CM90" i="6"/>
  <c r="B91" i="6"/>
  <c r="C91" i="6"/>
  <c r="D91"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BO91" i="6"/>
  <c r="BP91" i="6"/>
  <c r="BQ91" i="6"/>
  <c r="BR91" i="6"/>
  <c r="BS91" i="6"/>
  <c r="BT91" i="6"/>
  <c r="BU91" i="6"/>
  <c r="BV91" i="6"/>
  <c r="BW91" i="6"/>
  <c r="BX91" i="6"/>
  <c r="BY91" i="6"/>
  <c r="BZ91" i="6"/>
  <c r="CA91" i="6"/>
  <c r="CB91" i="6"/>
  <c r="CC91" i="6"/>
  <c r="CD91" i="6"/>
  <c r="CE91" i="6"/>
  <c r="CF91" i="6"/>
  <c r="CG91" i="6"/>
  <c r="CH91" i="6"/>
  <c r="CI91" i="6"/>
  <c r="CJ91" i="6"/>
  <c r="CK91" i="6"/>
  <c r="CL91" i="6"/>
  <c r="CM91" i="6"/>
  <c r="B92" i="6"/>
  <c r="B93" i="6"/>
  <c r="C93" i="6"/>
  <c r="D93" i="6"/>
  <c r="E93" i="6"/>
  <c r="F93"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M93" i="6"/>
  <c r="B94" i="6"/>
  <c r="C94" i="6"/>
  <c r="D94" i="6"/>
  <c r="E94" i="6"/>
  <c r="F94" i="6"/>
  <c r="G94"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M94" i="6"/>
  <c r="B95" i="6"/>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G95" i="6"/>
  <c r="CH95" i="6"/>
  <c r="CI95" i="6"/>
  <c r="CJ95" i="6"/>
  <c r="CK95" i="6"/>
  <c r="CL95" i="6"/>
  <c r="CM95" i="6"/>
  <c r="B96" i="6"/>
  <c r="C96" i="6"/>
  <c r="D96"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BA96" i="6"/>
  <c r="BB96" i="6"/>
  <c r="BC96" i="6"/>
  <c r="BD96" i="6"/>
  <c r="BE96" i="6"/>
  <c r="BF96" i="6"/>
  <c r="BG96" i="6"/>
  <c r="BH96" i="6"/>
  <c r="BI96" i="6"/>
  <c r="BJ96" i="6"/>
  <c r="BK96" i="6"/>
  <c r="BL96" i="6"/>
  <c r="BM96" i="6"/>
  <c r="BN96" i="6"/>
  <c r="BO96" i="6"/>
  <c r="BP96" i="6"/>
  <c r="BQ96" i="6"/>
  <c r="BR96" i="6"/>
  <c r="BS96" i="6"/>
  <c r="BT96" i="6"/>
  <c r="BU96" i="6"/>
  <c r="BV96" i="6"/>
  <c r="BW96" i="6"/>
  <c r="BX96" i="6"/>
  <c r="BY96" i="6"/>
  <c r="BZ96" i="6"/>
  <c r="CA96" i="6"/>
  <c r="CB96" i="6"/>
  <c r="CC96" i="6"/>
  <c r="CD96" i="6"/>
  <c r="CE96" i="6"/>
  <c r="CF96" i="6"/>
  <c r="CG96" i="6"/>
  <c r="CH96" i="6"/>
  <c r="CI96" i="6"/>
  <c r="CJ96" i="6"/>
  <c r="CK96" i="6"/>
  <c r="CL96" i="6"/>
  <c r="CM96" i="6"/>
  <c r="B97" i="6"/>
  <c r="C97" i="6"/>
  <c r="D97" i="6"/>
  <c r="E97" i="6"/>
  <c r="F97"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BO97" i="6"/>
  <c r="BP97" i="6"/>
  <c r="BQ97" i="6"/>
  <c r="BR97" i="6"/>
  <c r="BS97" i="6"/>
  <c r="BT97" i="6"/>
  <c r="BU97" i="6"/>
  <c r="BV97" i="6"/>
  <c r="BW97" i="6"/>
  <c r="BX97" i="6"/>
  <c r="BY97" i="6"/>
  <c r="BZ97" i="6"/>
  <c r="CA97" i="6"/>
  <c r="CB97" i="6"/>
  <c r="CC97" i="6"/>
  <c r="CD97" i="6"/>
  <c r="CE97" i="6"/>
  <c r="CF97" i="6"/>
  <c r="CG97" i="6"/>
  <c r="CH97" i="6"/>
  <c r="CI97" i="6"/>
  <c r="CJ97" i="6"/>
  <c r="CK97" i="6"/>
  <c r="CL97" i="6"/>
  <c r="CM97" i="6"/>
  <c r="B98" i="6"/>
  <c r="C98" i="6"/>
  <c r="D98" i="6"/>
  <c r="E98" i="6"/>
  <c r="F98"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BQ98" i="6"/>
  <c r="BR98" i="6"/>
  <c r="BS98" i="6"/>
  <c r="BT98" i="6"/>
  <c r="BU98" i="6"/>
  <c r="BV98" i="6"/>
  <c r="BW98" i="6"/>
  <c r="BX98" i="6"/>
  <c r="BY98" i="6"/>
  <c r="BZ98" i="6"/>
  <c r="CA98" i="6"/>
  <c r="CB98" i="6"/>
  <c r="CC98" i="6"/>
  <c r="CD98" i="6"/>
  <c r="CE98" i="6"/>
  <c r="CF98" i="6"/>
  <c r="CG98" i="6"/>
  <c r="CH98" i="6"/>
  <c r="CI98" i="6"/>
  <c r="CJ98" i="6"/>
  <c r="CK98" i="6"/>
  <c r="CL98" i="6"/>
  <c r="CM98" i="6"/>
  <c r="B99" i="6"/>
  <c r="C99" i="6"/>
  <c r="D99" i="6"/>
  <c r="E99" i="6"/>
  <c r="F99" i="6"/>
  <c r="G99" i="6"/>
  <c r="H99" i="6"/>
  <c r="I99" i="6"/>
  <c r="J99" i="6"/>
  <c r="K99" i="6"/>
  <c r="L99" i="6"/>
  <c r="M99" i="6"/>
  <c r="N99" i="6"/>
  <c r="O99" i="6"/>
  <c r="P99" i="6"/>
  <c r="Q99" i="6"/>
  <c r="R99" i="6"/>
  <c r="S99" i="6"/>
  <c r="T99" i="6"/>
  <c r="U99" i="6"/>
  <c r="V99" i="6"/>
  <c r="W99" i="6"/>
  <c r="X99" i="6"/>
  <c r="Y99" i="6"/>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BO99" i="6"/>
  <c r="BP99" i="6"/>
  <c r="BQ99" i="6"/>
  <c r="BR99" i="6"/>
  <c r="BS99" i="6"/>
  <c r="BT99" i="6"/>
  <c r="BU99" i="6"/>
  <c r="BV99" i="6"/>
  <c r="BW99" i="6"/>
  <c r="BX99" i="6"/>
  <c r="BY99" i="6"/>
  <c r="BZ99" i="6"/>
  <c r="CA99" i="6"/>
  <c r="CB99" i="6"/>
  <c r="CC99" i="6"/>
  <c r="CD99" i="6"/>
  <c r="CE99" i="6"/>
  <c r="CF99" i="6"/>
  <c r="CG99" i="6"/>
  <c r="CH99" i="6"/>
  <c r="CI99" i="6"/>
  <c r="CJ99" i="6"/>
  <c r="CK99" i="6"/>
  <c r="CL99" i="6"/>
  <c r="CM99" i="6"/>
  <c r="B184" i="52"/>
  <c r="C184" i="52"/>
  <c r="D184" i="52"/>
  <c r="E184" i="52"/>
  <c r="F184" i="52"/>
  <c r="K184" i="52"/>
  <c r="L184" i="52"/>
  <c r="M184" i="52"/>
  <c r="L24" i="52"/>
  <c r="K24" i="52"/>
  <c r="J24" i="52"/>
  <c r="I24" i="52"/>
  <c r="H24" i="52"/>
  <c r="G24" i="52"/>
  <c r="F24" i="52"/>
  <c r="E24" i="52"/>
  <c r="D24" i="52"/>
  <c r="C24" i="52"/>
  <c r="B24" i="52"/>
  <c r="B88" i="52" s="1"/>
  <c r="H195" i="52"/>
  <c r="E195" i="52"/>
  <c r="B195" i="52"/>
  <c r="M183" i="52"/>
  <c r="L183" i="52"/>
  <c r="K183" i="52"/>
  <c r="F183" i="52"/>
  <c r="E183" i="52"/>
  <c r="D183" i="52"/>
  <c r="C183" i="52"/>
  <c r="B183" i="52"/>
  <c r="M182" i="52"/>
  <c r="L182" i="52"/>
  <c r="K182" i="52"/>
  <c r="F182" i="52"/>
  <c r="E182" i="52"/>
  <c r="D182" i="52"/>
  <c r="C182" i="52"/>
  <c r="B182" i="52"/>
  <c r="M181" i="52"/>
  <c r="L181" i="52"/>
  <c r="K181" i="52"/>
  <c r="F181" i="52"/>
  <c r="E181" i="52"/>
  <c r="D181" i="52"/>
  <c r="C181" i="52"/>
  <c r="B181" i="52"/>
  <c r="M180" i="52"/>
  <c r="L180" i="52"/>
  <c r="K180" i="52"/>
  <c r="F180" i="52"/>
  <c r="E180" i="52"/>
  <c r="D180" i="52"/>
  <c r="C180" i="52"/>
  <c r="B180" i="52"/>
  <c r="M179" i="52"/>
  <c r="L179" i="52"/>
  <c r="K179" i="52"/>
  <c r="F179" i="52"/>
  <c r="E179" i="52"/>
  <c r="D179" i="52"/>
  <c r="C179" i="52"/>
  <c r="B179" i="52"/>
  <c r="M178" i="52"/>
  <c r="L178" i="52"/>
  <c r="K178" i="52"/>
  <c r="F178" i="52"/>
  <c r="E178" i="52"/>
  <c r="D178" i="52"/>
  <c r="C178" i="52"/>
  <c r="B178" i="52"/>
  <c r="M177" i="52"/>
  <c r="L177" i="52"/>
  <c r="K177" i="52"/>
  <c r="F177" i="52"/>
  <c r="E177" i="52"/>
  <c r="D177" i="52"/>
  <c r="C177" i="52"/>
  <c r="B177" i="52"/>
  <c r="M176" i="52"/>
  <c r="L176" i="52"/>
  <c r="K176" i="52"/>
  <c r="F176" i="52"/>
  <c r="E176" i="52"/>
  <c r="D176" i="52"/>
  <c r="C176" i="52"/>
  <c r="B176" i="52"/>
  <c r="M175" i="52"/>
  <c r="L175" i="52"/>
  <c r="K175" i="52"/>
  <c r="F175" i="52"/>
  <c r="E175" i="52"/>
  <c r="D175" i="52"/>
  <c r="C175" i="52"/>
  <c r="B175" i="52"/>
  <c r="M174" i="52"/>
  <c r="L174" i="52"/>
  <c r="K174" i="52"/>
  <c r="F174" i="52"/>
  <c r="E174" i="52"/>
  <c r="D174" i="52"/>
  <c r="C174" i="52"/>
  <c r="B174" i="52"/>
  <c r="M173" i="52"/>
  <c r="L173" i="52"/>
  <c r="K173" i="52"/>
  <c r="F173" i="52"/>
  <c r="E173" i="52"/>
  <c r="D173" i="52"/>
  <c r="C173" i="52"/>
  <c r="B173" i="52"/>
  <c r="M172" i="52"/>
  <c r="L172" i="52"/>
  <c r="K172" i="52"/>
  <c r="F172" i="52"/>
  <c r="E172" i="52"/>
  <c r="D172" i="52"/>
  <c r="C172" i="52"/>
  <c r="B172" i="52"/>
  <c r="M171" i="52"/>
  <c r="L171" i="52"/>
  <c r="K171" i="52"/>
  <c r="F171" i="52"/>
  <c r="E171" i="52"/>
  <c r="D171" i="52"/>
  <c r="C171" i="52"/>
  <c r="B171" i="52"/>
  <c r="M170" i="52"/>
  <c r="L170" i="52"/>
  <c r="K170" i="52"/>
  <c r="F170" i="52"/>
  <c r="E170" i="52"/>
  <c r="D170" i="52"/>
  <c r="C170" i="52"/>
  <c r="B170" i="52"/>
  <c r="M169" i="52"/>
  <c r="L169" i="52"/>
  <c r="K169" i="52"/>
  <c r="F169" i="52"/>
  <c r="E169" i="52"/>
  <c r="D169" i="52"/>
  <c r="C169" i="52"/>
  <c r="B169" i="52"/>
  <c r="M168" i="52"/>
  <c r="L168" i="52"/>
  <c r="K168" i="52"/>
  <c r="F168" i="52"/>
  <c r="E168" i="52"/>
  <c r="D168" i="52"/>
  <c r="C168" i="52"/>
  <c r="B168" i="52"/>
  <c r="M167" i="52"/>
  <c r="L167" i="52"/>
  <c r="K167" i="52"/>
  <c r="F167" i="52"/>
  <c r="E167" i="52"/>
  <c r="D167" i="52"/>
  <c r="C167" i="52"/>
  <c r="B167" i="52"/>
  <c r="J163" i="52"/>
  <c r="I163" i="52"/>
  <c r="H163" i="52"/>
  <c r="G163" i="52"/>
  <c r="I134" i="52"/>
  <c r="J134" i="52" s="1"/>
  <c r="M99" i="52"/>
  <c r="L99" i="52"/>
  <c r="K99" i="52"/>
  <c r="J99" i="52"/>
  <c r="I99" i="52"/>
  <c r="H99" i="52"/>
  <c r="G99" i="52"/>
  <c r="F99" i="52"/>
  <c r="E99" i="52"/>
  <c r="D99" i="52"/>
  <c r="C99" i="52"/>
  <c r="B99" i="52"/>
  <c r="M80" i="52"/>
  <c r="L80" i="52"/>
  <c r="K80" i="52"/>
  <c r="J80" i="52"/>
  <c r="I80" i="52"/>
  <c r="H80" i="52"/>
  <c r="G80" i="52"/>
  <c r="F80" i="52"/>
  <c r="E80" i="52"/>
  <c r="D80" i="52"/>
  <c r="C80" i="52"/>
  <c r="B80" i="52"/>
  <c r="M79" i="52"/>
  <c r="L79" i="52"/>
  <c r="K79" i="52"/>
  <c r="J79" i="52"/>
  <c r="I79" i="52"/>
  <c r="H79" i="52"/>
  <c r="G79" i="52"/>
  <c r="F79" i="52"/>
  <c r="E79" i="52"/>
  <c r="D79" i="52"/>
  <c r="C79" i="52"/>
  <c r="B79" i="52"/>
  <c r="M78" i="52"/>
  <c r="L78" i="52"/>
  <c r="K78" i="52"/>
  <c r="J78" i="52"/>
  <c r="I78" i="52"/>
  <c r="H78" i="52"/>
  <c r="G78" i="52"/>
  <c r="F78" i="52"/>
  <c r="E78" i="52"/>
  <c r="D78" i="52"/>
  <c r="C78" i="52"/>
  <c r="B78" i="52"/>
  <c r="M77" i="52"/>
  <c r="L77" i="52"/>
  <c r="K77" i="52"/>
  <c r="J77" i="52"/>
  <c r="I77" i="52"/>
  <c r="H77" i="52"/>
  <c r="G77" i="52"/>
  <c r="F77" i="52"/>
  <c r="E77" i="52"/>
  <c r="D77" i="52"/>
  <c r="C77" i="52"/>
  <c r="B77" i="52"/>
  <c r="M76" i="52"/>
  <c r="L76" i="52"/>
  <c r="K76" i="52"/>
  <c r="J76" i="52"/>
  <c r="I76" i="52"/>
  <c r="H76" i="52"/>
  <c r="G76" i="52"/>
  <c r="F76" i="52"/>
  <c r="E76" i="52"/>
  <c r="D76" i="52"/>
  <c r="C76" i="52"/>
  <c r="B76" i="52"/>
  <c r="M75" i="52"/>
  <c r="L75" i="52"/>
  <c r="K75" i="52"/>
  <c r="J75" i="52"/>
  <c r="I75" i="52"/>
  <c r="H75" i="52"/>
  <c r="G75" i="52"/>
  <c r="F75" i="52"/>
  <c r="E75" i="52"/>
  <c r="D75" i="52"/>
  <c r="C75" i="52"/>
  <c r="B75" i="52"/>
  <c r="M74" i="52"/>
  <c r="L74" i="52"/>
  <c r="K74" i="52"/>
  <c r="J74" i="52"/>
  <c r="I74" i="52"/>
  <c r="H74" i="52"/>
  <c r="G74" i="52"/>
  <c r="F74" i="52"/>
  <c r="E74" i="52"/>
  <c r="D74" i="52"/>
  <c r="C74" i="52"/>
  <c r="B74" i="52"/>
  <c r="M73" i="52"/>
  <c r="L73" i="52"/>
  <c r="K73" i="52"/>
  <c r="J73" i="52"/>
  <c r="I73" i="52"/>
  <c r="H73" i="52"/>
  <c r="G73" i="52"/>
  <c r="F73" i="52"/>
  <c r="E73" i="52"/>
  <c r="D73" i="52"/>
  <c r="C73" i="52"/>
  <c r="B73" i="52"/>
  <c r="M72" i="52"/>
  <c r="L72" i="52"/>
  <c r="K72" i="52"/>
  <c r="J72" i="52"/>
  <c r="I72" i="52"/>
  <c r="H72" i="52"/>
  <c r="G72" i="52"/>
  <c r="F72" i="52"/>
  <c r="E72" i="52"/>
  <c r="D72" i="52"/>
  <c r="C72" i="52"/>
  <c r="B72" i="52"/>
  <c r="M71" i="52"/>
  <c r="L71" i="52"/>
  <c r="K71" i="52"/>
  <c r="J71" i="52"/>
  <c r="I71" i="52"/>
  <c r="H71" i="52"/>
  <c r="G71" i="52"/>
  <c r="F71" i="52"/>
  <c r="E71" i="52"/>
  <c r="D71" i="52"/>
  <c r="C71" i="52"/>
  <c r="B71" i="52"/>
  <c r="M70" i="52"/>
  <c r="L70" i="52"/>
  <c r="K70" i="52"/>
  <c r="J70" i="52"/>
  <c r="I70" i="52"/>
  <c r="H70" i="52"/>
  <c r="G70" i="52"/>
  <c r="F70" i="52"/>
  <c r="E70" i="52"/>
  <c r="D70" i="52"/>
  <c r="C70" i="52"/>
  <c r="B70" i="52"/>
  <c r="M48" i="52"/>
  <c r="L48" i="52"/>
  <c r="K48" i="52"/>
  <c r="J48" i="52"/>
  <c r="I48" i="52"/>
  <c r="H48" i="52"/>
  <c r="G48" i="52"/>
  <c r="F48" i="52"/>
  <c r="E48" i="52"/>
  <c r="D48" i="52"/>
  <c r="C48" i="52"/>
  <c r="B48" i="52"/>
  <c r="M47" i="52"/>
  <c r="L47" i="52"/>
  <c r="K47" i="52"/>
  <c r="J47" i="52"/>
  <c r="I47" i="52"/>
  <c r="H47" i="52"/>
  <c r="G47" i="52"/>
  <c r="F47" i="52"/>
  <c r="E47" i="52"/>
  <c r="D47" i="52"/>
  <c r="C47" i="52"/>
  <c r="B47" i="52"/>
  <c r="M46" i="52"/>
  <c r="L46" i="52"/>
  <c r="K46" i="52"/>
  <c r="J46" i="52"/>
  <c r="I46" i="52"/>
  <c r="H46" i="52"/>
  <c r="G46" i="52"/>
  <c r="F46" i="52"/>
  <c r="E46" i="52"/>
  <c r="D46" i="52"/>
  <c r="C46" i="52"/>
  <c r="B46" i="52"/>
  <c r="M45" i="52"/>
  <c r="L45" i="52"/>
  <c r="K45" i="52"/>
  <c r="J45" i="52"/>
  <c r="I45" i="52"/>
  <c r="H45" i="52"/>
  <c r="G45" i="52"/>
  <c r="F45" i="52"/>
  <c r="E45" i="52"/>
  <c r="D45" i="52"/>
  <c r="C45" i="52"/>
  <c r="B45" i="52"/>
  <c r="M44" i="52"/>
  <c r="L44" i="52"/>
  <c r="K44" i="52"/>
  <c r="J44" i="52"/>
  <c r="I44" i="52"/>
  <c r="H44" i="52"/>
  <c r="G44" i="52"/>
  <c r="F44" i="52"/>
  <c r="E44" i="52"/>
  <c r="D44" i="52"/>
  <c r="C44" i="52"/>
  <c r="B44" i="52"/>
  <c r="M42" i="52"/>
  <c r="L42" i="52"/>
  <c r="K42" i="52"/>
  <c r="J42" i="52"/>
  <c r="I42" i="52"/>
  <c r="H42" i="52"/>
  <c r="G42" i="52"/>
  <c r="F42" i="52"/>
  <c r="E42" i="52"/>
  <c r="D42" i="52"/>
  <c r="C42" i="52"/>
  <c r="B42" i="52"/>
  <c r="M41" i="52"/>
  <c r="L41" i="52"/>
  <c r="K41" i="52"/>
  <c r="J41" i="52"/>
  <c r="I41" i="52"/>
  <c r="H41" i="52"/>
  <c r="G41" i="52"/>
  <c r="F41" i="52"/>
  <c r="E41" i="52"/>
  <c r="D41" i="52"/>
  <c r="C41" i="52"/>
  <c r="B41" i="52"/>
  <c r="M40" i="52"/>
  <c r="L40" i="52"/>
  <c r="K40" i="52"/>
  <c r="J40" i="52"/>
  <c r="I40" i="52"/>
  <c r="H40" i="52"/>
  <c r="G40" i="52"/>
  <c r="F40" i="52"/>
  <c r="E40" i="52"/>
  <c r="D40" i="52"/>
  <c r="C40" i="52"/>
  <c r="B40" i="52"/>
  <c r="M39" i="52"/>
  <c r="L39" i="52"/>
  <c r="K39" i="52"/>
  <c r="J39" i="52"/>
  <c r="I39" i="52"/>
  <c r="H39" i="52"/>
  <c r="G39" i="52"/>
  <c r="F39" i="52"/>
  <c r="E39" i="52"/>
  <c r="D39" i="52"/>
  <c r="C39" i="52"/>
  <c r="B39" i="52"/>
  <c r="M35" i="52"/>
  <c r="L35" i="52"/>
  <c r="K35" i="52"/>
  <c r="J35" i="52"/>
  <c r="I35" i="52"/>
  <c r="H35" i="52"/>
  <c r="G35" i="52"/>
  <c r="F35" i="52"/>
  <c r="E35" i="52"/>
  <c r="D35" i="52"/>
  <c r="C35" i="52"/>
  <c r="B35" i="52"/>
  <c r="M23" i="52"/>
  <c r="L23" i="52"/>
  <c r="K23" i="52"/>
  <c r="J23" i="52"/>
  <c r="I23" i="52"/>
  <c r="H23" i="52"/>
  <c r="G23" i="52"/>
  <c r="F23" i="52"/>
  <c r="E23" i="52"/>
  <c r="D23" i="52"/>
  <c r="C23" i="52"/>
  <c r="B23" i="52"/>
  <c r="B87" i="52" s="1"/>
  <c r="M22" i="52"/>
  <c r="L22" i="52"/>
  <c r="K22" i="52"/>
  <c r="J22" i="52"/>
  <c r="I22" i="52"/>
  <c r="H22" i="52"/>
  <c r="G22" i="52"/>
  <c r="F22" i="52"/>
  <c r="E22" i="52"/>
  <c r="D22" i="52"/>
  <c r="C22" i="52"/>
  <c r="B22" i="52"/>
  <c r="B86" i="52" s="1"/>
  <c r="M21" i="52"/>
  <c r="L21" i="52"/>
  <c r="K21" i="52"/>
  <c r="J21" i="52"/>
  <c r="I21" i="52"/>
  <c r="H21" i="52"/>
  <c r="G21" i="52"/>
  <c r="F21" i="52"/>
  <c r="E21" i="52"/>
  <c r="D21" i="52"/>
  <c r="C21" i="52"/>
  <c r="B21" i="52"/>
  <c r="M20" i="52"/>
  <c r="L20" i="52"/>
  <c r="K20" i="52"/>
  <c r="J20" i="52"/>
  <c r="I20" i="52"/>
  <c r="H20" i="52"/>
  <c r="G20" i="52"/>
  <c r="F20" i="52"/>
  <c r="E20" i="52"/>
  <c r="D20" i="52"/>
  <c r="C20" i="52"/>
  <c r="B20" i="52"/>
  <c r="B84" i="52" s="1"/>
  <c r="M19" i="52"/>
  <c r="L19" i="52"/>
  <c r="K19" i="52"/>
  <c r="J19" i="52"/>
  <c r="I19" i="52"/>
  <c r="H19" i="52"/>
  <c r="G19" i="52"/>
  <c r="F19" i="52"/>
  <c r="E19" i="52"/>
  <c r="D19" i="52"/>
  <c r="C19" i="52"/>
  <c r="B19" i="52"/>
  <c r="B83" i="52" s="1"/>
  <c r="M18" i="52"/>
  <c r="L18" i="52"/>
  <c r="K18" i="52"/>
  <c r="J18" i="52"/>
  <c r="I18" i="52"/>
  <c r="H18" i="52"/>
  <c r="G18" i="52"/>
  <c r="F18" i="52"/>
  <c r="E18" i="52"/>
  <c r="D18" i="52"/>
  <c r="C18" i="52"/>
  <c r="B18" i="52"/>
  <c r="B82" i="52" s="1"/>
  <c r="M17" i="52"/>
  <c r="L17" i="52"/>
  <c r="L49" i="52" s="1"/>
  <c r="K17" i="52"/>
  <c r="J17" i="52"/>
  <c r="J49" i="52" s="1"/>
  <c r="I17" i="52"/>
  <c r="H17" i="52"/>
  <c r="G17" i="52"/>
  <c r="F17" i="52"/>
  <c r="F49" i="52" s="1"/>
  <c r="E17" i="52"/>
  <c r="D17" i="52"/>
  <c r="C17" i="52"/>
  <c r="B17" i="52"/>
  <c r="B81" i="52" s="1"/>
  <c r="AT175" i="10"/>
  <c r="AS175" i="10"/>
  <c r="AR175" i="10"/>
  <c r="AQ175" i="10"/>
  <c r="AP175" i="10"/>
  <c r="AO175" i="10"/>
  <c r="AN175" i="10"/>
  <c r="AM175" i="10"/>
  <c r="AL175" i="10"/>
  <c r="AK175" i="10"/>
  <c r="AJ175" i="10"/>
  <c r="AI175" i="10"/>
  <c r="AH175" i="10"/>
  <c r="AG175" i="10"/>
  <c r="AF175" i="10"/>
  <c r="AE175" i="10"/>
  <c r="AD175" i="10"/>
  <c r="AC175" i="10"/>
  <c r="AB175" i="10"/>
  <c r="AA175" i="10"/>
  <c r="Z175" i="10"/>
  <c r="Y175" i="10"/>
  <c r="X175" i="10"/>
  <c r="W175" i="10"/>
  <c r="V175" i="10"/>
  <c r="U175" i="10"/>
  <c r="T175" i="10"/>
  <c r="S175" i="10"/>
  <c r="R175" i="10"/>
  <c r="Q175" i="10"/>
  <c r="P175" i="10"/>
  <c r="O175" i="10"/>
  <c r="N175" i="10"/>
  <c r="M175" i="10"/>
  <c r="L175" i="10"/>
  <c r="K175" i="10"/>
  <c r="J175" i="10"/>
  <c r="I175" i="10"/>
  <c r="H175" i="10"/>
  <c r="G175" i="10"/>
  <c r="F175" i="10"/>
  <c r="E175" i="10"/>
  <c r="D175" i="10"/>
  <c r="C175" i="10"/>
  <c r="B175" i="10"/>
  <c r="AT174" i="10"/>
  <c r="AS174" i="10"/>
  <c r="AR174" i="10"/>
  <c r="AQ174" i="10"/>
  <c r="AP174" i="10"/>
  <c r="AO174" i="10"/>
  <c r="AN174" i="10"/>
  <c r="AM174" i="10"/>
  <c r="AL174" i="10"/>
  <c r="AK174" i="10"/>
  <c r="AJ174" i="10"/>
  <c r="AI174" i="10"/>
  <c r="AH174" i="10"/>
  <c r="AG174" i="10"/>
  <c r="AF174" i="10"/>
  <c r="AE174" i="10"/>
  <c r="AD174" i="10"/>
  <c r="AC174" i="10"/>
  <c r="AB174" i="10"/>
  <c r="AA174" i="10"/>
  <c r="Z174" i="10"/>
  <c r="Y174" i="10"/>
  <c r="X174" i="10"/>
  <c r="W174" i="10"/>
  <c r="V174" i="10"/>
  <c r="U174" i="10"/>
  <c r="T174" i="10"/>
  <c r="S174" i="10"/>
  <c r="R174" i="10"/>
  <c r="Q174" i="10"/>
  <c r="P174" i="10"/>
  <c r="O174" i="10"/>
  <c r="N174" i="10"/>
  <c r="M174" i="10"/>
  <c r="L174" i="10"/>
  <c r="K174" i="10"/>
  <c r="J174" i="10"/>
  <c r="I174" i="10"/>
  <c r="H174" i="10"/>
  <c r="G174" i="10"/>
  <c r="F174" i="10"/>
  <c r="E174" i="10"/>
  <c r="D174" i="10"/>
  <c r="C174" i="10"/>
  <c r="B174" i="10"/>
  <c r="W173" i="10"/>
  <c r="V173" i="10"/>
  <c r="U173" i="10"/>
  <c r="T173" i="10"/>
  <c r="S173" i="10"/>
  <c r="R173" i="10"/>
  <c r="Q173" i="10"/>
  <c r="P173" i="10"/>
  <c r="O173" i="10"/>
  <c r="N173" i="10"/>
  <c r="M173" i="10"/>
  <c r="L173" i="10"/>
  <c r="K173" i="10"/>
  <c r="J173" i="10"/>
  <c r="I173" i="10"/>
  <c r="H173" i="10"/>
  <c r="G173" i="10"/>
  <c r="F173" i="10"/>
  <c r="E173" i="10"/>
  <c r="D173" i="10"/>
  <c r="C173" i="10"/>
  <c r="B173" i="10"/>
  <c r="AT87" i="10"/>
  <c r="AS87" i="10"/>
  <c r="AR87" i="10"/>
  <c r="AQ87" i="10"/>
  <c r="AP87" i="10"/>
  <c r="AO87" i="10"/>
  <c r="AN87" i="10"/>
  <c r="AM87" i="10"/>
  <c r="AL87" i="10"/>
  <c r="AK87" i="10"/>
  <c r="AJ87" i="10"/>
  <c r="AI87" i="10"/>
  <c r="AH87" i="10"/>
  <c r="AG87" i="10"/>
  <c r="AF87"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D87" i="10"/>
  <c r="C87" i="10"/>
  <c r="B87" i="10"/>
  <c r="AT86" i="10"/>
  <c r="AS86" i="10"/>
  <c r="AR86" i="10"/>
  <c r="AQ86" i="10"/>
  <c r="AP86" i="10"/>
  <c r="AO86" i="10"/>
  <c r="AN86" i="10"/>
  <c r="AM86" i="10"/>
  <c r="AL86" i="10"/>
  <c r="AK86" i="10"/>
  <c r="AJ86" i="10"/>
  <c r="AI86" i="10"/>
  <c r="AH86" i="10"/>
  <c r="AG86" i="10"/>
  <c r="AF86"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D86" i="10"/>
  <c r="C86" i="10"/>
  <c r="B86" i="10"/>
  <c r="AT85" i="10"/>
  <c r="AS85" i="10"/>
  <c r="AR85" i="10"/>
  <c r="AQ85" i="10"/>
  <c r="AP85" i="10"/>
  <c r="AO85" i="10"/>
  <c r="AN85" i="10"/>
  <c r="AM85" i="10"/>
  <c r="AL85" i="10"/>
  <c r="AK85" i="10"/>
  <c r="AJ85" i="10"/>
  <c r="AI85" i="10"/>
  <c r="AH85" i="10"/>
  <c r="AG85" i="10"/>
  <c r="AF85"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D85" i="10"/>
  <c r="C85" i="10"/>
  <c r="B85" i="10"/>
  <c r="AT84" i="10"/>
  <c r="AS84" i="10"/>
  <c r="AR84" i="10"/>
  <c r="AQ84" i="10"/>
  <c r="AP84" i="10"/>
  <c r="AO84" i="10"/>
  <c r="AN84" i="10"/>
  <c r="AM84" i="10"/>
  <c r="AL84" i="10"/>
  <c r="AK84" i="10"/>
  <c r="AJ84" i="10"/>
  <c r="AI84" i="10"/>
  <c r="AH84" i="10"/>
  <c r="AG84" i="10"/>
  <c r="AF84"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D84" i="10"/>
  <c r="C84" i="10"/>
  <c r="B84" i="10"/>
  <c r="AT83" i="10"/>
  <c r="AS83" i="10"/>
  <c r="AR83" i="10"/>
  <c r="AQ83" i="10"/>
  <c r="AP83" i="10"/>
  <c r="AO83" i="10"/>
  <c r="AN83" i="10"/>
  <c r="AM83" i="10"/>
  <c r="AL83" i="10"/>
  <c r="AK83" i="10"/>
  <c r="AJ83" i="10"/>
  <c r="AI83" i="10"/>
  <c r="AH83" i="10"/>
  <c r="AG83" i="10"/>
  <c r="AF83"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D83" i="10"/>
  <c r="C83" i="10"/>
  <c r="B83" i="10"/>
  <c r="AT82" i="10"/>
  <c r="AS82" i="10"/>
  <c r="AR82" i="10"/>
  <c r="AQ82" i="10"/>
  <c r="AP82" i="10"/>
  <c r="AO82" i="10"/>
  <c r="AN82" i="10"/>
  <c r="AM82" i="10"/>
  <c r="AL82" i="10"/>
  <c r="AK82" i="10"/>
  <c r="AJ82" i="10"/>
  <c r="AI82" i="10"/>
  <c r="AH82" i="10"/>
  <c r="AG82" i="10"/>
  <c r="AF82"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D82" i="10"/>
  <c r="C82" i="10"/>
  <c r="B82" i="10"/>
  <c r="AT81" i="10"/>
  <c r="AS81" i="10"/>
  <c r="AR81" i="10"/>
  <c r="AQ81" i="10"/>
  <c r="AP81" i="10"/>
  <c r="AO81" i="10"/>
  <c r="AN81" i="10"/>
  <c r="AM81" i="10"/>
  <c r="AL81" i="10"/>
  <c r="AK81" i="10"/>
  <c r="AJ81" i="10"/>
  <c r="AI81" i="10"/>
  <c r="AH81" i="10"/>
  <c r="AG81" i="10"/>
  <c r="AF81" i="10"/>
  <c r="AE81" i="10"/>
  <c r="AD81" i="10"/>
  <c r="AC81" i="10"/>
  <c r="AB81" i="10"/>
  <c r="AA81" i="10"/>
  <c r="Z81" i="10"/>
  <c r="Y81" i="10"/>
  <c r="X81" i="10"/>
  <c r="W81" i="10"/>
  <c r="V81" i="10"/>
  <c r="U81" i="10"/>
  <c r="T81" i="10"/>
  <c r="S81" i="10"/>
  <c r="R81" i="10"/>
  <c r="Q81" i="10"/>
  <c r="P81" i="10"/>
  <c r="O81" i="10"/>
  <c r="N81" i="10"/>
  <c r="M81" i="10"/>
  <c r="L81" i="10"/>
  <c r="K81" i="10"/>
  <c r="J81" i="10"/>
  <c r="I81" i="10"/>
  <c r="H81" i="10"/>
  <c r="G81" i="10"/>
  <c r="F81" i="10"/>
  <c r="E81" i="10"/>
  <c r="D81" i="10"/>
  <c r="C81" i="10"/>
  <c r="B81" i="10"/>
  <c r="AT80" i="10"/>
  <c r="AS80" i="10"/>
  <c r="AR80" i="10"/>
  <c r="AQ80" i="10"/>
  <c r="AP80" i="10"/>
  <c r="AO80" i="10"/>
  <c r="AN80" i="10"/>
  <c r="AM80" i="10"/>
  <c r="AL80" i="10"/>
  <c r="AK80" i="10"/>
  <c r="AJ80" i="10"/>
  <c r="AI80" i="10"/>
  <c r="AH80" i="10"/>
  <c r="AG80" i="10"/>
  <c r="AF80" i="10"/>
  <c r="AE80" i="10"/>
  <c r="AD80" i="10"/>
  <c r="AC80" i="10"/>
  <c r="AB80" i="10"/>
  <c r="AA80" i="10"/>
  <c r="Z80" i="10"/>
  <c r="Y80" i="10"/>
  <c r="X80" i="10"/>
  <c r="W80" i="10"/>
  <c r="V80" i="10"/>
  <c r="U80" i="10"/>
  <c r="T80" i="10"/>
  <c r="S80" i="10"/>
  <c r="R80" i="10"/>
  <c r="Q80" i="10"/>
  <c r="P80" i="10"/>
  <c r="O80" i="10"/>
  <c r="N80" i="10"/>
  <c r="M80" i="10"/>
  <c r="L80" i="10"/>
  <c r="K80" i="10"/>
  <c r="J80" i="10"/>
  <c r="I80" i="10"/>
  <c r="H80" i="10"/>
  <c r="G80" i="10"/>
  <c r="F80" i="10"/>
  <c r="E80" i="10"/>
  <c r="D80" i="10"/>
  <c r="C80" i="10"/>
  <c r="B80" i="10"/>
  <c r="AT79" i="10"/>
  <c r="AS79" i="10"/>
  <c r="AR79" i="10"/>
  <c r="AQ79" i="10"/>
  <c r="AP79" i="10"/>
  <c r="AO79" i="10"/>
  <c r="AN79" i="10"/>
  <c r="AM79" i="10"/>
  <c r="AL79" i="10"/>
  <c r="AK79" i="10"/>
  <c r="AJ79" i="10"/>
  <c r="AI79" i="10"/>
  <c r="AH79" i="10"/>
  <c r="AG79" i="10"/>
  <c r="AF79" i="10"/>
  <c r="AE79" i="10"/>
  <c r="AD79" i="10"/>
  <c r="AC79" i="10"/>
  <c r="AB79" i="10"/>
  <c r="AA79" i="10"/>
  <c r="Z79" i="10"/>
  <c r="Y79" i="10"/>
  <c r="X79" i="10"/>
  <c r="W79" i="10"/>
  <c r="V79" i="10"/>
  <c r="U79" i="10"/>
  <c r="T79" i="10"/>
  <c r="S79" i="10"/>
  <c r="R79" i="10"/>
  <c r="Q79" i="10"/>
  <c r="P79" i="10"/>
  <c r="O79" i="10"/>
  <c r="N79" i="10"/>
  <c r="M79" i="10"/>
  <c r="L79" i="10"/>
  <c r="K79" i="10"/>
  <c r="J79" i="10"/>
  <c r="I79" i="10"/>
  <c r="H79" i="10"/>
  <c r="G79" i="10"/>
  <c r="F79" i="10"/>
  <c r="E79" i="10"/>
  <c r="D79" i="10"/>
  <c r="C79" i="10"/>
  <c r="B79" i="10"/>
  <c r="AT78" i="10"/>
  <c r="AS78" i="10"/>
  <c r="AR78" i="10"/>
  <c r="AQ78" i="10"/>
  <c r="AP78" i="10"/>
  <c r="AO78" i="10"/>
  <c r="AN78" i="10"/>
  <c r="AM78" i="10"/>
  <c r="AL78" i="10"/>
  <c r="AK78" i="10"/>
  <c r="AJ78" i="10"/>
  <c r="AI78" i="10"/>
  <c r="AH78" i="10"/>
  <c r="AG78" i="10"/>
  <c r="AF78" i="10"/>
  <c r="AE78" i="10"/>
  <c r="AD78" i="10"/>
  <c r="AC78" i="10"/>
  <c r="AB78" i="10"/>
  <c r="AA78" i="10"/>
  <c r="Z78" i="10"/>
  <c r="Y78" i="10"/>
  <c r="X78" i="10"/>
  <c r="W78" i="10"/>
  <c r="V78" i="10"/>
  <c r="U78" i="10"/>
  <c r="T78" i="10"/>
  <c r="S78" i="10"/>
  <c r="R78" i="10"/>
  <c r="Q78" i="10"/>
  <c r="P78" i="10"/>
  <c r="O78" i="10"/>
  <c r="N78" i="10"/>
  <c r="M78" i="10"/>
  <c r="L78" i="10"/>
  <c r="K78" i="10"/>
  <c r="J78" i="10"/>
  <c r="I78" i="10"/>
  <c r="H78" i="10"/>
  <c r="G78" i="10"/>
  <c r="F78" i="10"/>
  <c r="E78" i="10"/>
  <c r="D78" i="10"/>
  <c r="C78" i="10"/>
  <c r="B78" i="10"/>
  <c r="AT77" i="10"/>
  <c r="AS77" i="10"/>
  <c r="AR77" i="10"/>
  <c r="AQ77" i="10"/>
  <c r="AP77" i="10"/>
  <c r="AO77" i="10"/>
  <c r="AN77" i="10"/>
  <c r="AM77" i="10"/>
  <c r="AL77" i="10"/>
  <c r="AK77" i="10"/>
  <c r="AJ77" i="10"/>
  <c r="AI77" i="10"/>
  <c r="AH77" i="10"/>
  <c r="AG77" i="10"/>
  <c r="AF77"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D77" i="10"/>
  <c r="C77" i="10"/>
  <c r="B77" i="10"/>
  <c r="AT76" i="10"/>
  <c r="AS76" i="10"/>
  <c r="AR76" i="10"/>
  <c r="AQ76" i="10"/>
  <c r="AP76" i="10"/>
  <c r="AO76" i="10"/>
  <c r="AN76" i="10"/>
  <c r="AM76" i="10"/>
  <c r="AL76" i="10"/>
  <c r="AK76" i="10"/>
  <c r="AJ76" i="10"/>
  <c r="AI76" i="10"/>
  <c r="AH76" i="10"/>
  <c r="AG76" i="10"/>
  <c r="AF76" i="10"/>
  <c r="AE76" i="10"/>
  <c r="AD76" i="10"/>
  <c r="AC76" i="10"/>
  <c r="AB76" i="10"/>
  <c r="AA76" i="10"/>
  <c r="Z76" i="10"/>
  <c r="Y76" i="10"/>
  <c r="X76" i="10"/>
  <c r="W76" i="10"/>
  <c r="V76" i="10"/>
  <c r="U76" i="10"/>
  <c r="T76" i="10"/>
  <c r="S76" i="10"/>
  <c r="R76" i="10"/>
  <c r="Q76" i="10"/>
  <c r="P76" i="10"/>
  <c r="O76" i="10"/>
  <c r="N76" i="10"/>
  <c r="M76" i="10"/>
  <c r="L76" i="10"/>
  <c r="K76" i="10"/>
  <c r="J76" i="10"/>
  <c r="I76" i="10"/>
  <c r="H76" i="10"/>
  <c r="G76" i="10"/>
  <c r="F76" i="10"/>
  <c r="E76" i="10"/>
  <c r="D76" i="10"/>
  <c r="C76" i="10"/>
  <c r="B76" i="10"/>
  <c r="AT75" i="10"/>
  <c r="AS75" i="10"/>
  <c r="AR75" i="10"/>
  <c r="AQ75" i="10"/>
  <c r="AP75" i="10"/>
  <c r="AO75" i="10"/>
  <c r="AN75" i="10"/>
  <c r="AM75" i="10"/>
  <c r="AL75" i="10"/>
  <c r="AK75" i="10"/>
  <c r="AJ75" i="10"/>
  <c r="AI75" i="10"/>
  <c r="AH75" i="10"/>
  <c r="AG75" i="10"/>
  <c r="AF75" i="10"/>
  <c r="AE75" i="10"/>
  <c r="AD75" i="10"/>
  <c r="AC75" i="10"/>
  <c r="AB75" i="10"/>
  <c r="AA75" i="10"/>
  <c r="Z75" i="10"/>
  <c r="Y75" i="10"/>
  <c r="X75" i="10"/>
  <c r="W75" i="10"/>
  <c r="V75" i="10"/>
  <c r="U75" i="10"/>
  <c r="T75" i="10"/>
  <c r="S75" i="10"/>
  <c r="R75" i="10"/>
  <c r="Q75" i="10"/>
  <c r="P75" i="10"/>
  <c r="O75" i="10"/>
  <c r="N75" i="10"/>
  <c r="M75" i="10"/>
  <c r="L75" i="10"/>
  <c r="K75" i="10"/>
  <c r="J75" i="10"/>
  <c r="I75" i="10"/>
  <c r="H75" i="10"/>
  <c r="G75" i="10"/>
  <c r="F75" i="10"/>
  <c r="E75" i="10"/>
  <c r="D75" i="10"/>
  <c r="C75" i="10"/>
  <c r="B75" i="10"/>
  <c r="AT74" i="10"/>
  <c r="AS74" i="10"/>
  <c r="AR74" i="10"/>
  <c r="AQ74" i="10"/>
  <c r="AP74" i="10"/>
  <c r="AO74" i="10"/>
  <c r="AN74" i="10"/>
  <c r="AM74" i="10"/>
  <c r="AL74" i="10"/>
  <c r="AK74" i="10"/>
  <c r="AJ74" i="10"/>
  <c r="AI74" i="10"/>
  <c r="AH74" i="10"/>
  <c r="AG74" i="10"/>
  <c r="AF74" i="10"/>
  <c r="AE74" i="10"/>
  <c r="AD74" i="10"/>
  <c r="AC74" i="10"/>
  <c r="AB74" i="10"/>
  <c r="AA74" i="10"/>
  <c r="Z74" i="10"/>
  <c r="Y74" i="10"/>
  <c r="X74" i="10"/>
  <c r="W74" i="10"/>
  <c r="V74" i="10"/>
  <c r="U74" i="10"/>
  <c r="T74" i="10"/>
  <c r="S74" i="10"/>
  <c r="R74" i="10"/>
  <c r="Q74" i="10"/>
  <c r="P74" i="10"/>
  <c r="O74" i="10"/>
  <c r="N74" i="10"/>
  <c r="M74" i="10"/>
  <c r="L74" i="10"/>
  <c r="K74" i="10"/>
  <c r="J74" i="10"/>
  <c r="I74" i="10"/>
  <c r="H74" i="10"/>
  <c r="G74" i="10"/>
  <c r="F74" i="10"/>
  <c r="E74" i="10"/>
  <c r="D74" i="10"/>
  <c r="C74" i="10"/>
  <c r="B74" i="10"/>
  <c r="AT73" i="10"/>
  <c r="AS73" i="10"/>
  <c r="AR73" i="10"/>
  <c r="AQ73" i="10"/>
  <c r="AP73" i="10"/>
  <c r="AO73" i="10"/>
  <c r="AN73" i="10"/>
  <c r="AM73" i="10"/>
  <c r="AL73" i="10"/>
  <c r="AK73" i="10"/>
  <c r="AJ73" i="10"/>
  <c r="AI73" i="10"/>
  <c r="AH73" i="10"/>
  <c r="AG73" i="10"/>
  <c r="AF73" i="10"/>
  <c r="AE73" i="10"/>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D73" i="10"/>
  <c r="C73" i="10"/>
  <c r="B73" i="10"/>
  <c r="AT72" i="10"/>
  <c r="AS72" i="10"/>
  <c r="AR72" i="10"/>
  <c r="AQ72" i="10"/>
  <c r="AP72" i="10"/>
  <c r="AO72" i="10"/>
  <c r="AN72" i="10"/>
  <c r="AM72" i="10"/>
  <c r="AL72" i="10"/>
  <c r="AK72" i="10"/>
  <c r="AJ72" i="10"/>
  <c r="AI72" i="10"/>
  <c r="AH72" i="10"/>
  <c r="AG72" i="10"/>
  <c r="AF72" i="10"/>
  <c r="AE72" i="10"/>
  <c r="AD72" i="10"/>
  <c r="AC72" i="10"/>
  <c r="AB72" i="10"/>
  <c r="AA72" i="10"/>
  <c r="Z72" i="10"/>
  <c r="Y72" i="10"/>
  <c r="X72" i="10"/>
  <c r="W72" i="10"/>
  <c r="V72" i="10"/>
  <c r="U72" i="10"/>
  <c r="T72" i="10"/>
  <c r="S72" i="10"/>
  <c r="R72" i="10"/>
  <c r="Q72" i="10"/>
  <c r="P72" i="10"/>
  <c r="O72" i="10"/>
  <c r="N72" i="10"/>
  <c r="M72" i="10"/>
  <c r="L72" i="10"/>
  <c r="K72" i="10"/>
  <c r="J72" i="10"/>
  <c r="I72" i="10"/>
  <c r="H72" i="10"/>
  <c r="G72" i="10"/>
  <c r="F72" i="10"/>
  <c r="E72" i="10"/>
  <c r="D72" i="10"/>
  <c r="C72" i="10"/>
  <c r="B72" i="10"/>
  <c r="AT71" i="10"/>
  <c r="AS71" i="10"/>
  <c r="AR71" i="10"/>
  <c r="AQ71" i="10"/>
  <c r="AP71" i="10"/>
  <c r="AO71" i="10"/>
  <c r="AN71" i="10"/>
  <c r="AM71" i="10"/>
  <c r="AL71" i="10"/>
  <c r="AK71" i="10"/>
  <c r="AJ71" i="10"/>
  <c r="AI71" i="10"/>
  <c r="AH71" i="10"/>
  <c r="AG71" i="10"/>
  <c r="AF71" i="10"/>
  <c r="AE71" i="10"/>
  <c r="AD71" i="10"/>
  <c r="AC71" i="10"/>
  <c r="AB71" i="10"/>
  <c r="AA71" i="10"/>
  <c r="Z71" i="10"/>
  <c r="Y71" i="10"/>
  <c r="X71" i="10"/>
  <c r="W71" i="10"/>
  <c r="V71" i="10"/>
  <c r="U71" i="10"/>
  <c r="T71" i="10"/>
  <c r="S71" i="10"/>
  <c r="R71" i="10"/>
  <c r="Q71" i="10"/>
  <c r="P71" i="10"/>
  <c r="O71" i="10"/>
  <c r="N71" i="10"/>
  <c r="M71" i="10"/>
  <c r="L71" i="10"/>
  <c r="K71" i="10"/>
  <c r="J71" i="10"/>
  <c r="I71" i="10"/>
  <c r="H71" i="10"/>
  <c r="G71" i="10"/>
  <c r="F71" i="10"/>
  <c r="E71" i="10"/>
  <c r="D71" i="10"/>
  <c r="C71" i="10"/>
  <c r="B71" i="10"/>
  <c r="AT70" i="10"/>
  <c r="AS70" i="10"/>
  <c r="AR70" i="10"/>
  <c r="AQ70" i="10"/>
  <c r="AP70" i="10"/>
  <c r="AO70" i="10"/>
  <c r="AN70" i="10"/>
  <c r="AM70" i="10"/>
  <c r="AL70" i="10"/>
  <c r="AK70" i="10"/>
  <c r="AJ70" i="10"/>
  <c r="AI70" i="10"/>
  <c r="AH70" i="10"/>
  <c r="AG70" i="10"/>
  <c r="AF70" i="10"/>
  <c r="AE70" i="10"/>
  <c r="AD70" i="10"/>
  <c r="AC70" i="10"/>
  <c r="AB70" i="10"/>
  <c r="AA70" i="10"/>
  <c r="Z70" i="10"/>
  <c r="Y70" i="10"/>
  <c r="X70" i="10"/>
  <c r="W70" i="10"/>
  <c r="V70" i="10"/>
  <c r="U70" i="10"/>
  <c r="T70" i="10"/>
  <c r="S70" i="10"/>
  <c r="R70" i="10"/>
  <c r="Q70" i="10"/>
  <c r="P70" i="10"/>
  <c r="O70" i="10"/>
  <c r="N70" i="10"/>
  <c r="M70" i="10"/>
  <c r="L70" i="10"/>
  <c r="K70" i="10"/>
  <c r="J70" i="10"/>
  <c r="I70" i="10"/>
  <c r="H70" i="10"/>
  <c r="G70" i="10"/>
  <c r="F70" i="10"/>
  <c r="E70" i="10"/>
  <c r="D70" i="10"/>
  <c r="C70" i="10"/>
  <c r="B70" i="10"/>
  <c r="AT69" i="10"/>
  <c r="AS69" i="10"/>
  <c r="AR69" i="10"/>
  <c r="AQ69" i="10"/>
  <c r="AP69" i="10"/>
  <c r="AO69" i="10"/>
  <c r="AN69" i="10"/>
  <c r="AM69" i="10"/>
  <c r="AL69" i="10"/>
  <c r="AK69" i="10"/>
  <c r="AJ69" i="10"/>
  <c r="AI69" i="10"/>
  <c r="AH69" i="10"/>
  <c r="AG69" i="10"/>
  <c r="AF69" i="10"/>
  <c r="AE69" i="10"/>
  <c r="AD69" i="10"/>
  <c r="AC69" i="10"/>
  <c r="AB69" i="10"/>
  <c r="AA69" i="10"/>
  <c r="Z69" i="10"/>
  <c r="Y69" i="10"/>
  <c r="X69" i="10"/>
  <c r="W69" i="10"/>
  <c r="V69" i="10"/>
  <c r="U69" i="10"/>
  <c r="T69" i="10"/>
  <c r="S69" i="10"/>
  <c r="R69" i="10"/>
  <c r="Q69" i="10"/>
  <c r="P69" i="10"/>
  <c r="O69" i="10"/>
  <c r="N69" i="10"/>
  <c r="M69" i="10"/>
  <c r="L69" i="10"/>
  <c r="K69" i="10"/>
  <c r="J69" i="10"/>
  <c r="I69" i="10"/>
  <c r="H69" i="10"/>
  <c r="G69" i="10"/>
  <c r="F69" i="10"/>
  <c r="E69" i="10"/>
  <c r="D69" i="10"/>
  <c r="C69" i="10"/>
  <c r="B69" i="10"/>
  <c r="AT68" i="10"/>
  <c r="AS68" i="10"/>
  <c r="AR68" i="10"/>
  <c r="AQ68" i="10"/>
  <c r="AP68" i="10"/>
  <c r="AO68" i="10"/>
  <c r="AN68" i="10"/>
  <c r="AM68" i="10"/>
  <c r="AL68" i="10"/>
  <c r="AK68" i="10"/>
  <c r="AJ68" i="10"/>
  <c r="AI68" i="10"/>
  <c r="AH68" i="10"/>
  <c r="AG68" i="10"/>
  <c r="AF68"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D68" i="10"/>
  <c r="C68" i="10"/>
  <c r="B68" i="10"/>
  <c r="AT67" i="10"/>
  <c r="AS67" i="10"/>
  <c r="AR67" i="10"/>
  <c r="AQ67" i="10"/>
  <c r="AP67" i="10"/>
  <c r="AO67" i="10"/>
  <c r="AN67" i="10"/>
  <c r="AM67" i="10"/>
  <c r="AL67" i="10"/>
  <c r="AK67" i="10"/>
  <c r="AJ67" i="10"/>
  <c r="AI67" i="10"/>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C67" i="10"/>
  <c r="B67" i="10"/>
  <c r="AT66" i="10"/>
  <c r="AS66" i="10"/>
  <c r="AR66" i="10"/>
  <c r="AQ66" i="10"/>
  <c r="AP66" i="10"/>
  <c r="AO66" i="10"/>
  <c r="AN66" i="10"/>
  <c r="AM66" i="10"/>
  <c r="AL66" i="10"/>
  <c r="AK66" i="10"/>
  <c r="AJ66"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C66" i="10"/>
  <c r="B66" i="10"/>
  <c r="AT65" i="10"/>
  <c r="AS65" i="10"/>
  <c r="AR65" i="10"/>
  <c r="AQ65" i="10"/>
  <c r="AP65" i="10"/>
  <c r="AO65" i="10"/>
  <c r="AN65" i="10"/>
  <c r="AM65" i="10"/>
  <c r="AL65" i="10"/>
  <c r="AK65" i="10"/>
  <c r="AJ65" i="10"/>
  <c r="AI65" i="10"/>
  <c r="AH65" i="10"/>
  <c r="AG65" i="10"/>
  <c r="AF65" i="10"/>
  <c r="AE65" i="10"/>
  <c r="AD65" i="10"/>
  <c r="AC65" i="10"/>
  <c r="AB65" i="10"/>
  <c r="AA65" i="10"/>
  <c r="Z65" i="10"/>
  <c r="Y65" i="10"/>
  <c r="X65" i="10"/>
  <c r="W65" i="10"/>
  <c r="V65" i="10"/>
  <c r="U65" i="10"/>
  <c r="T65" i="10"/>
  <c r="S65" i="10"/>
  <c r="R65" i="10"/>
  <c r="Q65" i="10"/>
  <c r="P65" i="10"/>
  <c r="O65" i="10"/>
  <c r="N65" i="10"/>
  <c r="M65" i="10"/>
  <c r="L65" i="10"/>
  <c r="K65" i="10"/>
  <c r="J65" i="10"/>
  <c r="I65" i="10"/>
  <c r="H65" i="10"/>
  <c r="G65" i="10"/>
  <c r="F65" i="10"/>
  <c r="E65" i="10"/>
  <c r="D65" i="10"/>
  <c r="C65" i="10"/>
  <c r="B65"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G64" i="10"/>
  <c r="F64" i="10"/>
  <c r="E64" i="10"/>
  <c r="D64" i="10"/>
  <c r="C64" i="10"/>
  <c r="B64" i="10"/>
  <c r="AT63" i="10"/>
  <c r="AS63" i="10"/>
  <c r="AR63" i="10"/>
  <c r="AQ63" i="10"/>
  <c r="AP63" i="10"/>
  <c r="AO63" i="10"/>
  <c r="AN63" i="10"/>
  <c r="AM63" i="10"/>
  <c r="AL63" i="10"/>
  <c r="AK63" i="10"/>
  <c r="AJ63" i="10"/>
  <c r="AI63" i="10"/>
  <c r="AH63" i="10"/>
  <c r="AG63" i="10"/>
  <c r="AF63" i="10"/>
  <c r="AE63" i="10"/>
  <c r="AD63" i="10"/>
  <c r="AC63" i="10"/>
  <c r="AB63" i="10"/>
  <c r="AA63" i="10"/>
  <c r="Z63" i="10"/>
  <c r="Y63" i="10"/>
  <c r="X63" i="10"/>
  <c r="W63" i="10"/>
  <c r="V63" i="10"/>
  <c r="U63" i="10"/>
  <c r="T63" i="10"/>
  <c r="S63" i="10"/>
  <c r="R63" i="10"/>
  <c r="Q63" i="10"/>
  <c r="P63" i="10"/>
  <c r="O63" i="10"/>
  <c r="N63" i="10"/>
  <c r="M63" i="10"/>
  <c r="L63" i="10"/>
  <c r="K63" i="10"/>
  <c r="J63" i="10"/>
  <c r="I63" i="10"/>
  <c r="H63" i="10"/>
  <c r="G63" i="10"/>
  <c r="F63" i="10"/>
  <c r="E63" i="10"/>
  <c r="D63" i="10"/>
  <c r="C63" i="10"/>
  <c r="B63" i="10"/>
  <c r="AT62" i="10"/>
  <c r="AS62" i="10"/>
  <c r="AR62" i="10"/>
  <c r="AQ62" i="10"/>
  <c r="AP62" i="10"/>
  <c r="AO62" i="10"/>
  <c r="AN62" i="10"/>
  <c r="AM62" i="10"/>
  <c r="AL62" i="10"/>
  <c r="AK62" i="10"/>
  <c r="AJ62" i="10"/>
  <c r="AI62" i="10"/>
  <c r="AH62" i="10"/>
  <c r="AG62" i="10"/>
  <c r="AF62" i="10"/>
  <c r="AE62" i="10"/>
  <c r="AD62" i="10"/>
  <c r="AC62" i="10"/>
  <c r="AB62" i="10"/>
  <c r="AA62" i="10"/>
  <c r="Z62" i="10"/>
  <c r="Y62" i="10"/>
  <c r="X62" i="10"/>
  <c r="W62" i="10"/>
  <c r="V62" i="10"/>
  <c r="U62" i="10"/>
  <c r="T62" i="10"/>
  <c r="S62" i="10"/>
  <c r="R62" i="10"/>
  <c r="Q62" i="10"/>
  <c r="P62" i="10"/>
  <c r="O62" i="10"/>
  <c r="N62" i="10"/>
  <c r="M62" i="10"/>
  <c r="L62" i="10"/>
  <c r="K62" i="10"/>
  <c r="J62" i="10"/>
  <c r="I62" i="10"/>
  <c r="H62" i="10"/>
  <c r="G62" i="10"/>
  <c r="F62" i="10"/>
  <c r="E62" i="10"/>
  <c r="D62" i="10"/>
  <c r="C62" i="10"/>
  <c r="B62" i="10"/>
  <c r="AT61" i="10"/>
  <c r="AS61" i="10"/>
  <c r="AR61" i="10"/>
  <c r="AQ61" i="10"/>
  <c r="AP61" i="10"/>
  <c r="AO61" i="10"/>
  <c r="AN61" i="10"/>
  <c r="AM61" i="10"/>
  <c r="AL61" i="10"/>
  <c r="AK61" i="10"/>
  <c r="AJ61" i="10"/>
  <c r="AI61" i="10"/>
  <c r="AH61" i="10"/>
  <c r="AG61" i="10"/>
  <c r="AF61" i="10"/>
  <c r="AE61" i="10"/>
  <c r="AD61" i="10"/>
  <c r="AC61" i="10"/>
  <c r="AB61" i="10"/>
  <c r="AA61" i="10"/>
  <c r="Z61" i="10"/>
  <c r="Y61" i="10"/>
  <c r="X61" i="10"/>
  <c r="W61" i="10"/>
  <c r="V61" i="10"/>
  <c r="U61" i="10"/>
  <c r="T61" i="10"/>
  <c r="S61" i="10"/>
  <c r="R61" i="10"/>
  <c r="Q61" i="10"/>
  <c r="P61" i="10"/>
  <c r="O61" i="10"/>
  <c r="N61" i="10"/>
  <c r="M61" i="10"/>
  <c r="L61" i="10"/>
  <c r="K61" i="10"/>
  <c r="J61" i="10"/>
  <c r="I61" i="10"/>
  <c r="H61" i="10"/>
  <c r="G61" i="10"/>
  <c r="F61" i="10"/>
  <c r="E61" i="10"/>
  <c r="D61" i="10"/>
  <c r="C61" i="10"/>
  <c r="B61" i="10"/>
  <c r="AT60" i="10"/>
  <c r="AS60" i="10"/>
  <c r="AR60" i="10"/>
  <c r="AQ60" i="10"/>
  <c r="AP60" i="10"/>
  <c r="AO60" i="10"/>
  <c r="AN60" i="10"/>
  <c r="AM60" i="10"/>
  <c r="AL60" i="10"/>
  <c r="AK60" i="10"/>
  <c r="AJ60" i="10"/>
  <c r="AI60" i="10"/>
  <c r="AH60" i="10"/>
  <c r="AG60" i="10"/>
  <c r="AF60" i="10"/>
  <c r="AE60" i="10"/>
  <c r="AD60" i="10"/>
  <c r="AC60" i="10"/>
  <c r="AB60" i="10"/>
  <c r="AA60" i="10"/>
  <c r="Z60" i="10"/>
  <c r="Y60" i="10"/>
  <c r="X60" i="10"/>
  <c r="W60" i="10"/>
  <c r="V60" i="10"/>
  <c r="U60" i="10"/>
  <c r="T60" i="10"/>
  <c r="S60" i="10"/>
  <c r="R60" i="10"/>
  <c r="Q60" i="10"/>
  <c r="P60" i="10"/>
  <c r="O60" i="10"/>
  <c r="N60" i="10"/>
  <c r="M60" i="10"/>
  <c r="L60" i="10"/>
  <c r="K60" i="10"/>
  <c r="J60" i="10"/>
  <c r="I60" i="10"/>
  <c r="H60" i="10"/>
  <c r="G60" i="10"/>
  <c r="F60" i="10"/>
  <c r="E60" i="10"/>
  <c r="D60" i="10"/>
  <c r="C60" i="10"/>
  <c r="B60"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H59" i="10"/>
  <c r="G59" i="10"/>
  <c r="F59" i="10"/>
  <c r="E59" i="10"/>
  <c r="D59" i="10"/>
  <c r="C59" i="10"/>
  <c r="B59" i="10"/>
  <c r="AT58" i="10"/>
  <c r="AS58" i="10"/>
  <c r="AR58" i="10"/>
  <c r="AQ58" i="10"/>
  <c r="AP58" i="10"/>
  <c r="AO58" i="10"/>
  <c r="AN58" i="10"/>
  <c r="AM58" i="10"/>
  <c r="AL58" i="10"/>
  <c r="AK58" i="10"/>
  <c r="AJ58" i="10"/>
  <c r="AI58" i="10"/>
  <c r="AH58" i="10"/>
  <c r="AG58" i="10"/>
  <c r="AF58" i="10"/>
  <c r="AE58" i="10"/>
  <c r="AD58" i="10"/>
  <c r="AC58" i="10"/>
  <c r="AB58" i="10"/>
  <c r="AA58" i="10"/>
  <c r="Z58" i="10"/>
  <c r="Y58" i="10"/>
  <c r="X58" i="10"/>
  <c r="W58" i="10"/>
  <c r="V58" i="10"/>
  <c r="U58" i="10"/>
  <c r="T58" i="10"/>
  <c r="S58" i="10"/>
  <c r="R58" i="10"/>
  <c r="Q58" i="10"/>
  <c r="P58" i="10"/>
  <c r="O58" i="10"/>
  <c r="N58" i="10"/>
  <c r="M58" i="10"/>
  <c r="L58" i="10"/>
  <c r="K58" i="10"/>
  <c r="J58" i="10"/>
  <c r="I58" i="10"/>
  <c r="H58" i="10"/>
  <c r="G58" i="10"/>
  <c r="F58" i="10"/>
  <c r="E58" i="10"/>
  <c r="D58" i="10"/>
  <c r="C58" i="10"/>
  <c r="B58"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B57" i="10"/>
  <c r="AT56" i="10"/>
  <c r="AS56" i="10"/>
  <c r="AR56" i="10"/>
  <c r="AQ56" i="10"/>
  <c r="AP56" i="10"/>
  <c r="AO56" i="10"/>
  <c r="AN56" i="10"/>
  <c r="AM56" i="10"/>
  <c r="AL56" i="10"/>
  <c r="AK56" i="10"/>
  <c r="AJ56" i="10"/>
  <c r="AI56" i="10"/>
  <c r="AH56" i="10"/>
  <c r="AG56" i="10"/>
  <c r="AF56" i="10"/>
  <c r="AE56" i="10"/>
  <c r="AD56" i="10"/>
  <c r="AC56" i="10"/>
  <c r="AB56" i="10"/>
  <c r="AA56" i="10"/>
  <c r="Z56" i="10"/>
  <c r="Y56" i="10"/>
  <c r="X56" i="10"/>
  <c r="W56" i="10"/>
  <c r="V56" i="10"/>
  <c r="U56" i="10"/>
  <c r="T56" i="10"/>
  <c r="S56" i="10"/>
  <c r="R56" i="10"/>
  <c r="Q56" i="10"/>
  <c r="P56" i="10"/>
  <c r="O56" i="10"/>
  <c r="N56" i="10"/>
  <c r="M56" i="10"/>
  <c r="L56" i="10"/>
  <c r="K56" i="10"/>
  <c r="J56" i="10"/>
  <c r="I56" i="10"/>
  <c r="H56" i="10"/>
  <c r="G56" i="10"/>
  <c r="F56" i="10"/>
  <c r="E56" i="10"/>
  <c r="D56" i="10"/>
  <c r="C56" i="10"/>
  <c r="B56"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B55" i="10"/>
  <c r="AT54" i="10"/>
  <c r="AS54" i="10"/>
  <c r="AR54" i="10"/>
  <c r="AQ54" i="10"/>
  <c r="AP54" i="10"/>
  <c r="AO54" i="10"/>
  <c r="AN54" i="10"/>
  <c r="AM54" i="10"/>
  <c r="AL54" i="10"/>
  <c r="AK54" i="10"/>
  <c r="AJ54" i="10"/>
  <c r="AI54" i="10"/>
  <c r="AH54" i="10"/>
  <c r="AG54" i="10"/>
  <c r="AF54" i="10"/>
  <c r="AE54" i="10"/>
  <c r="AD54" i="10"/>
  <c r="AC54" i="10"/>
  <c r="AB54" i="10"/>
  <c r="AA54" i="10"/>
  <c r="Z54" i="10"/>
  <c r="Y54" i="10"/>
  <c r="X54" i="10"/>
  <c r="W54" i="10"/>
  <c r="V54" i="10"/>
  <c r="U54" i="10"/>
  <c r="T54" i="10"/>
  <c r="S54" i="10"/>
  <c r="R54" i="10"/>
  <c r="Q54" i="10"/>
  <c r="P54" i="10"/>
  <c r="O54" i="10"/>
  <c r="N54" i="10"/>
  <c r="M54" i="10"/>
  <c r="L54" i="10"/>
  <c r="K54" i="10"/>
  <c r="J54" i="10"/>
  <c r="I54" i="10"/>
  <c r="H54" i="10"/>
  <c r="G54" i="10"/>
  <c r="F54" i="10"/>
  <c r="E54" i="10"/>
  <c r="D54" i="10"/>
  <c r="C54" i="10"/>
  <c r="B54"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B53" i="10"/>
  <c r="AT52" i="10"/>
  <c r="AS52" i="10"/>
  <c r="AR52" i="10"/>
  <c r="AQ52" i="10"/>
  <c r="AP52" i="10"/>
  <c r="AO52" i="10"/>
  <c r="AN52" i="10"/>
  <c r="AM52" i="10"/>
  <c r="AL52" i="10"/>
  <c r="AK52" i="10"/>
  <c r="AJ52" i="10"/>
  <c r="AI52" i="10"/>
  <c r="AH52" i="10"/>
  <c r="AG52" i="10"/>
  <c r="AF52" i="10"/>
  <c r="AE52" i="10"/>
  <c r="AD52" i="10"/>
  <c r="AC52" i="10"/>
  <c r="AB52" i="10"/>
  <c r="AA52" i="10"/>
  <c r="Z52" i="10"/>
  <c r="Y52" i="10"/>
  <c r="X52" i="10"/>
  <c r="W52" i="10"/>
  <c r="V52" i="10"/>
  <c r="U52" i="10"/>
  <c r="T52" i="10"/>
  <c r="S52" i="10"/>
  <c r="R52" i="10"/>
  <c r="Q52" i="10"/>
  <c r="P52" i="10"/>
  <c r="O52" i="10"/>
  <c r="N52" i="10"/>
  <c r="M52" i="10"/>
  <c r="L52" i="10"/>
  <c r="K52" i="10"/>
  <c r="J52" i="10"/>
  <c r="I52" i="10"/>
  <c r="H52" i="10"/>
  <c r="G52" i="10"/>
  <c r="F52" i="10"/>
  <c r="E52" i="10"/>
  <c r="D52" i="10"/>
  <c r="C52" i="10"/>
  <c r="B52"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B51" i="10"/>
  <c r="AT50" i="10"/>
  <c r="AS50" i="10"/>
  <c r="AR50" i="10"/>
  <c r="AQ50" i="10"/>
  <c r="AP50" i="10"/>
  <c r="AO50" i="10"/>
  <c r="AN50" i="10"/>
  <c r="AM50" i="10"/>
  <c r="AL50" i="10"/>
  <c r="AK50" i="10"/>
  <c r="AJ50" i="10"/>
  <c r="AI50" i="10"/>
  <c r="AH50" i="10"/>
  <c r="AG50" i="10"/>
  <c r="AF50" i="10"/>
  <c r="AE50" i="10"/>
  <c r="AD50" i="10"/>
  <c r="AC50" i="10"/>
  <c r="AB50" i="10"/>
  <c r="AA50" i="10"/>
  <c r="Z50" i="10"/>
  <c r="Y50" i="10"/>
  <c r="X50" i="10"/>
  <c r="W50" i="10"/>
  <c r="V50" i="10"/>
  <c r="U50" i="10"/>
  <c r="T50" i="10"/>
  <c r="S50" i="10"/>
  <c r="R50" i="10"/>
  <c r="Q50" i="10"/>
  <c r="P50" i="10"/>
  <c r="O50" i="10"/>
  <c r="N50" i="10"/>
  <c r="M50" i="10"/>
  <c r="L50" i="10"/>
  <c r="K50" i="10"/>
  <c r="J50" i="10"/>
  <c r="I50" i="10"/>
  <c r="H50" i="10"/>
  <c r="G50" i="10"/>
  <c r="F50" i="10"/>
  <c r="E50" i="10"/>
  <c r="D50" i="10"/>
  <c r="C50" i="10"/>
  <c r="B50"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B49" i="10"/>
  <c r="AT48" i="10"/>
  <c r="AS48" i="10"/>
  <c r="AR48" i="10"/>
  <c r="AQ48" i="10"/>
  <c r="AP48" i="10"/>
  <c r="AO48" i="10"/>
  <c r="AN48"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I48" i="10"/>
  <c r="H48" i="10"/>
  <c r="G48" i="10"/>
  <c r="F48" i="10"/>
  <c r="E48" i="10"/>
  <c r="D48" i="10"/>
  <c r="C48" i="10"/>
  <c r="B48"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B47"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W46" i="10"/>
  <c r="V46" i="10"/>
  <c r="U46" i="10"/>
  <c r="T46" i="10"/>
  <c r="S46" i="10"/>
  <c r="R46" i="10"/>
  <c r="Q46" i="10"/>
  <c r="P46" i="10"/>
  <c r="O46" i="10"/>
  <c r="N46" i="10"/>
  <c r="M46" i="10"/>
  <c r="L46" i="10"/>
  <c r="K46" i="10"/>
  <c r="J46" i="10"/>
  <c r="I46" i="10"/>
  <c r="H46" i="10"/>
  <c r="G46" i="10"/>
  <c r="F46" i="10"/>
  <c r="E46" i="10"/>
  <c r="D46" i="10"/>
  <c r="C46" i="10"/>
  <c r="B46" i="10"/>
  <c r="AT45" i="10"/>
  <c r="AS45" i="10"/>
  <c r="AR45" i="10"/>
  <c r="AQ45" i="10"/>
  <c r="AP45" i="10"/>
  <c r="AO45" i="10"/>
  <c r="AN45"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F45" i="10"/>
  <c r="E45" i="10"/>
  <c r="D45" i="10"/>
  <c r="C45" i="10"/>
  <c r="B45" i="10"/>
  <c r="AT44" i="10"/>
  <c r="AS44" i="10"/>
  <c r="AR44" i="10"/>
  <c r="AQ44" i="10"/>
  <c r="AP44" i="10"/>
  <c r="AO44" i="10"/>
  <c r="AN44" i="10"/>
  <c r="AM44" i="10"/>
  <c r="AL44" i="10"/>
  <c r="AK44" i="10"/>
  <c r="AJ44" i="10"/>
  <c r="AI44" i="10"/>
  <c r="AH44" i="10"/>
  <c r="AG44" i="10"/>
  <c r="AF44" i="10"/>
  <c r="AE44" i="10"/>
  <c r="AD44" i="10"/>
  <c r="AC44" i="10"/>
  <c r="AB44" i="10"/>
  <c r="AA44" i="10"/>
  <c r="Z44" i="10"/>
  <c r="Y44" i="10"/>
  <c r="X44" i="10"/>
  <c r="W44" i="10"/>
  <c r="V44" i="10"/>
  <c r="U44" i="10"/>
  <c r="T44" i="10"/>
  <c r="S44" i="10"/>
  <c r="R44" i="10"/>
  <c r="Q44" i="10"/>
  <c r="P44" i="10"/>
  <c r="O44" i="10"/>
  <c r="N44" i="10"/>
  <c r="M44" i="10"/>
  <c r="L44" i="10"/>
  <c r="K44" i="10"/>
  <c r="J44" i="10"/>
  <c r="I44" i="10"/>
  <c r="H44" i="10"/>
  <c r="G44" i="10"/>
  <c r="F44" i="10"/>
  <c r="E44" i="10"/>
  <c r="D44" i="10"/>
  <c r="C44" i="10"/>
  <c r="B44" i="10"/>
  <c r="AT43" i="10"/>
  <c r="AS43" i="10"/>
  <c r="AR43" i="10"/>
  <c r="AQ43" i="10"/>
  <c r="AP43" i="10"/>
  <c r="AO43" i="10"/>
  <c r="AN43" i="10"/>
  <c r="AM43" i="10"/>
  <c r="AL43" i="10"/>
  <c r="AK43" i="10"/>
  <c r="AJ43" i="10"/>
  <c r="AI43" i="10"/>
  <c r="AH43" i="10"/>
  <c r="AG43" i="10"/>
  <c r="AF43" i="10"/>
  <c r="AE43" i="10"/>
  <c r="AD43" i="10"/>
  <c r="AC43" i="10"/>
  <c r="AB43" i="10"/>
  <c r="AA43" i="10"/>
  <c r="Z43" i="10"/>
  <c r="Y43" i="10"/>
  <c r="X43" i="10"/>
  <c r="W43" i="10"/>
  <c r="V43" i="10"/>
  <c r="U43" i="10"/>
  <c r="T43" i="10"/>
  <c r="S43" i="10"/>
  <c r="R43" i="10"/>
  <c r="Q43" i="10"/>
  <c r="P43" i="10"/>
  <c r="O43" i="10"/>
  <c r="N43" i="10"/>
  <c r="M43" i="10"/>
  <c r="L43" i="10"/>
  <c r="K43" i="10"/>
  <c r="J43" i="10"/>
  <c r="I43" i="10"/>
  <c r="H43" i="10"/>
  <c r="G43" i="10"/>
  <c r="F43" i="10"/>
  <c r="E43" i="10"/>
  <c r="D43" i="10"/>
  <c r="C43" i="10"/>
  <c r="B43"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J42" i="10"/>
  <c r="I42" i="10"/>
  <c r="H42" i="10"/>
  <c r="G42" i="10"/>
  <c r="F42" i="10"/>
  <c r="E42" i="10"/>
  <c r="D42" i="10"/>
  <c r="C42" i="10"/>
  <c r="B42" i="10"/>
  <c r="AT41" i="10"/>
  <c r="AS41" i="10"/>
  <c r="AR41" i="10"/>
  <c r="AQ41" i="10"/>
  <c r="AP41" i="10"/>
  <c r="AO41" i="10"/>
  <c r="AN41" i="10"/>
  <c r="AM41" i="10"/>
  <c r="AL41" i="10"/>
  <c r="AK41" i="10"/>
  <c r="AJ41" i="10"/>
  <c r="AI41" i="10"/>
  <c r="AH41" i="10"/>
  <c r="AG41" i="10"/>
  <c r="AF41" i="10"/>
  <c r="AE41" i="10"/>
  <c r="AD41" i="10"/>
  <c r="AC41" i="10"/>
  <c r="AB41" i="10"/>
  <c r="AA41" i="10"/>
  <c r="Z41" i="10"/>
  <c r="Y41" i="10"/>
  <c r="X41" i="10"/>
  <c r="W41" i="10"/>
  <c r="V41" i="10"/>
  <c r="U41" i="10"/>
  <c r="T41" i="10"/>
  <c r="S41" i="10"/>
  <c r="R41" i="10"/>
  <c r="Q41" i="10"/>
  <c r="P41" i="10"/>
  <c r="O41" i="10"/>
  <c r="N41" i="10"/>
  <c r="M41" i="10"/>
  <c r="L41" i="10"/>
  <c r="K41" i="10"/>
  <c r="J41" i="10"/>
  <c r="I41" i="10"/>
  <c r="H41" i="10"/>
  <c r="G41" i="10"/>
  <c r="F41" i="10"/>
  <c r="E41" i="10"/>
  <c r="D41" i="10"/>
  <c r="C41" i="10"/>
  <c r="B41"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B40" i="10"/>
  <c r="AT39" i="10"/>
  <c r="AS39" i="10"/>
  <c r="AR39" i="10"/>
  <c r="AQ39" i="10"/>
  <c r="AP39" i="10"/>
  <c r="AO39" i="10"/>
  <c r="AN39"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M39" i="10"/>
  <c r="L39" i="10"/>
  <c r="K39" i="10"/>
  <c r="J39" i="10"/>
  <c r="I39" i="10"/>
  <c r="H39" i="10"/>
  <c r="G39" i="10"/>
  <c r="F39" i="10"/>
  <c r="E39" i="10"/>
  <c r="D39" i="10"/>
  <c r="C39" i="10"/>
  <c r="B39" i="10"/>
  <c r="AT38" i="10"/>
  <c r="AS38" i="10"/>
  <c r="AR38" i="10"/>
  <c r="AQ38" i="10"/>
  <c r="AP38" i="10"/>
  <c r="AO38" i="10"/>
  <c r="AN38" i="10"/>
  <c r="AM38" i="10"/>
  <c r="AL38" i="10"/>
  <c r="AK38" i="10"/>
  <c r="AJ38" i="10"/>
  <c r="AI38" i="10"/>
  <c r="AH38" i="10"/>
  <c r="AG38" i="10"/>
  <c r="AF38" i="10"/>
  <c r="AE38" i="10"/>
  <c r="AD38" i="10"/>
  <c r="AC38" i="10"/>
  <c r="AB38" i="10"/>
  <c r="AA38" i="10"/>
  <c r="Z38" i="10"/>
  <c r="Y38" i="10"/>
  <c r="X38" i="10"/>
  <c r="W38" i="10"/>
  <c r="V38" i="10"/>
  <c r="U38" i="10"/>
  <c r="T38" i="10"/>
  <c r="S38" i="10"/>
  <c r="R38" i="10"/>
  <c r="Q38" i="10"/>
  <c r="P38" i="10"/>
  <c r="O38" i="10"/>
  <c r="N38" i="10"/>
  <c r="M38" i="10"/>
  <c r="L38" i="10"/>
  <c r="K38" i="10"/>
  <c r="J38" i="10"/>
  <c r="I38" i="10"/>
  <c r="H38" i="10"/>
  <c r="G38" i="10"/>
  <c r="F38" i="10"/>
  <c r="E38" i="10"/>
  <c r="D38" i="10"/>
  <c r="C38" i="10"/>
  <c r="B38" i="10"/>
  <c r="AT37" i="10"/>
  <c r="AS37" i="10"/>
  <c r="AR37" i="10"/>
  <c r="AQ37" i="10"/>
  <c r="AP37" i="10"/>
  <c r="AO37" i="10"/>
  <c r="AN37" i="10"/>
  <c r="AM37" i="10"/>
  <c r="AL37" i="10"/>
  <c r="AK37" i="10"/>
  <c r="AJ37" i="10"/>
  <c r="AI37" i="10"/>
  <c r="AH37" i="10"/>
  <c r="AG37" i="10"/>
  <c r="AF37" i="10"/>
  <c r="AE37" i="10"/>
  <c r="AD37" i="10"/>
  <c r="AC37" i="10"/>
  <c r="AB37" i="10"/>
  <c r="AA37" i="10"/>
  <c r="Z37" i="10"/>
  <c r="Y37" i="10"/>
  <c r="X37" i="10"/>
  <c r="W37" i="10"/>
  <c r="V37" i="10"/>
  <c r="U37" i="10"/>
  <c r="T37" i="10"/>
  <c r="S37" i="10"/>
  <c r="R37" i="10"/>
  <c r="Q37" i="10"/>
  <c r="P37" i="10"/>
  <c r="O37" i="10"/>
  <c r="N37" i="10"/>
  <c r="M37" i="10"/>
  <c r="L37" i="10"/>
  <c r="K37" i="10"/>
  <c r="J37" i="10"/>
  <c r="I37" i="10"/>
  <c r="H37" i="10"/>
  <c r="G37" i="10"/>
  <c r="F37" i="10"/>
  <c r="E37" i="10"/>
  <c r="D37" i="10"/>
  <c r="C37" i="10"/>
  <c r="B37" i="10"/>
  <c r="AT36" i="10"/>
  <c r="AS36" i="10"/>
  <c r="AR36" i="10"/>
  <c r="AQ36" i="10"/>
  <c r="AP36" i="10"/>
  <c r="AO36" i="10"/>
  <c r="AN36" i="10"/>
  <c r="AM36" i="10"/>
  <c r="AL36" i="10"/>
  <c r="AK36" i="10"/>
  <c r="AJ36" i="10"/>
  <c r="AI36" i="10"/>
  <c r="AH36" i="10"/>
  <c r="AG36" i="10"/>
  <c r="AF36" i="10"/>
  <c r="AE36" i="10"/>
  <c r="AD36" i="10"/>
  <c r="AC36" i="10"/>
  <c r="AB36" i="10"/>
  <c r="AA36" i="10"/>
  <c r="Z36" i="10"/>
  <c r="Y36" i="10"/>
  <c r="X36" i="10"/>
  <c r="W36" i="10"/>
  <c r="V36" i="10"/>
  <c r="U36" i="10"/>
  <c r="T36" i="10"/>
  <c r="S36" i="10"/>
  <c r="R36" i="10"/>
  <c r="Q36" i="10"/>
  <c r="P36" i="10"/>
  <c r="O36" i="10"/>
  <c r="N36" i="10"/>
  <c r="M36" i="10"/>
  <c r="L36" i="10"/>
  <c r="K36" i="10"/>
  <c r="J36" i="10"/>
  <c r="I36" i="10"/>
  <c r="H36" i="10"/>
  <c r="G36" i="10"/>
  <c r="F36" i="10"/>
  <c r="E36" i="10"/>
  <c r="D36" i="10"/>
  <c r="C36" i="10"/>
  <c r="B36" i="10"/>
  <c r="AT35" i="10"/>
  <c r="AS35" i="10"/>
  <c r="AR35" i="10"/>
  <c r="AQ35" i="10"/>
  <c r="AP35" i="10"/>
  <c r="AO35" i="10"/>
  <c r="AN35"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J35" i="10"/>
  <c r="I35" i="10"/>
  <c r="H35" i="10"/>
  <c r="G35" i="10"/>
  <c r="F35" i="10"/>
  <c r="E35" i="10"/>
  <c r="D35" i="10"/>
  <c r="C35" i="10"/>
  <c r="B35" i="10"/>
  <c r="AT34" i="10"/>
  <c r="AS34" i="10"/>
  <c r="AR34" i="10"/>
  <c r="AQ34" i="10"/>
  <c r="AP34" i="10"/>
  <c r="AO34" i="10"/>
  <c r="AN34" i="10"/>
  <c r="AM34" i="10"/>
  <c r="AL34" i="10"/>
  <c r="AK34" i="10"/>
  <c r="AJ34" i="10"/>
  <c r="AI34" i="10"/>
  <c r="AH34" i="10"/>
  <c r="AG34" i="10"/>
  <c r="AF34" i="10"/>
  <c r="AE34" i="10"/>
  <c r="AD34" i="10"/>
  <c r="AC34" i="10"/>
  <c r="AB34" i="10"/>
  <c r="AA34" i="10"/>
  <c r="Z34" i="10"/>
  <c r="Y34" i="10"/>
  <c r="X34" i="10"/>
  <c r="W34" i="10"/>
  <c r="V34" i="10"/>
  <c r="U34" i="10"/>
  <c r="T34" i="10"/>
  <c r="S34" i="10"/>
  <c r="R34" i="10"/>
  <c r="Q34" i="10"/>
  <c r="P34" i="10"/>
  <c r="O34" i="10"/>
  <c r="N34" i="10"/>
  <c r="M34" i="10"/>
  <c r="L34" i="10"/>
  <c r="K34" i="10"/>
  <c r="J34" i="10"/>
  <c r="I34" i="10"/>
  <c r="H34" i="10"/>
  <c r="G34" i="10"/>
  <c r="F34" i="10"/>
  <c r="E34" i="10"/>
  <c r="D34" i="10"/>
  <c r="C34" i="10"/>
  <c r="B34" i="10"/>
  <c r="AT33" i="10"/>
  <c r="AS33" i="10"/>
  <c r="AR33" i="10"/>
  <c r="AQ33" i="10"/>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D33" i="10"/>
  <c r="C33" i="10"/>
  <c r="B33" i="10"/>
  <c r="AT32" i="10"/>
  <c r="AS32" i="10"/>
  <c r="AR32" i="10"/>
  <c r="AQ32" i="10"/>
  <c r="AP32" i="10"/>
  <c r="AO32" i="10"/>
  <c r="AN32" i="10"/>
  <c r="AM32" i="10"/>
  <c r="AL32" i="10"/>
  <c r="AK32" i="10"/>
  <c r="AJ32" i="10"/>
  <c r="AI32" i="10"/>
  <c r="AH32" i="10"/>
  <c r="AG32" i="10"/>
  <c r="AF32" i="10"/>
  <c r="AE32" i="10"/>
  <c r="AD32" i="10"/>
  <c r="AC32" i="10"/>
  <c r="AB32" i="10"/>
  <c r="AA32" i="10"/>
  <c r="Z32" i="10"/>
  <c r="Y32" i="10"/>
  <c r="X32" i="10"/>
  <c r="W32" i="10"/>
  <c r="V32" i="10"/>
  <c r="U32" i="10"/>
  <c r="T32" i="10"/>
  <c r="S32" i="10"/>
  <c r="R32" i="10"/>
  <c r="Q32" i="10"/>
  <c r="P32" i="10"/>
  <c r="O32" i="10"/>
  <c r="N32" i="10"/>
  <c r="M32" i="10"/>
  <c r="L32" i="10"/>
  <c r="K32" i="10"/>
  <c r="J32" i="10"/>
  <c r="I32" i="10"/>
  <c r="H32" i="10"/>
  <c r="G32" i="10"/>
  <c r="F32" i="10"/>
  <c r="E32" i="10"/>
  <c r="D32" i="10"/>
  <c r="C32" i="10"/>
  <c r="B32" i="10"/>
  <c r="AT31" i="10"/>
  <c r="AS31" i="10"/>
  <c r="AR31" i="10"/>
  <c r="AQ31" i="10"/>
  <c r="AP31" i="10"/>
  <c r="AO31" i="10"/>
  <c r="AN31" i="10"/>
  <c r="AM31" i="10"/>
  <c r="AL31" i="10"/>
  <c r="AK31" i="10"/>
  <c r="AJ31" i="10"/>
  <c r="AI31" i="10"/>
  <c r="AH31" i="10"/>
  <c r="AG31" i="10"/>
  <c r="AF31" i="10"/>
  <c r="AE31" i="10"/>
  <c r="AD31" i="10"/>
  <c r="AC31" i="10"/>
  <c r="AB31" i="10"/>
  <c r="AA31" i="10"/>
  <c r="Z31" i="10"/>
  <c r="Y31" i="10"/>
  <c r="X31" i="10"/>
  <c r="W31" i="10"/>
  <c r="V31" i="10"/>
  <c r="U31" i="10"/>
  <c r="T31" i="10"/>
  <c r="S31" i="10"/>
  <c r="R31" i="10"/>
  <c r="Q31" i="10"/>
  <c r="P31" i="10"/>
  <c r="O31" i="10"/>
  <c r="N31" i="10"/>
  <c r="M31" i="10"/>
  <c r="L31" i="10"/>
  <c r="K31" i="10"/>
  <c r="J31" i="10"/>
  <c r="I31" i="10"/>
  <c r="H31" i="10"/>
  <c r="G31" i="10"/>
  <c r="F31" i="10"/>
  <c r="E31" i="10"/>
  <c r="D31" i="10"/>
  <c r="C31" i="10"/>
  <c r="B31" i="10"/>
  <c r="AT30" i="10"/>
  <c r="AS30" i="10"/>
  <c r="AR30" i="10"/>
  <c r="AQ30" i="10"/>
  <c r="AP30" i="10"/>
  <c r="AO30" i="10"/>
  <c r="AN30" i="10"/>
  <c r="AM30" i="10"/>
  <c r="AL30" i="10"/>
  <c r="AK30" i="10"/>
  <c r="AJ30" i="10"/>
  <c r="AI30" i="10"/>
  <c r="AH30" i="10"/>
  <c r="AG30" i="10"/>
  <c r="AF30" i="10"/>
  <c r="AE30" i="10"/>
  <c r="AD30" i="10"/>
  <c r="AC30" i="10"/>
  <c r="AB30" i="10"/>
  <c r="AA30" i="10"/>
  <c r="Z30" i="10"/>
  <c r="Y30" i="10"/>
  <c r="X30" i="10"/>
  <c r="W30" i="10"/>
  <c r="V30" i="10"/>
  <c r="U30" i="10"/>
  <c r="T30" i="10"/>
  <c r="S30" i="10"/>
  <c r="R30" i="10"/>
  <c r="Q30" i="10"/>
  <c r="P30" i="10"/>
  <c r="O30" i="10"/>
  <c r="N30" i="10"/>
  <c r="M30" i="10"/>
  <c r="L30" i="10"/>
  <c r="K30" i="10"/>
  <c r="J30" i="10"/>
  <c r="I30" i="10"/>
  <c r="H30" i="10"/>
  <c r="G30" i="10"/>
  <c r="F30" i="10"/>
  <c r="E30" i="10"/>
  <c r="D30" i="10"/>
  <c r="C30" i="10"/>
  <c r="B30"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D29" i="10"/>
  <c r="C29" i="10"/>
  <c r="B29"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M28" i="10"/>
  <c r="L28" i="10"/>
  <c r="K28" i="10"/>
  <c r="J28" i="10"/>
  <c r="I28" i="10"/>
  <c r="H28" i="10"/>
  <c r="G28" i="10"/>
  <c r="F28" i="10"/>
  <c r="E28" i="10"/>
  <c r="D28" i="10"/>
  <c r="C28" i="10"/>
  <c r="B28"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K27" i="10"/>
  <c r="J27" i="10"/>
  <c r="I27" i="10"/>
  <c r="H27" i="10"/>
  <c r="G27" i="10"/>
  <c r="F27" i="10"/>
  <c r="E27" i="10"/>
  <c r="D27" i="10"/>
  <c r="C27" i="10"/>
  <c r="B27"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B26" i="10"/>
  <c r="AT25"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D25" i="10"/>
  <c r="C25" i="10"/>
  <c r="B25"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B24"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D23" i="10"/>
  <c r="C23" i="10"/>
  <c r="B23"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B22"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D21" i="10"/>
  <c r="C21" i="10"/>
  <c r="B21"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B20"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D19" i="10"/>
  <c r="C19" i="10"/>
  <c r="B19"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B18" i="10"/>
  <c r="AT17" i="10"/>
  <c r="AS17" i="10"/>
  <c r="AR17" i="10"/>
  <c r="AQ17" i="10"/>
  <c r="AP17" i="10"/>
  <c r="AO17" i="10"/>
  <c r="AN17" i="10"/>
  <c r="AM17" i="10"/>
  <c r="AL17" i="10"/>
  <c r="AK17" i="10"/>
  <c r="AJ17" i="10"/>
  <c r="AI17" i="10"/>
  <c r="AH17" i="10"/>
  <c r="AG17" i="10"/>
  <c r="AF17" i="10"/>
  <c r="AE17" i="10"/>
  <c r="AD17" i="10"/>
  <c r="AC17" i="10"/>
  <c r="AB17" i="10"/>
  <c r="AA17" i="10"/>
  <c r="Z17" i="10"/>
  <c r="Y17" i="10"/>
  <c r="X17" i="10"/>
  <c r="W17" i="10"/>
  <c r="V17" i="10"/>
  <c r="U17" i="10"/>
  <c r="T17" i="10"/>
  <c r="S17" i="10"/>
  <c r="R17" i="10"/>
  <c r="Q17" i="10"/>
  <c r="P17" i="10"/>
  <c r="O17" i="10"/>
  <c r="N17" i="10"/>
  <c r="M17" i="10"/>
  <c r="L17" i="10"/>
  <c r="K17" i="10"/>
  <c r="J17" i="10"/>
  <c r="I17" i="10"/>
  <c r="H17" i="10"/>
  <c r="G17" i="10"/>
  <c r="F17" i="10"/>
  <c r="E17" i="10"/>
  <c r="D17" i="10"/>
  <c r="C17" i="10"/>
  <c r="B17"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B16" i="10"/>
  <c r="AT15" i="10"/>
  <c r="AS15" i="10"/>
  <c r="AR15" i="10"/>
  <c r="AQ15" i="10"/>
  <c r="AP15" i="10"/>
  <c r="AO15" i="10"/>
  <c r="AN15" i="10"/>
  <c r="AM15" i="10"/>
  <c r="AL15" i="10"/>
  <c r="AK15" i="10"/>
  <c r="AJ15" i="10"/>
  <c r="AI15" i="10"/>
  <c r="AH15" i="10"/>
  <c r="AG15" i="10"/>
  <c r="AF15" i="10"/>
  <c r="AE15" i="10"/>
  <c r="AD15" i="10"/>
  <c r="AC15" i="10"/>
  <c r="AB15" i="10"/>
  <c r="AA15" i="10"/>
  <c r="Z15" i="10"/>
  <c r="Y15" i="10"/>
  <c r="X15" i="10"/>
  <c r="W15" i="10"/>
  <c r="V15" i="10"/>
  <c r="U15" i="10"/>
  <c r="T15" i="10"/>
  <c r="S15" i="10"/>
  <c r="R15" i="10"/>
  <c r="Q15" i="10"/>
  <c r="P15" i="10"/>
  <c r="O15" i="10"/>
  <c r="N15" i="10"/>
  <c r="M15" i="10"/>
  <c r="L15" i="10"/>
  <c r="K15" i="10"/>
  <c r="J15" i="10"/>
  <c r="I15" i="10"/>
  <c r="H15" i="10"/>
  <c r="G15" i="10"/>
  <c r="F15" i="10"/>
  <c r="E15" i="10"/>
  <c r="D15" i="10"/>
  <c r="C15" i="10"/>
  <c r="B15"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B14" i="10"/>
  <c r="AT13" i="10"/>
  <c r="AS13" i="10"/>
  <c r="AR13" i="10"/>
  <c r="AQ13" i="10"/>
  <c r="AP13" i="10"/>
  <c r="AO13" i="10"/>
  <c r="AN13" i="10"/>
  <c r="AM13" i="10"/>
  <c r="AL13" i="10"/>
  <c r="AK13" i="10"/>
  <c r="AJ13" i="10"/>
  <c r="AI13" i="10"/>
  <c r="AH13" i="10"/>
  <c r="AG13" i="10"/>
  <c r="AF13" i="10"/>
  <c r="AE13" i="10"/>
  <c r="AD13" i="10"/>
  <c r="AC13" i="10"/>
  <c r="AB13" i="10"/>
  <c r="AA13" i="10"/>
  <c r="Z13" i="10"/>
  <c r="Y13" i="10"/>
  <c r="X13" i="10"/>
  <c r="W13" i="10"/>
  <c r="V13" i="10"/>
  <c r="U13" i="10"/>
  <c r="T13" i="10"/>
  <c r="S13" i="10"/>
  <c r="R13" i="10"/>
  <c r="Q13" i="10"/>
  <c r="P13" i="10"/>
  <c r="O13" i="10"/>
  <c r="N13" i="10"/>
  <c r="M13" i="10"/>
  <c r="L13" i="10"/>
  <c r="K13" i="10"/>
  <c r="J13" i="10"/>
  <c r="I13" i="10"/>
  <c r="H13" i="10"/>
  <c r="G13" i="10"/>
  <c r="F13" i="10"/>
  <c r="E13" i="10"/>
  <c r="D13" i="10"/>
  <c r="C13" i="10"/>
  <c r="B13" i="10"/>
  <c r="AT12" i="10"/>
  <c r="AS12" i="10"/>
  <c r="AR12" i="10"/>
  <c r="AQ12"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D12" i="10"/>
  <c r="C12" i="10"/>
  <c r="B12"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C11" i="10"/>
  <c r="B11" i="10"/>
  <c r="AT10" i="10"/>
  <c r="AS10" i="10"/>
  <c r="AR10" i="10"/>
  <c r="AQ10" i="10"/>
  <c r="AP10" i="10"/>
  <c r="AO10" i="10"/>
  <c r="AN10" i="10"/>
  <c r="AM10" i="10"/>
  <c r="AL10" i="10"/>
  <c r="AK10" i="10"/>
  <c r="AJ10" i="10"/>
  <c r="AI10" i="10"/>
  <c r="AH10" i="10"/>
  <c r="AG10" i="10"/>
  <c r="AF10" i="10"/>
  <c r="AE10" i="10"/>
  <c r="AD10" i="10"/>
  <c r="AC10" i="10"/>
  <c r="AB10" i="10"/>
  <c r="AA10" i="10"/>
  <c r="Z10" i="10"/>
  <c r="Y10" i="10"/>
  <c r="X10" i="10"/>
  <c r="W10" i="10"/>
  <c r="V10" i="10"/>
  <c r="U10" i="10"/>
  <c r="T10" i="10"/>
  <c r="S10" i="10"/>
  <c r="R10" i="10"/>
  <c r="Q10" i="10"/>
  <c r="P10" i="10"/>
  <c r="O10" i="10"/>
  <c r="N10" i="10"/>
  <c r="M10" i="10"/>
  <c r="L10" i="10"/>
  <c r="K10" i="10"/>
  <c r="J10" i="10"/>
  <c r="I10" i="10"/>
  <c r="H10" i="10"/>
  <c r="G10" i="10"/>
  <c r="F10" i="10"/>
  <c r="E10" i="10"/>
  <c r="D10" i="10"/>
  <c r="C10" i="10"/>
  <c r="B10" i="10"/>
  <c r="AT9" i="10"/>
  <c r="AS9" i="10"/>
  <c r="AR9" i="10"/>
  <c r="AQ9" i="10"/>
  <c r="AP9" i="10"/>
  <c r="AO9" i="10"/>
  <c r="AN9" i="10"/>
  <c r="AM9" i="10"/>
  <c r="AL9" i="10"/>
  <c r="AK9" i="10"/>
  <c r="AJ9" i="10"/>
  <c r="AI9" i="10"/>
  <c r="AH9" i="10"/>
  <c r="AG9" i="10"/>
  <c r="AF9" i="10"/>
  <c r="AE9" i="10"/>
  <c r="AD9" i="10"/>
  <c r="AC9" i="10"/>
  <c r="AB9" i="10"/>
  <c r="AA9" i="10"/>
  <c r="Z9" i="10"/>
  <c r="Y9" i="10"/>
  <c r="X9" i="10"/>
  <c r="W9" i="10"/>
  <c r="V9" i="10"/>
  <c r="U9" i="10"/>
  <c r="T9" i="10"/>
  <c r="S9" i="10"/>
  <c r="R9" i="10"/>
  <c r="Q9" i="10"/>
  <c r="P9" i="10"/>
  <c r="O9" i="10"/>
  <c r="N9" i="10"/>
  <c r="M9" i="10"/>
  <c r="L9" i="10"/>
  <c r="K9" i="10"/>
  <c r="J9" i="10"/>
  <c r="I9" i="10"/>
  <c r="H9" i="10"/>
  <c r="G9" i="10"/>
  <c r="F9" i="10"/>
  <c r="E9" i="10"/>
  <c r="D9" i="10"/>
  <c r="C9" i="10"/>
  <c r="B9" i="10"/>
  <c r="AT8" i="10"/>
  <c r="AS8" i="10"/>
  <c r="AR8" i="10"/>
  <c r="AQ8" i="10"/>
  <c r="AP8" i="10"/>
  <c r="AO8" i="10"/>
  <c r="AN8" i="10"/>
  <c r="AM8" i="10"/>
  <c r="AL8" i="10"/>
  <c r="AK8" i="10"/>
  <c r="AJ8" i="10"/>
  <c r="AI8" i="10"/>
  <c r="AH8" i="10"/>
  <c r="AG8" i="10"/>
  <c r="AF8" i="10"/>
  <c r="AE8" i="10"/>
  <c r="AD8" i="10"/>
  <c r="AC8" i="10"/>
  <c r="AB8" i="10"/>
  <c r="AA8" i="10"/>
  <c r="Z8" i="10"/>
  <c r="Y8" i="10"/>
  <c r="X8" i="10"/>
  <c r="W8" i="10"/>
  <c r="V8" i="10"/>
  <c r="U8" i="10"/>
  <c r="T8" i="10"/>
  <c r="S8" i="10"/>
  <c r="R8" i="10"/>
  <c r="Q8" i="10"/>
  <c r="P8" i="10"/>
  <c r="O8" i="10"/>
  <c r="N8" i="10"/>
  <c r="M8" i="10"/>
  <c r="L8" i="10"/>
  <c r="K8" i="10"/>
  <c r="J8" i="10"/>
  <c r="I8" i="10"/>
  <c r="H8" i="10"/>
  <c r="G8" i="10"/>
  <c r="F8" i="10"/>
  <c r="E8" i="10"/>
  <c r="D8" i="10"/>
  <c r="C8" i="10"/>
  <c r="B8" i="10"/>
  <c r="AT7" i="10"/>
  <c r="AS7" i="10"/>
  <c r="AR7" i="10"/>
  <c r="AQ7" i="10"/>
  <c r="AP7" i="10"/>
  <c r="AO7" i="10"/>
  <c r="AN7" i="10"/>
  <c r="AM7" i="10"/>
  <c r="AL7" i="10"/>
  <c r="AK7" i="10"/>
  <c r="AJ7" i="10"/>
  <c r="AI7" i="10"/>
  <c r="AH7" i="10"/>
  <c r="AG7" i="10"/>
  <c r="AF7" i="10"/>
  <c r="AE7" i="10"/>
  <c r="AD7" i="10"/>
  <c r="AC7" i="10"/>
  <c r="AB7" i="10"/>
  <c r="AA7" i="10"/>
  <c r="Z7" i="10"/>
  <c r="Y7" i="10"/>
  <c r="X7" i="10"/>
  <c r="W7" i="10"/>
  <c r="V7" i="10"/>
  <c r="U7" i="10"/>
  <c r="T7" i="10"/>
  <c r="S7" i="10"/>
  <c r="R7" i="10"/>
  <c r="Q7" i="10"/>
  <c r="P7" i="10"/>
  <c r="O7" i="10"/>
  <c r="N7" i="10"/>
  <c r="M7" i="10"/>
  <c r="L7" i="10"/>
  <c r="K7" i="10"/>
  <c r="J7" i="10"/>
  <c r="I7" i="10"/>
  <c r="H7" i="10"/>
  <c r="G7" i="10"/>
  <c r="F7" i="10"/>
  <c r="E7" i="10"/>
  <c r="D7" i="10"/>
  <c r="C7" i="10"/>
  <c r="B7" i="10"/>
  <c r="AT6" i="10"/>
  <c r="AS6" i="10"/>
  <c r="AR6" i="10"/>
  <c r="AQ6" i="10"/>
  <c r="AP6" i="10"/>
  <c r="AO6" i="10"/>
  <c r="AN6"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M6" i="10"/>
  <c r="L6" i="10"/>
  <c r="K6" i="10"/>
  <c r="J6" i="10"/>
  <c r="I6" i="10"/>
  <c r="H6" i="10"/>
  <c r="G6" i="10"/>
  <c r="F6" i="10"/>
  <c r="E6" i="10"/>
  <c r="D6" i="10"/>
  <c r="C6" i="10"/>
  <c r="B6" i="10"/>
  <c r="AT5" i="10"/>
  <c r="AS5" i="10"/>
  <c r="AR5" i="10"/>
  <c r="AQ5" i="10"/>
  <c r="AP5" i="10"/>
  <c r="AO5" i="10"/>
  <c r="AN5" i="10"/>
  <c r="AM5" i="10"/>
  <c r="AL5" i="10"/>
  <c r="AK5" i="10"/>
  <c r="AJ5" i="10"/>
  <c r="AI5" i="10"/>
  <c r="AH5" i="10"/>
  <c r="AG5" i="10"/>
  <c r="AF5" i="10"/>
  <c r="AE5" i="10"/>
  <c r="AD5" i="10"/>
  <c r="AC5" i="10"/>
  <c r="AB5" i="10"/>
  <c r="AA5" i="10"/>
  <c r="Z5" i="10"/>
  <c r="Y5" i="10"/>
  <c r="X5" i="10"/>
  <c r="W5" i="10"/>
  <c r="V5" i="10"/>
  <c r="U5" i="10"/>
  <c r="T5" i="10"/>
  <c r="S5" i="10"/>
  <c r="R5" i="10"/>
  <c r="Q5" i="10"/>
  <c r="P5" i="10"/>
  <c r="O5" i="10"/>
  <c r="N5" i="10"/>
  <c r="M5" i="10"/>
  <c r="L5" i="10"/>
  <c r="K5" i="10"/>
  <c r="J5" i="10"/>
  <c r="I5" i="10"/>
  <c r="H5" i="10"/>
  <c r="G5" i="10"/>
  <c r="F5" i="10"/>
  <c r="E5" i="10"/>
  <c r="D5" i="10"/>
  <c r="C5" i="10"/>
  <c r="B5" i="10"/>
  <c r="AT4" i="10"/>
  <c r="AS4" i="10"/>
  <c r="AR4" i="10"/>
  <c r="AQ4" i="10"/>
  <c r="AP4" i="10"/>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J4" i="10"/>
  <c r="I4" i="10"/>
  <c r="H4" i="10"/>
  <c r="G4" i="10"/>
  <c r="F4" i="10"/>
  <c r="E4" i="10"/>
  <c r="D4" i="10"/>
  <c r="C4" i="10"/>
  <c r="B4" i="10"/>
  <c r="I191" i="4"/>
  <c r="B184" i="4"/>
  <c r="I183" i="4"/>
  <c r="B183" i="4"/>
  <c r="V175" i="4"/>
  <c r="U175" i="4"/>
  <c r="T175" i="4"/>
  <c r="S175" i="4"/>
  <c r="R175" i="4"/>
  <c r="Q175" i="4"/>
  <c r="P175" i="4"/>
  <c r="O175" i="4"/>
  <c r="N175" i="4"/>
  <c r="M175" i="4"/>
  <c r="L175" i="4"/>
  <c r="K175" i="4"/>
  <c r="J175" i="4"/>
  <c r="I175" i="4"/>
  <c r="H175" i="4"/>
  <c r="G175" i="4"/>
  <c r="F175" i="4"/>
  <c r="E175" i="4"/>
  <c r="D175" i="4"/>
  <c r="C175" i="4"/>
  <c r="B175" i="4"/>
  <c r="V174" i="4"/>
  <c r="U174" i="4"/>
  <c r="T174" i="4"/>
  <c r="S174" i="4"/>
  <c r="R174" i="4"/>
  <c r="Q174" i="4"/>
  <c r="P174" i="4"/>
  <c r="O174" i="4"/>
  <c r="N174" i="4"/>
  <c r="M174" i="4"/>
  <c r="L174" i="4"/>
  <c r="K174" i="4"/>
  <c r="J174" i="4"/>
  <c r="I174" i="4"/>
  <c r="H174" i="4"/>
  <c r="G174" i="4"/>
  <c r="F174" i="4"/>
  <c r="E174" i="4"/>
  <c r="D174" i="4"/>
  <c r="C174" i="4"/>
  <c r="B174" i="4"/>
  <c r="V173" i="4"/>
  <c r="U173" i="4"/>
  <c r="T173" i="4"/>
  <c r="S173" i="4"/>
  <c r="R173" i="4"/>
  <c r="Q173" i="4"/>
  <c r="P173" i="4"/>
  <c r="O173" i="4"/>
  <c r="N173" i="4"/>
  <c r="M173" i="4"/>
  <c r="L173" i="4"/>
  <c r="K173" i="4"/>
  <c r="J173" i="4"/>
  <c r="I173" i="4"/>
  <c r="H173" i="4"/>
  <c r="G173" i="4"/>
  <c r="F173" i="4"/>
  <c r="E173" i="4"/>
  <c r="D173" i="4"/>
  <c r="C173" i="4"/>
  <c r="B173" i="4"/>
  <c r="A222" i="6"/>
  <c r="A221" i="6"/>
  <c r="A220" i="6"/>
  <c r="A219" i="6"/>
  <c r="A218" i="6"/>
  <c r="A217" i="6"/>
  <c r="A216" i="6"/>
  <c r="A215" i="6"/>
  <c r="A214" i="6"/>
  <c r="A213" i="6"/>
  <c r="A212" i="6"/>
  <c r="A211" i="6"/>
  <c r="A210" i="6"/>
  <c r="A209" i="6"/>
  <c r="A208" i="6"/>
  <c r="A207" i="6"/>
  <c r="A206" i="6"/>
  <c r="A205" i="6"/>
  <c r="A204" i="6"/>
  <c r="A203" i="6"/>
  <c r="CM175" i="6"/>
  <c r="CL175" i="6"/>
  <c r="CK175" i="6"/>
  <c r="CJ175" i="6"/>
  <c r="CI175" i="6"/>
  <c r="CH175" i="6"/>
  <c r="CG175" i="6"/>
  <c r="CF175" i="6"/>
  <c r="CE175" i="6"/>
  <c r="CD175" i="6"/>
  <c r="CC175" i="6"/>
  <c r="CB175" i="6"/>
  <c r="CA175" i="6"/>
  <c r="BZ175" i="6"/>
  <c r="BY175" i="6"/>
  <c r="BX175" i="6"/>
  <c r="BW175" i="6"/>
  <c r="BV175" i="6"/>
  <c r="BU175" i="6"/>
  <c r="BT175" i="6"/>
  <c r="BS175" i="6"/>
  <c r="BR175" i="6"/>
  <c r="BQ175" i="6"/>
  <c r="BP175" i="6"/>
  <c r="BO175" i="6"/>
  <c r="BO201" i="6" s="1"/>
  <c r="BN175" i="6"/>
  <c r="BN201" i="6" s="1"/>
  <c r="BM175" i="6"/>
  <c r="BM201" i="6" s="1"/>
  <c r="BL175" i="6"/>
  <c r="BL201" i="6" s="1"/>
  <c r="BK175" i="6"/>
  <c r="BK201" i="6" s="1"/>
  <c r="BJ175" i="6"/>
  <c r="BJ201" i="6" s="1"/>
  <c r="BI175" i="6"/>
  <c r="BI201" i="6" s="1"/>
  <c r="BH175" i="6"/>
  <c r="BH201" i="6" s="1"/>
  <c r="BG175" i="6"/>
  <c r="BG201" i="6" s="1"/>
  <c r="BF175" i="6"/>
  <c r="BF201" i="6" s="1"/>
  <c r="BE175" i="6"/>
  <c r="BE201" i="6" s="1"/>
  <c r="BD175" i="6"/>
  <c r="BD201" i="6"/>
  <c r="BC175" i="6"/>
  <c r="BC201" i="6" s="1"/>
  <c r="BB175" i="6"/>
  <c r="BB201" i="6" s="1"/>
  <c r="BA175" i="6"/>
  <c r="BA201" i="6" s="1"/>
  <c r="AZ175" i="6"/>
  <c r="AZ201" i="6" s="1"/>
  <c r="AY175" i="6"/>
  <c r="AY201" i="6" s="1"/>
  <c r="AX175" i="6"/>
  <c r="AX201" i="6" s="1"/>
  <c r="AW175" i="6"/>
  <c r="AW201" i="6" s="1"/>
  <c r="AV175" i="6"/>
  <c r="AV201" i="6" s="1"/>
  <c r="AU175" i="6"/>
  <c r="AU201" i="6" s="1"/>
  <c r="AT175" i="6"/>
  <c r="AT201" i="6" s="1"/>
  <c r="AS175" i="6"/>
  <c r="AS201" i="6" s="1"/>
  <c r="AR175" i="6"/>
  <c r="AR201" i="6" s="1"/>
  <c r="AQ175" i="6"/>
  <c r="AP175" i="6"/>
  <c r="AO175" i="6"/>
  <c r="AN175" i="6"/>
  <c r="AM175" i="6"/>
  <c r="AL175" i="6"/>
  <c r="AK175" i="6"/>
  <c r="AJ175" i="6"/>
  <c r="AI175" i="6"/>
  <c r="AH175" i="6"/>
  <c r="AG175" i="6"/>
  <c r="AF175" i="6"/>
  <c r="AE175" i="6"/>
  <c r="AD175" i="6"/>
  <c r="AC175" i="6"/>
  <c r="AB175" i="6"/>
  <c r="AA175" i="6"/>
  <c r="Z175" i="6"/>
  <c r="Y175" i="6"/>
  <c r="X175" i="6"/>
  <c r="W175" i="6"/>
  <c r="V175" i="6"/>
  <c r="V201" i="6" s="1"/>
  <c r="U175" i="6"/>
  <c r="U201" i="6" s="1"/>
  <c r="T175" i="6"/>
  <c r="T201" i="6" s="1"/>
  <c r="S175" i="6"/>
  <c r="S201" i="6" s="1"/>
  <c r="R175" i="6"/>
  <c r="R201" i="6" s="1"/>
  <c r="Q175" i="6"/>
  <c r="Q201" i="6" s="1"/>
  <c r="P175" i="6"/>
  <c r="P201" i="6" s="1"/>
  <c r="O175" i="6"/>
  <c r="O201" i="6" s="1"/>
  <c r="N175" i="6"/>
  <c r="N201" i="6" s="1"/>
  <c r="M175" i="6"/>
  <c r="M201" i="6" s="1"/>
  <c r="L175" i="6"/>
  <c r="L201" i="6" s="1"/>
  <c r="K175" i="6"/>
  <c r="K201" i="6" s="1"/>
  <c r="J175" i="6"/>
  <c r="J201" i="6" s="1"/>
  <c r="I175" i="6"/>
  <c r="I201" i="6" s="1"/>
  <c r="H175" i="6"/>
  <c r="H201" i="6" s="1"/>
  <c r="G175" i="6"/>
  <c r="G201" i="6" s="1"/>
  <c r="F175" i="6"/>
  <c r="F201" i="6" s="1"/>
  <c r="E175" i="6"/>
  <c r="E201" i="6" s="1"/>
  <c r="D175" i="6"/>
  <c r="D201" i="6" s="1"/>
  <c r="C175" i="6"/>
  <c r="C201" i="6" s="1"/>
  <c r="B175" i="6"/>
  <c r="B201" i="6" s="1"/>
  <c r="CM174" i="6"/>
  <c r="CL174" i="6"/>
  <c r="CK174" i="6"/>
  <c r="CJ174" i="6"/>
  <c r="CI174" i="6"/>
  <c r="CH174" i="6"/>
  <c r="CG174" i="6"/>
  <c r="CF174" i="6"/>
  <c r="CE174" i="6"/>
  <c r="CD174" i="6"/>
  <c r="CC174" i="6"/>
  <c r="CB174" i="6"/>
  <c r="CA174" i="6"/>
  <c r="BZ174" i="6"/>
  <c r="BY174" i="6"/>
  <c r="BX174" i="6"/>
  <c r="BW174" i="6"/>
  <c r="BV174" i="6"/>
  <c r="BU174" i="6"/>
  <c r="BT174" i="6"/>
  <c r="BS174" i="6"/>
  <c r="BR174" i="6"/>
  <c r="BQ174" i="6"/>
  <c r="BP174" i="6"/>
  <c r="BO174" i="6"/>
  <c r="BN174" i="6"/>
  <c r="BM174" i="6"/>
  <c r="BL174" i="6"/>
  <c r="BK174" i="6"/>
  <c r="BJ174" i="6"/>
  <c r="BI174" i="6"/>
  <c r="BH174" i="6"/>
  <c r="BH200" i="6" s="1"/>
  <c r="BG174" i="6"/>
  <c r="BF174" i="6"/>
  <c r="BE174" i="6"/>
  <c r="BD174" i="6"/>
  <c r="BC174" i="6"/>
  <c r="BB174" i="6"/>
  <c r="BA174" i="6"/>
  <c r="AZ174" i="6"/>
  <c r="AZ200" i="6" s="1"/>
  <c r="AY174" i="6"/>
  <c r="AX174" i="6"/>
  <c r="AW174" i="6"/>
  <c r="AV174" i="6"/>
  <c r="AU174" i="6"/>
  <c r="AT174" i="6"/>
  <c r="AS174" i="6"/>
  <c r="AR174" i="6"/>
  <c r="AR200" i="6" s="1"/>
  <c r="AQ174" i="6"/>
  <c r="AP174" i="6"/>
  <c r="AO174" i="6"/>
  <c r="AN174" i="6"/>
  <c r="AM174" i="6"/>
  <c r="AL174" i="6"/>
  <c r="AK174" i="6"/>
  <c r="AJ174" i="6"/>
  <c r="AI174" i="6"/>
  <c r="AH174" i="6"/>
  <c r="AG174" i="6"/>
  <c r="AF174" i="6"/>
  <c r="AE174" i="6"/>
  <c r="AD174" i="6"/>
  <c r="AC174" i="6"/>
  <c r="AB174" i="6"/>
  <c r="AA174" i="6"/>
  <c r="Z174" i="6"/>
  <c r="Y174" i="6"/>
  <c r="X174" i="6"/>
  <c r="W174" i="6"/>
  <c r="V174" i="6"/>
  <c r="U174" i="6"/>
  <c r="T174" i="6"/>
  <c r="S174" i="6"/>
  <c r="R174" i="6"/>
  <c r="Q174" i="6"/>
  <c r="P174" i="6"/>
  <c r="P200" i="6" s="1"/>
  <c r="O174" i="6"/>
  <c r="N174" i="6"/>
  <c r="M174" i="6"/>
  <c r="L174" i="6"/>
  <c r="K174" i="6"/>
  <c r="J174" i="6"/>
  <c r="I174" i="6"/>
  <c r="I200" i="6" s="1"/>
  <c r="H174" i="6"/>
  <c r="G174" i="6"/>
  <c r="F174" i="6"/>
  <c r="E174" i="6"/>
  <c r="D174" i="6"/>
  <c r="C174" i="6"/>
  <c r="B174" i="6"/>
  <c r="B200" i="6" s="1"/>
  <c r="CM173" i="6"/>
  <c r="CL173" i="6"/>
  <c r="CK173" i="6"/>
  <c r="CJ173" i="6"/>
  <c r="CI173" i="6"/>
  <c r="CH173" i="6"/>
  <c r="CG173" i="6"/>
  <c r="CF173" i="6"/>
  <c r="CE173" i="6"/>
  <c r="CD173" i="6"/>
  <c r="CC173" i="6"/>
  <c r="CB173" i="6"/>
  <c r="CA173" i="6"/>
  <c r="BZ173" i="6"/>
  <c r="BY173" i="6"/>
  <c r="BX173" i="6"/>
  <c r="BW173" i="6"/>
  <c r="BV173" i="6"/>
  <c r="BU173" i="6"/>
  <c r="BT173" i="6"/>
  <c r="BS173" i="6"/>
  <c r="BR173" i="6"/>
  <c r="BQ173" i="6"/>
  <c r="BP173" i="6"/>
  <c r="BO173" i="6"/>
  <c r="BN173" i="6"/>
  <c r="BM173" i="6"/>
  <c r="BL173" i="6"/>
  <c r="BK173" i="6"/>
  <c r="BJ173" i="6"/>
  <c r="BI173" i="6"/>
  <c r="BH173" i="6"/>
  <c r="BG173" i="6"/>
  <c r="BF173" i="6"/>
  <c r="BE173" i="6"/>
  <c r="BD173" i="6"/>
  <c r="BC173" i="6"/>
  <c r="BB173" i="6"/>
  <c r="BA173" i="6"/>
  <c r="AZ173" i="6"/>
  <c r="AY173" i="6"/>
  <c r="AX173" i="6"/>
  <c r="AW173" i="6"/>
  <c r="AV173" i="6"/>
  <c r="AU173" i="6"/>
  <c r="AT173" i="6"/>
  <c r="AS173" i="6"/>
  <c r="AR173" i="6"/>
  <c r="AQ173" i="6"/>
  <c r="AP173" i="6"/>
  <c r="AO173" i="6"/>
  <c r="AN173" i="6"/>
  <c r="AM173" i="6"/>
  <c r="AL173" i="6"/>
  <c r="AK173" i="6"/>
  <c r="AJ173" i="6"/>
  <c r="AI173" i="6"/>
  <c r="AH173" i="6"/>
  <c r="AG173" i="6"/>
  <c r="AF173" i="6"/>
  <c r="AE173" i="6"/>
  <c r="AD173" i="6"/>
  <c r="AC173" i="6"/>
  <c r="AB173" i="6"/>
  <c r="AA173" i="6"/>
  <c r="Z173" i="6"/>
  <c r="Y173" i="6"/>
  <c r="X173" i="6"/>
  <c r="W173" i="6"/>
  <c r="V173" i="6"/>
  <c r="U173" i="6"/>
  <c r="T173" i="6"/>
  <c r="S173" i="6"/>
  <c r="R173" i="6"/>
  <c r="Q173" i="6"/>
  <c r="P173" i="6"/>
  <c r="O173" i="6"/>
  <c r="N173" i="6"/>
  <c r="M173" i="6"/>
  <c r="L173" i="6"/>
  <c r="K173" i="6"/>
  <c r="J173" i="6"/>
  <c r="I173" i="6"/>
  <c r="H173" i="6"/>
  <c r="G173" i="6"/>
  <c r="F173" i="6"/>
  <c r="E173" i="6"/>
  <c r="D173" i="6"/>
  <c r="C173" i="6"/>
  <c r="B173"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CM86" i="6"/>
  <c r="CL86" i="6"/>
  <c r="CK86" i="6"/>
  <c r="CJ86" i="6"/>
  <c r="CI86" i="6"/>
  <c r="CH86" i="6"/>
  <c r="CG86" i="6"/>
  <c r="CF86" i="6"/>
  <c r="CE86" i="6"/>
  <c r="CD86" i="6"/>
  <c r="CC86" i="6"/>
  <c r="CB86" i="6"/>
  <c r="CA86" i="6"/>
  <c r="BZ86" i="6"/>
  <c r="BY86" i="6"/>
  <c r="BX86" i="6"/>
  <c r="BW86" i="6"/>
  <c r="BV86" i="6"/>
  <c r="BU86" i="6"/>
  <c r="BT86" i="6"/>
  <c r="BS86" i="6"/>
  <c r="BR86" i="6"/>
  <c r="BQ86" i="6"/>
  <c r="BP86" i="6"/>
  <c r="BO86" i="6"/>
  <c r="BN86" i="6"/>
  <c r="BM86"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D86" i="6"/>
  <c r="C86" i="6"/>
  <c r="B86"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CM84" i="6"/>
  <c r="CL84" i="6"/>
  <c r="CK84" i="6"/>
  <c r="CJ84" i="6"/>
  <c r="CI84" i="6"/>
  <c r="CH84" i="6"/>
  <c r="CG84" i="6"/>
  <c r="CF84" i="6"/>
  <c r="CE84" i="6"/>
  <c r="CD84" i="6"/>
  <c r="CC84" i="6"/>
  <c r="CB84" i="6"/>
  <c r="CA84" i="6"/>
  <c r="BZ84" i="6"/>
  <c r="BY84" i="6"/>
  <c r="BX84" i="6"/>
  <c r="BW84" i="6"/>
  <c r="BV84" i="6"/>
  <c r="BU84" i="6"/>
  <c r="BT84" i="6"/>
  <c r="BS84" i="6"/>
  <c r="BR84" i="6"/>
  <c r="BQ84" i="6"/>
  <c r="BP84" i="6"/>
  <c r="BO84" i="6"/>
  <c r="BN84" i="6"/>
  <c r="BM84"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D84" i="6"/>
  <c r="C84" i="6"/>
  <c r="B84" i="6"/>
  <c r="CM83" i="6"/>
  <c r="CL83" i="6"/>
  <c r="CK83" i="6"/>
  <c r="CJ83" i="6"/>
  <c r="CI83" i="6"/>
  <c r="CH83" i="6"/>
  <c r="CG83" i="6"/>
  <c r="CF83" i="6"/>
  <c r="CE83" i="6"/>
  <c r="CD83"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D83" i="6"/>
  <c r="C83" i="6"/>
  <c r="B83" i="6"/>
  <c r="CM82" i="6"/>
  <c r="CL82" i="6"/>
  <c r="CK82" i="6"/>
  <c r="CJ82" i="6"/>
  <c r="CI82" i="6"/>
  <c r="CH82" i="6"/>
  <c r="CG82" i="6"/>
  <c r="CF82" i="6"/>
  <c r="CE82" i="6"/>
  <c r="CD82" i="6"/>
  <c r="CC82" i="6"/>
  <c r="CB82" i="6"/>
  <c r="CA82"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D82" i="6"/>
  <c r="C82" i="6"/>
  <c r="B82" i="6"/>
  <c r="CM81" i="6"/>
  <c r="CL81" i="6"/>
  <c r="CK81" i="6"/>
  <c r="CJ81" i="6"/>
  <c r="CI81" i="6"/>
  <c r="CH81" i="6"/>
  <c r="CG81" i="6"/>
  <c r="CF81" i="6"/>
  <c r="CE81" i="6"/>
  <c r="CD81" i="6"/>
  <c r="CC81" i="6"/>
  <c r="CB81" i="6"/>
  <c r="CA81" i="6"/>
  <c r="BZ81" i="6"/>
  <c r="BY81" i="6"/>
  <c r="BX81" i="6"/>
  <c r="BW81" i="6"/>
  <c r="BV81" i="6"/>
  <c r="BU81" i="6"/>
  <c r="BT81" i="6"/>
  <c r="BS81" i="6"/>
  <c r="BR81" i="6"/>
  <c r="BQ81" i="6"/>
  <c r="BP81" i="6"/>
  <c r="BO81" i="6"/>
  <c r="BN81" i="6"/>
  <c r="BM81" i="6"/>
  <c r="BL81" i="6"/>
  <c r="BK81" i="6"/>
  <c r="BJ81" i="6"/>
  <c r="BI81" i="6"/>
  <c r="BH81" i="6"/>
  <c r="BG81" i="6"/>
  <c r="BF81" i="6"/>
  <c r="BE81" i="6"/>
  <c r="BD81" i="6"/>
  <c r="BC81" i="6"/>
  <c r="BB81"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D81" i="6"/>
  <c r="C81" i="6"/>
  <c r="B81" i="6"/>
  <c r="CM80" i="6"/>
  <c r="CL80" i="6"/>
  <c r="CK80" i="6"/>
  <c r="CJ80" i="6"/>
  <c r="CI80" i="6"/>
  <c r="CH80" i="6"/>
  <c r="CG80" i="6"/>
  <c r="CF80" i="6"/>
  <c r="CE80" i="6"/>
  <c r="CD80" i="6"/>
  <c r="CC80" i="6"/>
  <c r="CB80" i="6"/>
  <c r="CA80" i="6"/>
  <c r="BZ80" i="6"/>
  <c r="BY80" i="6"/>
  <c r="BX80" i="6"/>
  <c r="BW80" i="6"/>
  <c r="BV80" i="6"/>
  <c r="BU80" i="6"/>
  <c r="BT80" i="6"/>
  <c r="BS80" i="6"/>
  <c r="BR80" i="6"/>
  <c r="BQ80" i="6"/>
  <c r="BP80" i="6"/>
  <c r="BO80" i="6"/>
  <c r="BN80" i="6"/>
  <c r="BM80" i="6"/>
  <c r="BL80" i="6"/>
  <c r="BK80" i="6"/>
  <c r="BJ80" i="6"/>
  <c r="BI80" i="6"/>
  <c r="BH80" i="6"/>
  <c r="BG80" i="6"/>
  <c r="BF80" i="6"/>
  <c r="BE80" i="6"/>
  <c r="BD80" i="6"/>
  <c r="BC80" i="6"/>
  <c r="BB80" i="6"/>
  <c r="BA80" i="6"/>
  <c r="AZ80" i="6"/>
  <c r="AY80" i="6"/>
  <c r="AX80" i="6"/>
  <c r="AW80" i="6"/>
  <c r="AV80" i="6"/>
  <c r="AU80" i="6"/>
  <c r="AT80" i="6"/>
  <c r="AS80" i="6"/>
  <c r="AR80" i="6"/>
  <c r="AQ80" i="6"/>
  <c r="AP80" i="6"/>
  <c r="AO80" i="6"/>
  <c r="AN80" i="6"/>
  <c r="AM80" i="6"/>
  <c r="AL80" i="6"/>
  <c r="AK80" i="6"/>
  <c r="AJ80" i="6"/>
  <c r="AI80" i="6"/>
  <c r="AH80" i="6"/>
  <c r="AG80" i="6"/>
  <c r="AF80" i="6"/>
  <c r="AE80" i="6"/>
  <c r="AD80" i="6"/>
  <c r="AC80" i="6"/>
  <c r="AB80" i="6"/>
  <c r="AA80" i="6"/>
  <c r="Z80" i="6"/>
  <c r="Y80" i="6"/>
  <c r="X80" i="6"/>
  <c r="W80" i="6"/>
  <c r="V80" i="6"/>
  <c r="U80" i="6"/>
  <c r="T80" i="6"/>
  <c r="S80" i="6"/>
  <c r="R80" i="6"/>
  <c r="Q80" i="6"/>
  <c r="P80" i="6"/>
  <c r="O80" i="6"/>
  <c r="N80" i="6"/>
  <c r="M80" i="6"/>
  <c r="L80" i="6"/>
  <c r="K80" i="6"/>
  <c r="J80" i="6"/>
  <c r="I80" i="6"/>
  <c r="H80" i="6"/>
  <c r="G80" i="6"/>
  <c r="F80" i="6"/>
  <c r="E80" i="6"/>
  <c r="D80" i="6"/>
  <c r="C80" i="6"/>
  <c r="B80"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G78" i="6"/>
  <c r="F78" i="6"/>
  <c r="E78" i="6"/>
  <c r="D78" i="6"/>
  <c r="C78" i="6"/>
  <c r="B78" i="6"/>
  <c r="CM77" i="6"/>
  <c r="CL77" i="6"/>
  <c r="CK77" i="6"/>
  <c r="CJ77" i="6"/>
  <c r="CI77" i="6"/>
  <c r="CH77" i="6"/>
  <c r="CG77" i="6"/>
  <c r="CF77" i="6"/>
  <c r="CE77" i="6"/>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7" i="6"/>
  <c r="F77" i="6"/>
  <c r="E77" i="6"/>
  <c r="D77" i="6"/>
  <c r="C77" i="6"/>
  <c r="B77" i="6"/>
  <c r="CM76" i="6"/>
  <c r="CL76" i="6"/>
  <c r="CK76" i="6"/>
  <c r="CJ76" i="6"/>
  <c r="CI76" i="6"/>
  <c r="CH76" i="6"/>
  <c r="CG76" i="6"/>
  <c r="CF76" i="6"/>
  <c r="CE76" i="6"/>
  <c r="CD76" i="6"/>
  <c r="CC76" i="6"/>
  <c r="CB76" i="6"/>
  <c r="CA76" i="6"/>
  <c r="BZ76" i="6"/>
  <c r="BY76" i="6"/>
  <c r="BX76" i="6"/>
  <c r="BW76" i="6"/>
  <c r="BV76" i="6"/>
  <c r="BU76" i="6"/>
  <c r="BT76" i="6"/>
  <c r="BS76" i="6"/>
  <c r="BR76" i="6"/>
  <c r="BQ76" i="6"/>
  <c r="BP76" i="6"/>
  <c r="BO76" i="6"/>
  <c r="BN76" i="6"/>
  <c r="BM76" i="6"/>
  <c r="BL76" i="6"/>
  <c r="BK76" i="6"/>
  <c r="BJ76" i="6"/>
  <c r="BI76" i="6"/>
  <c r="BH76" i="6"/>
  <c r="BG76" i="6"/>
  <c r="BF76" i="6"/>
  <c r="BE76" i="6"/>
  <c r="BD76" i="6"/>
  <c r="BC76" i="6"/>
  <c r="BB76" i="6"/>
  <c r="BA76" i="6"/>
  <c r="AZ76" i="6"/>
  <c r="AY76" i="6"/>
  <c r="AX76" i="6"/>
  <c r="AW76" i="6"/>
  <c r="AV76" i="6"/>
  <c r="AU76" i="6"/>
  <c r="AT76" i="6"/>
  <c r="AS76" i="6"/>
  <c r="AR76" i="6"/>
  <c r="AQ76" i="6"/>
  <c r="AP76" i="6"/>
  <c r="AO76" i="6"/>
  <c r="AN76" i="6"/>
  <c r="AM76" i="6"/>
  <c r="AL76" i="6"/>
  <c r="AK76" i="6"/>
  <c r="AJ76" i="6"/>
  <c r="AI76" i="6"/>
  <c r="AH76" i="6"/>
  <c r="AG76" i="6"/>
  <c r="AF76" i="6"/>
  <c r="AE76" i="6"/>
  <c r="AD76" i="6"/>
  <c r="AC76" i="6"/>
  <c r="AB76" i="6"/>
  <c r="AA76" i="6"/>
  <c r="Z76" i="6"/>
  <c r="Y76" i="6"/>
  <c r="X76" i="6"/>
  <c r="W76" i="6"/>
  <c r="V76" i="6"/>
  <c r="U76" i="6"/>
  <c r="T76" i="6"/>
  <c r="S76" i="6"/>
  <c r="R76" i="6"/>
  <c r="Q76" i="6"/>
  <c r="P76" i="6"/>
  <c r="O76" i="6"/>
  <c r="N76" i="6"/>
  <c r="M76" i="6"/>
  <c r="L76" i="6"/>
  <c r="K76" i="6"/>
  <c r="J76" i="6"/>
  <c r="I76" i="6"/>
  <c r="H76" i="6"/>
  <c r="G76" i="6"/>
  <c r="F76" i="6"/>
  <c r="E76" i="6"/>
  <c r="D76" i="6"/>
  <c r="C76" i="6"/>
  <c r="B76" i="6"/>
  <c r="CM75" i="6"/>
  <c r="CL75" i="6"/>
  <c r="CK75" i="6"/>
  <c r="CJ75" i="6"/>
  <c r="CI75" i="6"/>
  <c r="CH75" i="6"/>
  <c r="CG75" i="6"/>
  <c r="CF75" i="6"/>
  <c r="CE75" i="6"/>
  <c r="CD75" i="6"/>
  <c r="CC75" i="6"/>
  <c r="CB75" i="6"/>
  <c r="CA75" i="6"/>
  <c r="BZ75" i="6"/>
  <c r="BY75" i="6"/>
  <c r="BX75" i="6"/>
  <c r="BW75" i="6"/>
  <c r="BV75" i="6"/>
  <c r="BU75" i="6"/>
  <c r="BT75" i="6"/>
  <c r="BS75" i="6"/>
  <c r="BR75" i="6"/>
  <c r="BQ75" i="6"/>
  <c r="BP75" i="6"/>
  <c r="BO75" i="6"/>
  <c r="BN75" i="6"/>
  <c r="BM75" i="6"/>
  <c r="BL75" i="6"/>
  <c r="BK75" i="6"/>
  <c r="BJ75" i="6"/>
  <c r="BI75" i="6"/>
  <c r="BH75" i="6"/>
  <c r="BG75" i="6"/>
  <c r="BF75" i="6"/>
  <c r="BE75" i="6"/>
  <c r="BD75" i="6"/>
  <c r="BC75" i="6"/>
  <c r="BB75" i="6"/>
  <c r="BA75" i="6"/>
  <c r="AZ75" i="6"/>
  <c r="AY75" i="6"/>
  <c r="AX75" i="6"/>
  <c r="AW75" i="6"/>
  <c r="AV75" i="6"/>
  <c r="AU75" i="6"/>
  <c r="AT75" i="6"/>
  <c r="AS75" i="6"/>
  <c r="AR75" i="6"/>
  <c r="AQ75" i="6"/>
  <c r="AP75" i="6"/>
  <c r="AO75" i="6"/>
  <c r="AN75" i="6"/>
  <c r="AM75" i="6"/>
  <c r="AL75" i="6"/>
  <c r="AK75" i="6"/>
  <c r="AJ75" i="6"/>
  <c r="AI75" i="6"/>
  <c r="AH75" i="6"/>
  <c r="AG75" i="6"/>
  <c r="AF75" i="6"/>
  <c r="AE75" i="6"/>
  <c r="AD75" i="6"/>
  <c r="AC75" i="6"/>
  <c r="AB75" i="6"/>
  <c r="AA75" i="6"/>
  <c r="Z75" i="6"/>
  <c r="Y75" i="6"/>
  <c r="X75" i="6"/>
  <c r="W75" i="6"/>
  <c r="V75" i="6"/>
  <c r="U75" i="6"/>
  <c r="T75" i="6"/>
  <c r="S75" i="6"/>
  <c r="R75" i="6"/>
  <c r="Q75" i="6"/>
  <c r="P75" i="6"/>
  <c r="O75" i="6"/>
  <c r="N75" i="6"/>
  <c r="M75" i="6"/>
  <c r="L75" i="6"/>
  <c r="K75" i="6"/>
  <c r="J75" i="6"/>
  <c r="I75" i="6"/>
  <c r="H75" i="6"/>
  <c r="G75" i="6"/>
  <c r="F75" i="6"/>
  <c r="E75" i="6"/>
  <c r="D75" i="6"/>
  <c r="C75" i="6"/>
  <c r="B75" i="6"/>
  <c r="CM74" i="6"/>
  <c r="CL74" i="6"/>
  <c r="CK74" i="6"/>
  <c r="CJ74" i="6"/>
  <c r="CI74" i="6"/>
  <c r="CH74" i="6"/>
  <c r="CG74" i="6"/>
  <c r="CF74" i="6"/>
  <c r="CE74" i="6"/>
  <c r="CD74" i="6"/>
  <c r="CC74" i="6"/>
  <c r="CB74" i="6"/>
  <c r="CA74" i="6"/>
  <c r="BZ74" i="6"/>
  <c r="BY74" i="6"/>
  <c r="BX74" i="6"/>
  <c r="BW74" i="6"/>
  <c r="BV74" i="6"/>
  <c r="BU74" i="6"/>
  <c r="BT74" i="6"/>
  <c r="BS74" i="6"/>
  <c r="BR74" i="6"/>
  <c r="BQ74" i="6"/>
  <c r="BP74" i="6"/>
  <c r="BO74" i="6"/>
  <c r="BN74" i="6"/>
  <c r="BM74" i="6"/>
  <c r="BL74" i="6"/>
  <c r="BK74" i="6"/>
  <c r="BJ74" i="6"/>
  <c r="BI74" i="6"/>
  <c r="BH74" i="6"/>
  <c r="BG74" i="6"/>
  <c r="BF74" i="6"/>
  <c r="BE74" i="6"/>
  <c r="BD74" i="6"/>
  <c r="BC74" i="6"/>
  <c r="BB74" i="6"/>
  <c r="BA74" i="6"/>
  <c r="AZ74"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Z74" i="6"/>
  <c r="Y74" i="6"/>
  <c r="X74" i="6"/>
  <c r="W74" i="6"/>
  <c r="V74" i="6"/>
  <c r="U74" i="6"/>
  <c r="T74" i="6"/>
  <c r="S74" i="6"/>
  <c r="R74" i="6"/>
  <c r="Q74" i="6"/>
  <c r="P74" i="6"/>
  <c r="O74" i="6"/>
  <c r="N74" i="6"/>
  <c r="M74" i="6"/>
  <c r="L74" i="6"/>
  <c r="K74" i="6"/>
  <c r="J74" i="6"/>
  <c r="I74" i="6"/>
  <c r="H74" i="6"/>
  <c r="G74" i="6"/>
  <c r="F74" i="6"/>
  <c r="E74" i="6"/>
  <c r="D74" i="6"/>
  <c r="C74" i="6"/>
  <c r="B74" i="6"/>
  <c r="CM73" i="6"/>
  <c r="CL73" i="6"/>
  <c r="CK73" i="6"/>
  <c r="CJ73" i="6"/>
  <c r="CI73" i="6"/>
  <c r="CH73" i="6"/>
  <c r="CG73" i="6"/>
  <c r="CF73" i="6"/>
  <c r="CE73" i="6"/>
  <c r="CD73" i="6"/>
  <c r="CC73" i="6"/>
  <c r="CB73" i="6"/>
  <c r="CA73" i="6"/>
  <c r="BZ73" i="6"/>
  <c r="BY73" i="6"/>
  <c r="BX73" i="6"/>
  <c r="BW73" i="6"/>
  <c r="BV73" i="6"/>
  <c r="BU73" i="6"/>
  <c r="BT73" i="6"/>
  <c r="BS73" i="6"/>
  <c r="BR73" i="6"/>
  <c r="BQ73" i="6"/>
  <c r="BP73" i="6"/>
  <c r="BO73" i="6"/>
  <c r="BN73" i="6"/>
  <c r="BM73" i="6"/>
  <c r="BL73" i="6"/>
  <c r="BK73" i="6"/>
  <c r="BJ73" i="6"/>
  <c r="BI73" i="6"/>
  <c r="BH73" i="6"/>
  <c r="BG73" i="6"/>
  <c r="BF73" i="6"/>
  <c r="BE73" i="6"/>
  <c r="BD73" i="6"/>
  <c r="BC73" i="6"/>
  <c r="BB73" i="6"/>
  <c r="BA73" i="6"/>
  <c r="AZ73"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Z73" i="6"/>
  <c r="Y73" i="6"/>
  <c r="X73" i="6"/>
  <c r="W73" i="6"/>
  <c r="V73" i="6"/>
  <c r="U73" i="6"/>
  <c r="T73" i="6"/>
  <c r="S73" i="6"/>
  <c r="R73" i="6"/>
  <c r="Q73" i="6"/>
  <c r="P73" i="6"/>
  <c r="O73" i="6"/>
  <c r="N73" i="6"/>
  <c r="M73" i="6"/>
  <c r="L73" i="6"/>
  <c r="K73" i="6"/>
  <c r="J73" i="6"/>
  <c r="I73" i="6"/>
  <c r="H73" i="6"/>
  <c r="G73" i="6"/>
  <c r="F73" i="6"/>
  <c r="E73" i="6"/>
  <c r="D73" i="6"/>
  <c r="C73" i="6"/>
  <c r="B73" i="6"/>
  <c r="CM72" i="6"/>
  <c r="CL72" i="6"/>
  <c r="CK72" i="6"/>
  <c r="CJ72" i="6"/>
  <c r="CI72" i="6"/>
  <c r="CH72" i="6"/>
  <c r="CG72" i="6"/>
  <c r="CF72" i="6"/>
  <c r="CE72" i="6"/>
  <c r="CD72" i="6"/>
  <c r="CC72" i="6"/>
  <c r="CB72" i="6"/>
  <c r="CA72" i="6"/>
  <c r="BZ72" i="6"/>
  <c r="BY72" i="6"/>
  <c r="BX72" i="6"/>
  <c r="BW72" i="6"/>
  <c r="BV72" i="6"/>
  <c r="BU72" i="6"/>
  <c r="BT72" i="6"/>
  <c r="BS72" i="6"/>
  <c r="BR72" i="6"/>
  <c r="BQ72" i="6"/>
  <c r="BP72" i="6"/>
  <c r="BO72" i="6"/>
  <c r="BN72" i="6"/>
  <c r="BM72" i="6"/>
  <c r="BL72" i="6"/>
  <c r="BK72" i="6"/>
  <c r="BJ72" i="6"/>
  <c r="BI72" i="6"/>
  <c r="BH72" i="6"/>
  <c r="BG72" i="6"/>
  <c r="BF72" i="6"/>
  <c r="BE72" i="6"/>
  <c r="BD72" i="6"/>
  <c r="BC72" i="6"/>
  <c r="BB72" i="6"/>
  <c r="BA72" i="6"/>
  <c r="AZ72" i="6"/>
  <c r="AY72" i="6"/>
  <c r="AX72" i="6"/>
  <c r="AW72" i="6"/>
  <c r="AV72" i="6"/>
  <c r="AU72" i="6"/>
  <c r="AT72" i="6"/>
  <c r="AS72" i="6"/>
  <c r="AR72" i="6"/>
  <c r="AQ72" i="6"/>
  <c r="AP72" i="6"/>
  <c r="AO72" i="6"/>
  <c r="AN72" i="6"/>
  <c r="AM72" i="6"/>
  <c r="AL72" i="6"/>
  <c r="AK72" i="6"/>
  <c r="AJ72" i="6"/>
  <c r="AI72" i="6"/>
  <c r="AH72" i="6"/>
  <c r="AG72" i="6"/>
  <c r="AF72" i="6"/>
  <c r="AE72" i="6"/>
  <c r="AD72" i="6"/>
  <c r="AC72" i="6"/>
  <c r="AB72" i="6"/>
  <c r="AA72" i="6"/>
  <c r="Z72" i="6"/>
  <c r="Y72" i="6"/>
  <c r="X72" i="6"/>
  <c r="W72" i="6"/>
  <c r="V72" i="6"/>
  <c r="U72" i="6"/>
  <c r="T72" i="6"/>
  <c r="S72" i="6"/>
  <c r="R72" i="6"/>
  <c r="Q72" i="6"/>
  <c r="P72" i="6"/>
  <c r="O72" i="6"/>
  <c r="N72" i="6"/>
  <c r="M72" i="6"/>
  <c r="L72" i="6"/>
  <c r="K72" i="6"/>
  <c r="J72" i="6"/>
  <c r="I72" i="6"/>
  <c r="H72" i="6"/>
  <c r="G72" i="6"/>
  <c r="F72" i="6"/>
  <c r="E72" i="6"/>
  <c r="D72" i="6"/>
  <c r="C72" i="6"/>
  <c r="B72" i="6"/>
  <c r="CM71" i="6"/>
  <c r="CL71" i="6"/>
  <c r="CK71" i="6"/>
  <c r="CJ71" i="6"/>
  <c r="CI71" i="6"/>
  <c r="CH71" i="6"/>
  <c r="CG71" i="6"/>
  <c r="CF71" i="6"/>
  <c r="CE71" i="6"/>
  <c r="CD71" i="6"/>
  <c r="CC71" i="6"/>
  <c r="CB71" i="6"/>
  <c r="CA71" i="6"/>
  <c r="BZ71" i="6"/>
  <c r="BY71" i="6"/>
  <c r="BX71" i="6"/>
  <c r="BW71" i="6"/>
  <c r="BV71" i="6"/>
  <c r="BU71" i="6"/>
  <c r="BT71" i="6"/>
  <c r="BS71" i="6"/>
  <c r="BR71" i="6"/>
  <c r="BQ71" i="6"/>
  <c r="BP71" i="6"/>
  <c r="BO71" i="6"/>
  <c r="BN71" i="6"/>
  <c r="BM71" i="6"/>
  <c r="BL71" i="6"/>
  <c r="BK71" i="6"/>
  <c r="BJ71" i="6"/>
  <c r="BI71" i="6"/>
  <c r="BH71" i="6"/>
  <c r="BG71" i="6"/>
  <c r="BF71" i="6"/>
  <c r="BE71" i="6"/>
  <c r="BD71" i="6"/>
  <c r="BC71" i="6"/>
  <c r="BB71" i="6"/>
  <c r="BA71" i="6"/>
  <c r="AZ71" i="6"/>
  <c r="AY71" i="6"/>
  <c r="AX71" i="6"/>
  <c r="AW71" i="6"/>
  <c r="AV71" i="6"/>
  <c r="AU71" i="6"/>
  <c r="AT71" i="6"/>
  <c r="AS71" i="6"/>
  <c r="AR71" i="6"/>
  <c r="AQ71" i="6"/>
  <c r="AP71" i="6"/>
  <c r="AO71" i="6"/>
  <c r="AN71" i="6"/>
  <c r="AM71" i="6"/>
  <c r="AL71" i="6"/>
  <c r="AK71" i="6"/>
  <c r="AJ71" i="6"/>
  <c r="AI71" i="6"/>
  <c r="AH71" i="6"/>
  <c r="AG71" i="6"/>
  <c r="AF71" i="6"/>
  <c r="AE71" i="6"/>
  <c r="AD71" i="6"/>
  <c r="AC71" i="6"/>
  <c r="AB71" i="6"/>
  <c r="AA71" i="6"/>
  <c r="Z71" i="6"/>
  <c r="Y71" i="6"/>
  <c r="X71" i="6"/>
  <c r="W71" i="6"/>
  <c r="V71" i="6"/>
  <c r="U71" i="6"/>
  <c r="T71" i="6"/>
  <c r="S71" i="6"/>
  <c r="R71" i="6"/>
  <c r="Q71" i="6"/>
  <c r="P71" i="6"/>
  <c r="O71" i="6"/>
  <c r="N71" i="6"/>
  <c r="M71" i="6"/>
  <c r="L71" i="6"/>
  <c r="K71" i="6"/>
  <c r="J71" i="6"/>
  <c r="I71" i="6"/>
  <c r="H71" i="6"/>
  <c r="G71" i="6"/>
  <c r="F71" i="6"/>
  <c r="E71" i="6"/>
  <c r="D71" i="6"/>
  <c r="C71" i="6"/>
  <c r="B71" i="6"/>
  <c r="CM70" i="6"/>
  <c r="CL70" i="6"/>
  <c r="CK70" i="6"/>
  <c r="CJ70" i="6"/>
  <c r="CI70" i="6"/>
  <c r="CH70" i="6"/>
  <c r="CG70" i="6"/>
  <c r="CF70" i="6"/>
  <c r="CE70" i="6"/>
  <c r="CD70" i="6"/>
  <c r="CC70" i="6"/>
  <c r="CB70" i="6"/>
  <c r="CA70" i="6"/>
  <c r="BZ70" i="6"/>
  <c r="BY70" i="6"/>
  <c r="BX70" i="6"/>
  <c r="BW70" i="6"/>
  <c r="BV70" i="6"/>
  <c r="BU70" i="6"/>
  <c r="BT70" i="6"/>
  <c r="BS70" i="6"/>
  <c r="BR70" i="6"/>
  <c r="BQ70" i="6"/>
  <c r="BP70" i="6"/>
  <c r="BO70" i="6"/>
  <c r="BN70" i="6"/>
  <c r="BM70" i="6"/>
  <c r="BL70" i="6"/>
  <c r="BK70" i="6"/>
  <c r="BJ70" i="6"/>
  <c r="BI70" i="6"/>
  <c r="BH70" i="6"/>
  <c r="BG70" i="6"/>
  <c r="BF70" i="6"/>
  <c r="BE70" i="6"/>
  <c r="BD70" i="6"/>
  <c r="BC70" i="6"/>
  <c r="BB70" i="6"/>
  <c r="BA70" i="6"/>
  <c r="AZ70" i="6"/>
  <c r="AY70" i="6"/>
  <c r="AX70" i="6"/>
  <c r="AW70" i="6"/>
  <c r="AV70" i="6"/>
  <c r="AU70" i="6"/>
  <c r="AT70" i="6"/>
  <c r="AS70" i="6"/>
  <c r="AR70" i="6"/>
  <c r="AQ70" i="6"/>
  <c r="AP70" i="6"/>
  <c r="AO70" i="6"/>
  <c r="AN70" i="6"/>
  <c r="AM70" i="6"/>
  <c r="AL70" i="6"/>
  <c r="AK70" i="6"/>
  <c r="AJ70" i="6"/>
  <c r="AI70" i="6"/>
  <c r="AH70" i="6"/>
  <c r="AG70" i="6"/>
  <c r="AF70" i="6"/>
  <c r="AE70" i="6"/>
  <c r="AD70" i="6"/>
  <c r="AC70" i="6"/>
  <c r="AB70" i="6"/>
  <c r="AA70" i="6"/>
  <c r="Z70" i="6"/>
  <c r="Y70" i="6"/>
  <c r="X70" i="6"/>
  <c r="W70" i="6"/>
  <c r="V70" i="6"/>
  <c r="U70" i="6"/>
  <c r="T70" i="6"/>
  <c r="S70" i="6"/>
  <c r="R70" i="6"/>
  <c r="Q70" i="6"/>
  <c r="P70" i="6"/>
  <c r="O70" i="6"/>
  <c r="N70" i="6"/>
  <c r="M70" i="6"/>
  <c r="L70" i="6"/>
  <c r="K70" i="6"/>
  <c r="J70" i="6"/>
  <c r="I70" i="6"/>
  <c r="H70" i="6"/>
  <c r="G70" i="6"/>
  <c r="F70" i="6"/>
  <c r="E70" i="6"/>
  <c r="D70" i="6"/>
  <c r="C70" i="6"/>
  <c r="B70" i="6"/>
  <c r="CM69" i="6"/>
  <c r="CL69" i="6"/>
  <c r="CK69" i="6"/>
  <c r="CJ69" i="6"/>
  <c r="CI69" i="6"/>
  <c r="CH69" i="6"/>
  <c r="CG69" i="6"/>
  <c r="CF69" i="6"/>
  <c r="CE69" i="6"/>
  <c r="CD69" i="6"/>
  <c r="CC69" i="6"/>
  <c r="CB69" i="6"/>
  <c r="CA69" i="6"/>
  <c r="BZ69" i="6"/>
  <c r="BY69" i="6"/>
  <c r="BX69" i="6"/>
  <c r="BW69" i="6"/>
  <c r="BV69" i="6"/>
  <c r="BU69" i="6"/>
  <c r="BT69" i="6"/>
  <c r="BS69" i="6"/>
  <c r="BR69" i="6"/>
  <c r="BQ69" i="6"/>
  <c r="BP69" i="6"/>
  <c r="BO69" i="6"/>
  <c r="BN69" i="6"/>
  <c r="BM69" i="6"/>
  <c r="BL69" i="6"/>
  <c r="BK69" i="6"/>
  <c r="BJ69" i="6"/>
  <c r="BI69" i="6"/>
  <c r="BH69" i="6"/>
  <c r="BG69" i="6"/>
  <c r="BF69" i="6"/>
  <c r="BE69" i="6"/>
  <c r="BD69" i="6"/>
  <c r="BC69" i="6"/>
  <c r="BB69"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Z69" i="6"/>
  <c r="Y69" i="6"/>
  <c r="X69" i="6"/>
  <c r="W69" i="6"/>
  <c r="V69" i="6"/>
  <c r="U69" i="6"/>
  <c r="T69" i="6"/>
  <c r="S69" i="6"/>
  <c r="R69" i="6"/>
  <c r="Q69" i="6"/>
  <c r="P69" i="6"/>
  <c r="O69" i="6"/>
  <c r="N69" i="6"/>
  <c r="M69" i="6"/>
  <c r="L69" i="6"/>
  <c r="K69" i="6"/>
  <c r="J69" i="6"/>
  <c r="I69" i="6"/>
  <c r="H69" i="6"/>
  <c r="G69" i="6"/>
  <c r="F69" i="6"/>
  <c r="E69" i="6"/>
  <c r="D69" i="6"/>
  <c r="C69" i="6"/>
  <c r="B69" i="6"/>
  <c r="CM68" i="6"/>
  <c r="CL68" i="6"/>
  <c r="CK68" i="6"/>
  <c r="CJ68" i="6"/>
  <c r="CI68" i="6"/>
  <c r="CH68" i="6"/>
  <c r="CG68" i="6"/>
  <c r="CF68" i="6"/>
  <c r="CE68" i="6"/>
  <c r="CD68" i="6"/>
  <c r="CC68" i="6"/>
  <c r="CB68" i="6"/>
  <c r="CA68" i="6"/>
  <c r="BZ68" i="6"/>
  <c r="BY68" i="6"/>
  <c r="BX68" i="6"/>
  <c r="BW68" i="6"/>
  <c r="BV68" i="6"/>
  <c r="BU68" i="6"/>
  <c r="BT68" i="6"/>
  <c r="BS68" i="6"/>
  <c r="BR68" i="6"/>
  <c r="BQ68" i="6"/>
  <c r="BP68" i="6"/>
  <c r="BO68" i="6"/>
  <c r="BN68" i="6"/>
  <c r="BM68"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B68"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G67" i="6"/>
  <c r="F67" i="6"/>
  <c r="E67" i="6"/>
  <c r="D67" i="6"/>
  <c r="C67" i="6"/>
  <c r="B67" i="6"/>
  <c r="CM66" i="6"/>
  <c r="CL66" i="6"/>
  <c r="CK66" i="6"/>
  <c r="CJ66" i="6"/>
  <c r="CI66" i="6"/>
  <c r="CH66" i="6"/>
  <c r="CG66" i="6"/>
  <c r="CF66" i="6"/>
  <c r="CE66" i="6"/>
  <c r="CD66" i="6"/>
  <c r="CC66" i="6"/>
  <c r="CB66" i="6"/>
  <c r="CA66" i="6"/>
  <c r="BZ66" i="6"/>
  <c r="BY66" i="6"/>
  <c r="BX66" i="6"/>
  <c r="BW66" i="6"/>
  <c r="BV66" i="6"/>
  <c r="BU66" i="6"/>
  <c r="BT66" i="6"/>
  <c r="BS66" i="6"/>
  <c r="BR66" i="6"/>
  <c r="BQ66" i="6"/>
  <c r="BP66" i="6"/>
  <c r="BO66" i="6"/>
  <c r="BN66" i="6"/>
  <c r="BM66" i="6"/>
  <c r="BL66" i="6"/>
  <c r="BK66" i="6"/>
  <c r="BJ66" i="6"/>
  <c r="BI66" i="6"/>
  <c r="BH66" i="6"/>
  <c r="BG66" i="6"/>
  <c r="BF66" i="6"/>
  <c r="BE66" i="6"/>
  <c r="BD66" i="6"/>
  <c r="BC66" i="6"/>
  <c r="BB66"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B66" i="6"/>
  <c r="CM65" i="6"/>
  <c r="CL65" i="6"/>
  <c r="CK65" i="6"/>
  <c r="CJ65" i="6"/>
  <c r="CI65" i="6"/>
  <c r="CH65" i="6"/>
  <c r="CG65" i="6"/>
  <c r="CF65" i="6"/>
  <c r="CE65" i="6"/>
  <c r="CD65" i="6"/>
  <c r="CC65" i="6"/>
  <c r="CB65" i="6"/>
  <c r="CA65" i="6"/>
  <c r="BZ65" i="6"/>
  <c r="BY65" i="6"/>
  <c r="BX65" i="6"/>
  <c r="BW65" i="6"/>
  <c r="BV65" i="6"/>
  <c r="BU65" i="6"/>
  <c r="BT65" i="6"/>
  <c r="BS65" i="6"/>
  <c r="BR65" i="6"/>
  <c r="BQ65" i="6"/>
  <c r="BP65" i="6"/>
  <c r="BO65" i="6"/>
  <c r="BN65" i="6"/>
  <c r="BM65" i="6"/>
  <c r="BL65" i="6"/>
  <c r="BK65" i="6"/>
  <c r="BJ65" i="6"/>
  <c r="BI65" i="6"/>
  <c r="BH65" i="6"/>
  <c r="BG65" i="6"/>
  <c r="BF65" i="6"/>
  <c r="BE65" i="6"/>
  <c r="BD65" i="6"/>
  <c r="BC65" i="6"/>
  <c r="BB65" i="6"/>
  <c r="BA65" i="6"/>
  <c r="AZ65" i="6"/>
  <c r="AY65" i="6"/>
  <c r="AX65" i="6"/>
  <c r="AW65" i="6"/>
  <c r="AV65" i="6"/>
  <c r="AU65" i="6"/>
  <c r="AT65" i="6"/>
  <c r="AS65" i="6"/>
  <c r="AR65" i="6"/>
  <c r="AQ65" i="6"/>
  <c r="AP65" i="6"/>
  <c r="AO65" i="6"/>
  <c r="AN65" i="6"/>
  <c r="AM65" i="6"/>
  <c r="AL65" i="6"/>
  <c r="AK65" i="6"/>
  <c r="AJ65" i="6"/>
  <c r="AI65" i="6"/>
  <c r="AH65" i="6"/>
  <c r="AG65" i="6"/>
  <c r="AF65" i="6"/>
  <c r="AE65" i="6"/>
  <c r="AD65" i="6"/>
  <c r="AC65" i="6"/>
  <c r="AB65" i="6"/>
  <c r="AA65" i="6"/>
  <c r="Z65" i="6"/>
  <c r="Y65" i="6"/>
  <c r="X65" i="6"/>
  <c r="W65" i="6"/>
  <c r="V65" i="6"/>
  <c r="U65" i="6"/>
  <c r="T65" i="6"/>
  <c r="S65" i="6"/>
  <c r="R65" i="6"/>
  <c r="Q65" i="6"/>
  <c r="P65" i="6"/>
  <c r="O65" i="6"/>
  <c r="N65" i="6"/>
  <c r="M65" i="6"/>
  <c r="L65" i="6"/>
  <c r="K65" i="6"/>
  <c r="J65" i="6"/>
  <c r="I65" i="6"/>
  <c r="H65" i="6"/>
  <c r="G65" i="6"/>
  <c r="F65" i="6"/>
  <c r="E65" i="6"/>
  <c r="D65" i="6"/>
  <c r="C65" i="6"/>
  <c r="B65" i="6"/>
  <c r="CM64" i="6"/>
  <c r="CL64" i="6"/>
  <c r="CK64" i="6"/>
  <c r="CJ64" i="6"/>
  <c r="CI64" i="6"/>
  <c r="CH64" i="6"/>
  <c r="CG64" i="6"/>
  <c r="CF64" i="6"/>
  <c r="CE64" i="6"/>
  <c r="CD64" i="6"/>
  <c r="CC64" i="6"/>
  <c r="CB64" i="6"/>
  <c r="CA64" i="6"/>
  <c r="BZ64" i="6"/>
  <c r="BY64" i="6"/>
  <c r="BX64" i="6"/>
  <c r="BW64" i="6"/>
  <c r="BV64" i="6"/>
  <c r="BU64" i="6"/>
  <c r="BT64" i="6"/>
  <c r="BS64" i="6"/>
  <c r="BR64" i="6"/>
  <c r="BQ64" i="6"/>
  <c r="BP64" i="6"/>
  <c r="BO64" i="6"/>
  <c r="BN64" i="6"/>
  <c r="BM64" i="6"/>
  <c r="BL64" i="6"/>
  <c r="BK64" i="6"/>
  <c r="BJ64" i="6"/>
  <c r="BI64" i="6"/>
  <c r="BH64" i="6"/>
  <c r="BG64" i="6"/>
  <c r="BF64" i="6"/>
  <c r="BE64" i="6"/>
  <c r="BD64" i="6"/>
  <c r="BC64" i="6"/>
  <c r="BB64" i="6"/>
  <c r="BA64" i="6"/>
  <c r="AZ64"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Z64" i="6"/>
  <c r="Y64" i="6"/>
  <c r="X64" i="6"/>
  <c r="W64" i="6"/>
  <c r="V64" i="6"/>
  <c r="U64" i="6"/>
  <c r="T64" i="6"/>
  <c r="S64" i="6"/>
  <c r="R64" i="6"/>
  <c r="Q64" i="6"/>
  <c r="P64" i="6"/>
  <c r="O64" i="6"/>
  <c r="N64" i="6"/>
  <c r="M64" i="6"/>
  <c r="L64" i="6"/>
  <c r="K64" i="6"/>
  <c r="J64" i="6"/>
  <c r="I64" i="6"/>
  <c r="H64" i="6"/>
  <c r="G64" i="6"/>
  <c r="F64" i="6"/>
  <c r="E64" i="6"/>
  <c r="D64" i="6"/>
  <c r="C64" i="6"/>
  <c r="B64" i="6"/>
  <c r="CM63" i="6"/>
  <c r="CL63" i="6"/>
  <c r="CK63" i="6"/>
  <c r="CJ63" i="6"/>
  <c r="CI63" i="6"/>
  <c r="CH63" i="6"/>
  <c r="CG63" i="6"/>
  <c r="CF63" i="6"/>
  <c r="CE63" i="6"/>
  <c r="CD63" i="6"/>
  <c r="CC63" i="6"/>
  <c r="CB63" i="6"/>
  <c r="CA63" i="6"/>
  <c r="BZ63" i="6"/>
  <c r="BY63" i="6"/>
  <c r="BX63" i="6"/>
  <c r="BW63" i="6"/>
  <c r="BV63" i="6"/>
  <c r="BU63" i="6"/>
  <c r="BT63" i="6"/>
  <c r="BS63" i="6"/>
  <c r="BR63" i="6"/>
  <c r="BQ63" i="6"/>
  <c r="BP63" i="6"/>
  <c r="BO63" i="6"/>
  <c r="BN63" i="6"/>
  <c r="BM63" i="6"/>
  <c r="BL63" i="6"/>
  <c r="BK63" i="6"/>
  <c r="BJ63" i="6"/>
  <c r="BI63" i="6"/>
  <c r="BH63" i="6"/>
  <c r="BG63" i="6"/>
  <c r="BF63" i="6"/>
  <c r="BE63" i="6"/>
  <c r="BD63" i="6"/>
  <c r="BC63" i="6"/>
  <c r="BB63" i="6"/>
  <c r="BA63" i="6"/>
  <c r="AZ63" i="6"/>
  <c r="AY63" i="6"/>
  <c r="AX63" i="6"/>
  <c r="AW63" i="6"/>
  <c r="AV63" i="6"/>
  <c r="AU63" i="6"/>
  <c r="AT63" i="6"/>
  <c r="AS63" i="6"/>
  <c r="AR63" i="6"/>
  <c r="AQ63" i="6"/>
  <c r="AP63" i="6"/>
  <c r="AO63" i="6"/>
  <c r="AN63" i="6"/>
  <c r="AM63" i="6"/>
  <c r="AL63" i="6"/>
  <c r="AK63" i="6"/>
  <c r="AJ63" i="6"/>
  <c r="AI63" i="6"/>
  <c r="AH63" i="6"/>
  <c r="AG63" i="6"/>
  <c r="AF63" i="6"/>
  <c r="AE63" i="6"/>
  <c r="AD63" i="6"/>
  <c r="AC63" i="6"/>
  <c r="AB63" i="6"/>
  <c r="AA63" i="6"/>
  <c r="Z63" i="6"/>
  <c r="Y63" i="6"/>
  <c r="X63" i="6"/>
  <c r="W63" i="6"/>
  <c r="V63" i="6"/>
  <c r="U63" i="6"/>
  <c r="T63" i="6"/>
  <c r="S63" i="6"/>
  <c r="R63" i="6"/>
  <c r="Q63" i="6"/>
  <c r="P63" i="6"/>
  <c r="O63" i="6"/>
  <c r="N63" i="6"/>
  <c r="M63" i="6"/>
  <c r="L63" i="6"/>
  <c r="K63" i="6"/>
  <c r="J63" i="6"/>
  <c r="I63" i="6"/>
  <c r="H63" i="6"/>
  <c r="G63" i="6"/>
  <c r="F63" i="6"/>
  <c r="E63" i="6"/>
  <c r="D63" i="6"/>
  <c r="C63" i="6"/>
  <c r="B63" i="6"/>
  <c r="CM62" i="6"/>
  <c r="CL62" i="6"/>
  <c r="CK62" i="6"/>
  <c r="CJ62" i="6"/>
  <c r="CI62" i="6"/>
  <c r="CH62" i="6"/>
  <c r="CG62" i="6"/>
  <c r="CF62" i="6"/>
  <c r="CE62" i="6"/>
  <c r="CD62" i="6"/>
  <c r="CC62" i="6"/>
  <c r="CB62" i="6"/>
  <c r="CA62" i="6"/>
  <c r="BZ62" i="6"/>
  <c r="BY62" i="6"/>
  <c r="BX62" i="6"/>
  <c r="BW62" i="6"/>
  <c r="BV62" i="6"/>
  <c r="BU62" i="6"/>
  <c r="BT62" i="6"/>
  <c r="BS62" i="6"/>
  <c r="BR62" i="6"/>
  <c r="BQ62" i="6"/>
  <c r="BP62" i="6"/>
  <c r="BO62" i="6"/>
  <c r="BN62" i="6"/>
  <c r="BM62" i="6"/>
  <c r="BL62" i="6"/>
  <c r="BK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X62" i="6"/>
  <c r="W62" i="6"/>
  <c r="V62" i="6"/>
  <c r="U62" i="6"/>
  <c r="T62" i="6"/>
  <c r="S62" i="6"/>
  <c r="R62" i="6"/>
  <c r="Q62" i="6"/>
  <c r="P62" i="6"/>
  <c r="O62" i="6"/>
  <c r="N62" i="6"/>
  <c r="M62" i="6"/>
  <c r="L62" i="6"/>
  <c r="K62" i="6"/>
  <c r="J62" i="6"/>
  <c r="I62" i="6"/>
  <c r="H62" i="6"/>
  <c r="G62" i="6"/>
  <c r="F62" i="6"/>
  <c r="E62" i="6"/>
  <c r="D62" i="6"/>
  <c r="C62" i="6"/>
  <c r="B62" i="6"/>
  <c r="CM61" i="6"/>
  <c r="CL61" i="6"/>
  <c r="CK61" i="6"/>
  <c r="CJ61" i="6"/>
  <c r="CI61" i="6"/>
  <c r="CH61" i="6"/>
  <c r="CG61" i="6"/>
  <c r="CF61" i="6"/>
  <c r="CE61" i="6"/>
  <c r="CD61" i="6"/>
  <c r="CC61" i="6"/>
  <c r="CB61" i="6"/>
  <c r="CA61" i="6"/>
  <c r="BZ61" i="6"/>
  <c r="BY61" i="6"/>
  <c r="BX61" i="6"/>
  <c r="BW61" i="6"/>
  <c r="BV61" i="6"/>
  <c r="BU61" i="6"/>
  <c r="BT61" i="6"/>
  <c r="BS61" i="6"/>
  <c r="BR61" i="6"/>
  <c r="BQ61" i="6"/>
  <c r="BP61" i="6"/>
  <c r="BO61" i="6"/>
  <c r="BN61" i="6"/>
  <c r="BM61" i="6"/>
  <c r="BL61" i="6"/>
  <c r="BK61" i="6"/>
  <c r="BJ61" i="6"/>
  <c r="BI61" i="6"/>
  <c r="BH61" i="6"/>
  <c r="BG61" i="6"/>
  <c r="BF61" i="6"/>
  <c r="BE61" i="6"/>
  <c r="BD61" i="6"/>
  <c r="BC61" i="6"/>
  <c r="BB61" i="6"/>
  <c r="BA61" i="6"/>
  <c r="AZ61"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Z61" i="6"/>
  <c r="Y61" i="6"/>
  <c r="X61" i="6"/>
  <c r="W61" i="6"/>
  <c r="V61" i="6"/>
  <c r="U61" i="6"/>
  <c r="T61" i="6"/>
  <c r="S61" i="6"/>
  <c r="R61" i="6"/>
  <c r="Q61" i="6"/>
  <c r="P61" i="6"/>
  <c r="O61" i="6"/>
  <c r="N61" i="6"/>
  <c r="M61" i="6"/>
  <c r="L61" i="6"/>
  <c r="K61" i="6"/>
  <c r="J61" i="6"/>
  <c r="I61" i="6"/>
  <c r="H61" i="6"/>
  <c r="G61" i="6"/>
  <c r="F61" i="6"/>
  <c r="E61" i="6"/>
  <c r="D61" i="6"/>
  <c r="C61" i="6"/>
  <c r="B61" i="6"/>
  <c r="CM60" i="6"/>
  <c r="CL60" i="6"/>
  <c r="CK60" i="6"/>
  <c r="CJ60" i="6"/>
  <c r="CI60" i="6"/>
  <c r="CH60" i="6"/>
  <c r="CG60" i="6"/>
  <c r="CF60"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60" i="6"/>
  <c r="B60" i="6"/>
  <c r="CM59" i="6"/>
  <c r="CL59" i="6"/>
  <c r="CK59" i="6"/>
  <c r="CJ59" i="6"/>
  <c r="CI59" i="6"/>
  <c r="CH59" i="6"/>
  <c r="CG59" i="6"/>
  <c r="CF59" i="6"/>
  <c r="CE59" i="6"/>
  <c r="CD59" i="6"/>
  <c r="CC59" i="6"/>
  <c r="CB59" i="6"/>
  <c r="CA59" i="6"/>
  <c r="BZ59" i="6"/>
  <c r="BY59" i="6"/>
  <c r="BX59" i="6"/>
  <c r="BW59" i="6"/>
  <c r="BV59" i="6"/>
  <c r="BU59" i="6"/>
  <c r="BT59" i="6"/>
  <c r="BS59" i="6"/>
  <c r="BR59" i="6"/>
  <c r="BQ59" i="6"/>
  <c r="BP59" i="6"/>
  <c r="BO59" i="6"/>
  <c r="BN59" i="6"/>
  <c r="BM59" i="6"/>
  <c r="BL59" i="6"/>
  <c r="BK59" i="6"/>
  <c r="BJ59" i="6"/>
  <c r="BI59" i="6"/>
  <c r="BH59" i="6"/>
  <c r="BG59" i="6"/>
  <c r="BF59" i="6"/>
  <c r="BE59" i="6"/>
  <c r="BD59" i="6"/>
  <c r="BC59" i="6"/>
  <c r="BB59"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C59" i="6"/>
  <c r="B59" i="6"/>
  <c r="CM58" i="6"/>
  <c r="CL58" i="6"/>
  <c r="CK58" i="6"/>
  <c r="CJ58" i="6"/>
  <c r="CI58" i="6"/>
  <c r="CH58" i="6"/>
  <c r="CG58" i="6"/>
  <c r="CF58" i="6"/>
  <c r="CE58" i="6"/>
  <c r="CD58" i="6"/>
  <c r="CC58" i="6"/>
  <c r="CB58" i="6"/>
  <c r="CA58" i="6"/>
  <c r="BZ58" i="6"/>
  <c r="BY58" i="6"/>
  <c r="BX58" i="6"/>
  <c r="BW58" i="6"/>
  <c r="BV58" i="6"/>
  <c r="BU58" i="6"/>
  <c r="BT58" i="6"/>
  <c r="BS58" i="6"/>
  <c r="BR58" i="6"/>
  <c r="BQ58" i="6"/>
  <c r="BP58" i="6"/>
  <c r="BO58" i="6"/>
  <c r="BN58" i="6"/>
  <c r="BM58" i="6"/>
  <c r="BL58" i="6"/>
  <c r="BK58" i="6"/>
  <c r="BJ58" i="6"/>
  <c r="BI58" i="6"/>
  <c r="BH58" i="6"/>
  <c r="BG58" i="6"/>
  <c r="BF58" i="6"/>
  <c r="BE58" i="6"/>
  <c r="BD58" i="6"/>
  <c r="BC58" i="6"/>
  <c r="BB58" i="6"/>
  <c r="BA58" i="6"/>
  <c r="AZ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Z58" i="6"/>
  <c r="Y58" i="6"/>
  <c r="X58" i="6"/>
  <c r="W58" i="6"/>
  <c r="V58" i="6"/>
  <c r="U58" i="6"/>
  <c r="T58" i="6"/>
  <c r="S58" i="6"/>
  <c r="R58" i="6"/>
  <c r="Q58" i="6"/>
  <c r="P58" i="6"/>
  <c r="O58" i="6"/>
  <c r="N58" i="6"/>
  <c r="M58" i="6"/>
  <c r="L58" i="6"/>
  <c r="K58" i="6"/>
  <c r="J58" i="6"/>
  <c r="I58" i="6"/>
  <c r="H58" i="6"/>
  <c r="G58" i="6"/>
  <c r="F58" i="6"/>
  <c r="E58" i="6"/>
  <c r="D58" i="6"/>
  <c r="C58" i="6"/>
  <c r="B58"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G56" i="6"/>
  <c r="F56" i="6"/>
  <c r="E56" i="6"/>
  <c r="D56" i="6"/>
  <c r="C56" i="6"/>
  <c r="B56" i="6"/>
  <c r="CM55" i="6"/>
  <c r="CL55" i="6"/>
  <c r="CK55" i="6"/>
  <c r="CJ55" i="6"/>
  <c r="CI55" i="6"/>
  <c r="CH55" i="6"/>
  <c r="CG55" i="6"/>
  <c r="CF55" i="6"/>
  <c r="CE55" i="6"/>
  <c r="CD55" i="6"/>
  <c r="CC55" i="6"/>
  <c r="CB55" i="6"/>
  <c r="CA55" i="6"/>
  <c r="BZ55" i="6"/>
  <c r="BY55" i="6"/>
  <c r="BX55" i="6"/>
  <c r="BW55" i="6"/>
  <c r="BV55" i="6"/>
  <c r="BU55" i="6"/>
  <c r="BT55" i="6"/>
  <c r="BS55" i="6"/>
  <c r="BR55" i="6"/>
  <c r="BQ55" i="6"/>
  <c r="BP55" i="6"/>
  <c r="BO55" i="6"/>
  <c r="BN55" i="6"/>
  <c r="BM55" i="6"/>
  <c r="BL55" i="6"/>
  <c r="BK55" i="6"/>
  <c r="BJ55" i="6"/>
  <c r="BI55" i="6"/>
  <c r="BH55" i="6"/>
  <c r="BG55" i="6"/>
  <c r="BF55" i="6"/>
  <c r="BE55" i="6"/>
  <c r="BD55" i="6"/>
  <c r="BC55" i="6"/>
  <c r="BB55"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Z55" i="6"/>
  <c r="Y55" i="6"/>
  <c r="X55" i="6"/>
  <c r="W55" i="6"/>
  <c r="V55" i="6"/>
  <c r="U55" i="6"/>
  <c r="T55" i="6"/>
  <c r="S55" i="6"/>
  <c r="R55" i="6"/>
  <c r="Q55" i="6"/>
  <c r="P55" i="6"/>
  <c r="O55" i="6"/>
  <c r="N55" i="6"/>
  <c r="M55" i="6"/>
  <c r="L55" i="6"/>
  <c r="K55" i="6"/>
  <c r="J55" i="6"/>
  <c r="I55" i="6"/>
  <c r="H55" i="6"/>
  <c r="G55" i="6"/>
  <c r="F55" i="6"/>
  <c r="E55" i="6"/>
  <c r="D55" i="6"/>
  <c r="C55" i="6"/>
  <c r="B55" i="6"/>
  <c r="CM54" i="6"/>
  <c r="CL54" i="6"/>
  <c r="CK54" i="6"/>
  <c r="CJ54" i="6"/>
  <c r="CI54" i="6"/>
  <c r="CH54" i="6"/>
  <c r="CG54" i="6"/>
  <c r="CF54" i="6"/>
  <c r="CE54" i="6"/>
  <c r="CD54" i="6"/>
  <c r="CC54" i="6"/>
  <c r="CB54" i="6"/>
  <c r="CA54" i="6"/>
  <c r="BZ54" i="6"/>
  <c r="BY54" i="6"/>
  <c r="BX54" i="6"/>
  <c r="BW54" i="6"/>
  <c r="BV54" i="6"/>
  <c r="BU54" i="6"/>
  <c r="BT54" i="6"/>
  <c r="BS54" i="6"/>
  <c r="BR54" i="6"/>
  <c r="BQ54" i="6"/>
  <c r="BP54" i="6"/>
  <c r="BO54" i="6"/>
  <c r="BN54" i="6"/>
  <c r="BM54" i="6"/>
  <c r="BL54" i="6"/>
  <c r="BK54" i="6"/>
  <c r="BJ54" i="6"/>
  <c r="BI54" i="6"/>
  <c r="BH54" i="6"/>
  <c r="BG54" i="6"/>
  <c r="BF54" i="6"/>
  <c r="BE54" i="6"/>
  <c r="BD54" i="6"/>
  <c r="BC54" i="6"/>
  <c r="BB54" i="6"/>
  <c r="BA54" i="6"/>
  <c r="AZ54" i="6"/>
  <c r="AY54" i="6"/>
  <c r="AX54" i="6"/>
  <c r="AW54" i="6"/>
  <c r="AV54" i="6"/>
  <c r="AU54" i="6"/>
  <c r="AT54" i="6"/>
  <c r="AS54" i="6"/>
  <c r="AR54" i="6"/>
  <c r="AQ54" i="6"/>
  <c r="AP54" i="6"/>
  <c r="AO54" i="6"/>
  <c r="AN54" i="6"/>
  <c r="AM54" i="6"/>
  <c r="AL54" i="6"/>
  <c r="AK54" i="6"/>
  <c r="AJ54" i="6"/>
  <c r="AI54" i="6"/>
  <c r="AH54" i="6"/>
  <c r="AG54" i="6"/>
  <c r="AF54" i="6"/>
  <c r="AE54" i="6"/>
  <c r="AD54" i="6"/>
  <c r="AC54" i="6"/>
  <c r="AB54" i="6"/>
  <c r="AA54" i="6"/>
  <c r="Z54" i="6"/>
  <c r="Y54" i="6"/>
  <c r="X54" i="6"/>
  <c r="W54" i="6"/>
  <c r="V54" i="6"/>
  <c r="U54" i="6"/>
  <c r="T54" i="6"/>
  <c r="S54" i="6"/>
  <c r="R54" i="6"/>
  <c r="Q54" i="6"/>
  <c r="P54" i="6"/>
  <c r="O54" i="6"/>
  <c r="N54" i="6"/>
  <c r="M54" i="6"/>
  <c r="L54" i="6"/>
  <c r="K54" i="6"/>
  <c r="J54" i="6"/>
  <c r="I54" i="6"/>
  <c r="H54" i="6"/>
  <c r="G54" i="6"/>
  <c r="F54" i="6"/>
  <c r="E54" i="6"/>
  <c r="D54" i="6"/>
  <c r="C54" i="6"/>
  <c r="B54" i="6"/>
  <c r="CM53" i="6"/>
  <c r="CL53" i="6"/>
  <c r="CK53" i="6"/>
  <c r="CJ53" i="6"/>
  <c r="CI53" i="6"/>
  <c r="CH53" i="6"/>
  <c r="CG53" i="6"/>
  <c r="CF53" i="6"/>
  <c r="CE53" i="6"/>
  <c r="CD53" i="6"/>
  <c r="CC53" i="6"/>
  <c r="CB53" i="6"/>
  <c r="CA53" i="6"/>
  <c r="BZ53" i="6"/>
  <c r="BY53" i="6"/>
  <c r="BX53" i="6"/>
  <c r="BW53" i="6"/>
  <c r="BV53" i="6"/>
  <c r="BU53" i="6"/>
  <c r="BT53" i="6"/>
  <c r="BS53" i="6"/>
  <c r="BR53" i="6"/>
  <c r="BQ53" i="6"/>
  <c r="BP53" i="6"/>
  <c r="BO53" i="6"/>
  <c r="BN53" i="6"/>
  <c r="BM53" i="6"/>
  <c r="BL53" i="6"/>
  <c r="BK53" i="6"/>
  <c r="BJ53" i="6"/>
  <c r="BI53" i="6"/>
  <c r="BH53" i="6"/>
  <c r="BG53" i="6"/>
  <c r="BF53" i="6"/>
  <c r="BE53" i="6"/>
  <c r="BD53" i="6"/>
  <c r="BC53" i="6"/>
  <c r="BB53"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Z53" i="6"/>
  <c r="Y53" i="6"/>
  <c r="X53" i="6"/>
  <c r="W53" i="6"/>
  <c r="V53" i="6"/>
  <c r="U53" i="6"/>
  <c r="T53" i="6"/>
  <c r="S53" i="6"/>
  <c r="R53" i="6"/>
  <c r="Q53" i="6"/>
  <c r="P53" i="6"/>
  <c r="O53" i="6"/>
  <c r="N53" i="6"/>
  <c r="M53" i="6"/>
  <c r="L53" i="6"/>
  <c r="K53" i="6"/>
  <c r="J53" i="6"/>
  <c r="I53" i="6"/>
  <c r="H53" i="6"/>
  <c r="G53" i="6"/>
  <c r="F53" i="6"/>
  <c r="E53" i="6"/>
  <c r="D53" i="6"/>
  <c r="C53" i="6"/>
  <c r="B53" i="6"/>
  <c r="CM52" i="6"/>
  <c r="CL52" i="6"/>
  <c r="CK52" i="6"/>
  <c r="CJ52" i="6"/>
  <c r="CI52" i="6"/>
  <c r="CH52" i="6"/>
  <c r="CG52" i="6"/>
  <c r="CF52" i="6"/>
  <c r="CE52" i="6"/>
  <c r="CD52" i="6"/>
  <c r="CC52" i="6"/>
  <c r="CB52" i="6"/>
  <c r="CA52" i="6"/>
  <c r="BZ52" i="6"/>
  <c r="BY52" i="6"/>
  <c r="BX52" i="6"/>
  <c r="BW52" i="6"/>
  <c r="BV52" i="6"/>
  <c r="BU52" i="6"/>
  <c r="BT52" i="6"/>
  <c r="BS52" i="6"/>
  <c r="BR52" i="6"/>
  <c r="BQ52" i="6"/>
  <c r="BP52" i="6"/>
  <c r="BO52" i="6"/>
  <c r="BN52" i="6"/>
  <c r="BM52" i="6"/>
  <c r="BL52" i="6"/>
  <c r="BK52" i="6"/>
  <c r="BJ52" i="6"/>
  <c r="BI52" i="6"/>
  <c r="BH52" i="6"/>
  <c r="BG52" i="6"/>
  <c r="BF52" i="6"/>
  <c r="BE52" i="6"/>
  <c r="BD52" i="6"/>
  <c r="BC52" i="6"/>
  <c r="BB52" i="6"/>
  <c r="BA52" i="6"/>
  <c r="AZ52" i="6"/>
  <c r="AY52" i="6"/>
  <c r="AX52" i="6"/>
  <c r="AW52" i="6"/>
  <c r="AV52" i="6"/>
  <c r="AU52" i="6"/>
  <c r="AT52" i="6"/>
  <c r="AS52" i="6"/>
  <c r="AR52" i="6"/>
  <c r="AQ52" i="6"/>
  <c r="AP52" i="6"/>
  <c r="AO52" i="6"/>
  <c r="AN52" i="6"/>
  <c r="AM52" i="6"/>
  <c r="AL52" i="6"/>
  <c r="AK52" i="6"/>
  <c r="AJ52" i="6"/>
  <c r="AI52" i="6"/>
  <c r="AH52" i="6"/>
  <c r="AG52" i="6"/>
  <c r="AF52" i="6"/>
  <c r="AE52" i="6"/>
  <c r="AD52" i="6"/>
  <c r="AC52" i="6"/>
  <c r="AB52" i="6"/>
  <c r="AA52" i="6"/>
  <c r="Z52" i="6"/>
  <c r="Y52" i="6"/>
  <c r="X52" i="6"/>
  <c r="W52" i="6"/>
  <c r="V52" i="6"/>
  <c r="U52" i="6"/>
  <c r="T52" i="6"/>
  <c r="S52" i="6"/>
  <c r="R52" i="6"/>
  <c r="Q52" i="6"/>
  <c r="P52" i="6"/>
  <c r="O52" i="6"/>
  <c r="N52" i="6"/>
  <c r="M52" i="6"/>
  <c r="L52" i="6"/>
  <c r="K52" i="6"/>
  <c r="J52" i="6"/>
  <c r="I52" i="6"/>
  <c r="H52" i="6"/>
  <c r="G52" i="6"/>
  <c r="F52" i="6"/>
  <c r="E52" i="6"/>
  <c r="D52" i="6"/>
  <c r="C52" i="6"/>
  <c r="B52" i="6"/>
  <c r="CM51" i="6"/>
  <c r="CL51" i="6"/>
  <c r="CK51" i="6"/>
  <c r="CJ51" i="6"/>
  <c r="CI51" i="6"/>
  <c r="CH51" i="6"/>
  <c r="CG51" i="6"/>
  <c r="CF51" i="6"/>
  <c r="CE51" i="6"/>
  <c r="CD51" i="6"/>
  <c r="CC51" i="6"/>
  <c r="CB5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C51" i="6"/>
  <c r="B51" i="6"/>
  <c r="CM50" i="6"/>
  <c r="CL50" i="6"/>
  <c r="CK50" i="6"/>
  <c r="CJ50" i="6"/>
  <c r="CI50" i="6"/>
  <c r="CH50" i="6"/>
  <c r="CG50" i="6"/>
  <c r="CF50" i="6"/>
  <c r="CE50" i="6"/>
  <c r="CD50" i="6"/>
  <c r="CC50" i="6"/>
  <c r="CB50" i="6"/>
  <c r="CA50" i="6"/>
  <c r="BZ50" i="6"/>
  <c r="BY50" i="6"/>
  <c r="BX50" i="6"/>
  <c r="BW50" i="6"/>
  <c r="BV50" i="6"/>
  <c r="BU50" i="6"/>
  <c r="BT50" i="6"/>
  <c r="BS50" i="6"/>
  <c r="BR50" i="6"/>
  <c r="BQ50" i="6"/>
  <c r="BP50" i="6"/>
  <c r="BO50" i="6"/>
  <c r="BN50" i="6"/>
  <c r="BM50" i="6"/>
  <c r="BL50" i="6"/>
  <c r="BK50" i="6"/>
  <c r="BJ50" i="6"/>
  <c r="BI50" i="6"/>
  <c r="BH50" i="6"/>
  <c r="BG50" i="6"/>
  <c r="BF50" i="6"/>
  <c r="BE50" i="6"/>
  <c r="BD50" i="6"/>
  <c r="BC50" i="6"/>
  <c r="BB50" i="6"/>
  <c r="BA50" i="6"/>
  <c r="AZ50" i="6"/>
  <c r="AY50" i="6"/>
  <c r="AX50" i="6"/>
  <c r="AW50" i="6"/>
  <c r="AV50" i="6"/>
  <c r="AU50" i="6"/>
  <c r="AT50" i="6"/>
  <c r="AS50" i="6"/>
  <c r="AR50" i="6"/>
  <c r="AQ50" i="6"/>
  <c r="AP50" i="6"/>
  <c r="AO50" i="6"/>
  <c r="AN50" i="6"/>
  <c r="AM50" i="6"/>
  <c r="AL50" i="6"/>
  <c r="AK50" i="6"/>
  <c r="AJ50" i="6"/>
  <c r="AI50" i="6"/>
  <c r="AH50" i="6"/>
  <c r="AG50" i="6"/>
  <c r="AF50" i="6"/>
  <c r="AE50" i="6"/>
  <c r="AD50" i="6"/>
  <c r="AC50" i="6"/>
  <c r="AB50" i="6"/>
  <c r="AA50" i="6"/>
  <c r="Z50" i="6"/>
  <c r="Y50" i="6"/>
  <c r="X50" i="6"/>
  <c r="W50" i="6"/>
  <c r="V50" i="6"/>
  <c r="U50" i="6"/>
  <c r="T50" i="6"/>
  <c r="S50" i="6"/>
  <c r="R50" i="6"/>
  <c r="Q50" i="6"/>
  <c r="P50" i="6"/>
  <c r="O50" i="6"/>
  <c r="N50" i="6"/>
  <c r="M50" i="6"/>
  <c r="L50" i="6"/>
  <c r="K50" i="6"/>
  <c r="J50" i="6"/>
  <c r="I50" i="6"/>
  <c r="H50" i="6"/>
  <c r="G50" i="6"/>
  <c r="F50" i="6"/>
  <c r="E50" i="6"/>
  <c r="D50" i="6"/>
  <c r="C50" i="6"/>
  <c r="B50" i="6"/>
  <c r="CM49" i="6"/>
  <c r="CL49" i="6"/>
  <c r="CK49" i="6"/>
  <c r="CJ49" i="6"/>
  <c r="CI49" i="6"/>
  <c r="CH49" i="6"/>
  <c r="CG49" i="6"/>
  <c r="CF49" i="6"/>
  <c r="CE49" i="6"/>
  <c r="CD49" i="6"/>
  <c r="CC49" i="6"/>
  <c r="CB49" i="6"/>
  <c r="CA49" i="6"/>
  <c r="BZ49" i="6"/>
  <c r="BY49" i="6"/>
  <c r="BX49" i="6"/>
  <c r="BW49" i="6"/>
  <c r="BV49" i="6"/>
  <c r="BU49" i="6"/>
  <c r="BT49"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F49" i="6"/>
  <c r="E49" i="6"/>
  <c r="D49" i="6"/>
  <c r="C49" i="6"/>
  <c r="B49" i="6"/>
  <c r="CM48" i="6"/>
  <c r="CL48" i="6"/>
  <c r="CK48" i="6"/>
  <c r="CJ48" i="6"/>
  <c r="CI48" i="6"/>
  <c r="CH48" i="6"/>
  <c r="CG48" i="6"/>
  <c r="CF48" i="6"/>
  <c r="CE48" i="6"/>
  <c r="CD48" i="6"/>
  <c r="CC48" i="6"/>
  <c r="CB48" i="6"/>
  <c r="CA48" i="6"/>
  <c r="BZ48" i="6"/>
  <c r="BY48" i="6"/>
  <c r="BX48" i="6"/>
  <c r="BW48" i="6"/>
  <c r="BV48" i="6"/>
  <c r="BU48" i="6"/>
  <c r="BT48" i="6"/>
  <c r="BS48" i="6"/>
  <c r="BR48" i="6"/>
  <c r="BQ48" i="6"/>
  <c r="BP48" i="6"/>
  <c r="BO48" i="6"/>
  <c r="BN48" i="6"/>
  <c r="BM48" i="6"/>
  <c r="BL48" i="6"/>
  <c r="BK48" i="6"/>
  <c r="BJ48" i="6"/>
  <c r="BI48" i="6"/>
  <c r="BH48" i="6"/>
  <c r="BG48" i="6"/>
  <c r="BF48" i="6"/>
  <c r="BE48" i="6"/>
  <c r="BD48" i="6"/>
  <c r="BC48" i="6"/>
  <c r="BB48"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Z48" i="6"/>
  <c r="Y48" i="6"/>
  <c r="X48" i="6"/>
  <c r="W48" i="6"/>
  <c r="V48" i="6"/>
  <c r="U48" i="6"/>
  <c r="T48" i="6"/>
  <c r="S48" i="6"/>
  <c r="R48" i="6"/>
  <c r="Q48" i="6"/>
  <c r="P48" i="6"/>
  <c r="O48" i="6"/>
  <c r="N48" i="6"/>
  <c r="M48" i="6"/>
  <c r="L48" i="6"/>
  <c r="K48" i="6"/>
  <c r="J48" i="6"/>
  <c r="I48" i="6"/>
  <c r="H48" i="6"/>
  <c r="G48" i="6"/>
  <c r="F48" i="6"/>
  <c r="E48" i="6"/>
  <c r="D48" i="6"/>
  <c r="C48" i="6"/>
  <c r="B48" i="6"/>
  <c r="CM47" i="6"/>
  <c r="CL47" i="6"/>
  <c r="CK47" i="6"/>
  <c r="CJ47" i="6"/>
  <c r="CI47" i="6"/>
  <c r="CH47" i="6"/>
  <c r="CG47" i="6"/>
  <c r="CF47" i="6"/>
  <c r="CE47" i="6"/>
  <c r="CD47" i="6"/>
  <c r="CC47" i="6"/>
  <c r="CB47" i="6"/>
  <c r="CA47" i="6"/>
  <c r="BZ47" i="6"/>
  <c r="BY47" i="6"/>
  <c r="BX47" i="6"/>
  <c r="BW47" i="6"/>
  <c r="BV47" i="6"/>
  <c r="BU47" i="6"/>
  <c r="BT47" i="6"/>
  <c r="BS47" i="6"/>
  <c r="BR47" i="6"/>
  <c r="BQ47" i="6"/>
  <c r="BP47" i="6"/>
  <c r="BO47" i="6"/>
  <c r="BN47" i="6"/>
  <c r="BM47" i="6"/>
  <c r="BL47" i="6"/>
  <c r="BK47" i="6"/>
  <c r="BJ47" i="6"/>
  <c r="BI47" i="6"/>
  <c r="BH47" i="6"/>
  <c r="BG47" i="6"/>
  <c r="BF47" i="6"/>
  <c r="BE47" i="6"/>
  <c r="BD47" i="6"/>
  <c r="BC47" i="6"/>
  <c r="BB47"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Z47" i="6"/>
  <c r="Y47" i="6"/>
  <c r="X47" i="6"/>
  <c r="W47" i="6"/>
  <c r="V47" i="6"/>
  <c r="U47" i="6"/>
  <c r="T47" i="6"/>
  <c r="S47" i="6"/>
  <c r="R47" i="6"/>
  <c r="Q47" i="6"/>
  <c r="P47" i="6"/>
  <c r="O47" i="6"/>
  <c r="N47" i="6"/>
  <c r="M47" i="6"/>
  <c r="L47" i="6"/>
  <c r="K47" i="6"/>
  <c r="J47" i="6"/>
  <c r="I47" i="6"/>
  <c r="H47" i="6"/>
  <c r="G47" i="6"/>
  <c r="F47" i="6"/>
  <c r="E47" i="6"/>
  <c r="D47" i="6"/>
  <c r="C47" i="6"/>
  <c r="B47" i="6"/>
  <c r="CM46" i="6"/>
  <c r="CL46" i="6"/>
  <c r="CK46" i="6"/>
  <c r="CJ46" i="6"/>
  <c r="CI46" i="6"/>
  <c r="CH46" i="6"/>
  <c r="CG46" i="6"/>
  <c r="CF46" i="6"/>
  <c r="CE46" i="6"/>
  <c r="CD46" i="6"/>
  <c r="CC46" i="6"/>
  <c r="CB46" i="6"/>
  <c r="CA46" i="6"/>
  <c r="BZ46" i="6"/>
  <c r="BY46" i="6"/>
  <c r="BX46" i="6"/>
  <c r="BW46" i="6"/>
  <c r="BV46" i="6"/>
  <c r="BU46" i="6"/>
  <c r="BT46" i="6"/>
  <c r="BS46" i="6"/>
  <c r="BR46" i="6"/>
  <c r="BQ46" i="6"/>
  <c r="BP46" i="6"/>
  <c r="BO46" i="6"/>
  <c r="BN46" i="6"/>
  <c r="BM46" i="6"/>
  <c r="BL46" i="6"/>
  <c r="BK46" i="6"/>
  <c r="BJ46" i="6"/>
  <c r="BI46" i="6"/>
  <c r="BH46" i="6"/>
  <c r="BG46" i="6"/>
  <c r="BF46" i="6"/>
  <c r="BE46" i="6"/>
  <c r="BD46" i="6"/>
  <c r="BC46" i="6"/>
  <c r="BB46" i="6"/>
  <c r="BA46" i="6"/>
  <c r="AZ46" i="6"/>
  <c r="AY46" i="6"/>
  <c r="AX46" i="6"/>
  <c r="AW46" i="6"/>
  <c r="AV46" i="6"/>
  <c r="AU46" i="6"/>
  <c r="AT46" i="6"/>
  <c r="AS46" i="6"/>
  <c r="AR46" i="6"/>
  <c r="AQ46" i="6"/>
  <c r="AP46" i="6"/>
  <c r="AO46" i="6"/>
  <c r="AN46" i="6"/>
  <c r="AM46" i="6"/>
  <c r="AL46" i="6"/>
  <c r="AK46" i="6"/>
  <c r="AJ46" i="6"/>
  <c r="AI46" i="6"/>
  <c r="AH46" i="6"/>
  <c r="AG46" i="6"/>
  <c r="AF46" i="6"/>
  <c r="AE46" i="6"/>
  <c r="AD46" i="6"/>
  <c r="AC46" i="6"/>
  <c r="AB46" i="6"/>
  <c r="AA46" i="6"/>
  <c r="Z46" i="6"/>
  <c r="Y46" i="6"/>
  <c r="X46" i="6"/>
  <c r="W46" i="6"/>
  <c r="V46" i="6"/>
  <c r="U46" i="6"/>
  <c r="T46" i="6"/>
  <c r="S46" i="6"/>
  <c r="R46" i="6"/>
  <c r="Q46" i="6"/>
  <c r="P46" i="6"/>
  <c r="O46" i="6"/>
  <c r="N46" i="6"/>
  <c r="M46" i="6"/>
  <c r="L46" i="6"/>
  <c r="K46" i="6"/>
  <c r="J46" i="6"/>
  <c r="I46" i="6"/>
  <c r="H46" i="6"/>
  <c r="G46" i="6"/>
  <c r="F46" i="6"/>
  <c r="E46" i="6"/>
  <c r="D46" i="6"/>
  <c r="C46" i="6"/>
  <c r="B46"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G45" i="6"/>
  <c r="F45" i="6"/>
  <c r="E45" i="6"/>
  <c r="D45" i="6"/>
  <c r="C45" i="6"/>
  <c r="B45" i="6"/>
  <c r="CM44" i="6"/>
  <c r="CL44" i="6"/>
  <c r="CK44" i="6"/>
  <c r="CJ44" i="6"/>
  <c r="CI44" i="6"/>
  <c r="CH44" i="6"/>
  <c r="CG44" i="6"/>
  <c r="CF44" i="6"/>
  <c r="CE44" i="6"/>
  <c r="CD44" i="6"/>
  <c r="CC44" i="6"/>
  <c r="CB44" i="6"/>
  <c r="CA44" i="6"/>
  <c r="BZ44" i="6"/>
  <c r="BY44" i="6"/>
  <c r="BX44" i="6"/>
  <c r="BW44" i="6"/>
  <c r="BV44" i="6"/>
  <c r="BU44" i="6"/>
  <c r="BT44" i="6"/>
  <c r="BS44" i="6"/>
  <c r="BR44" i="6"/>
  <c r="BQ44" i="6"/>
  <c r="BP44" i="6"/>
  <c r="BO44" i="6"/>
  <c r="BN44" i="6"/>
  <c r="BM44" i="6"/>
  <c r="BL44" i="6"/>
  <c r="BK44" i="6"/>
  <c r="BJ44" i="6"/>
  <c r="BI44" i="6"/>
  <c r="BH44" i="6"/>
  <c r="BG44" i="6"/>
  <c r="BF44" i="6"/>
  <c r="BE44" i="6"/>
  <c r="BD44" i="6"/>
  <c r="BC44" i="6"/>
  <c r="BB44"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B44" i="6"/>
  <c r="CM43" i="6"/>
  <c r="CL43" i="6"/>
  <c r="CK43" i="6"/>
  <c r="CJ43" i="6"/>
  <c r="CI43" i="6"/>
  <c r="CH43" i="6"/>
  <c r="CG43" i="6"/>
  <c r="CF43" i="6"/>
  <c r="CE43" i="6"/>
  <c r="CD43" i="6"/>
  <c r="CC43" i="6"/>
  <c r="CB43" i="6"/>
  <c r="CA43" i="6"/>
  <c r="BZ43" i="6"/>
  <c r="BY43" i="6"/>
  <c r="BX43" i="6"/>
  <c r="BW43" i="6"/>
  <c r="BV43" i="6"/>
  <c r="BU43" i="6"/>
  <c r="BT43" i="6"/>
  <c r="BS43" i="6"/>
  <c r="BR43" i="6"/>
  <c r="BQ43" i="6"/>
  <c r="BP43" i="6"/>
  <c r="BO43" i="6"/>
  <c r="BN43" i="6"/>
  <c r="BM43" i="6"/>
  <c r="BL43" i="6"/>
  <c r="BK43" i="6"/>
  <c r="BJ43" i="6"/>
  <c r="BI43" i="6"/>
  <c r="BH43" i="6"/>
  <c r="BG43" i="6"/>
  <c r="BF43" i="6"/>
  <c r="BE43" i="6"/>
  <c r="BD43" i="6"/>
  <c r="BC43" i="6"/>
  <c r="BB43"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E43" i="6"/>
  <c r="D43" i="6"/>
  <c r="C43" i="6"/>
  <c r="B43"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CM41" i="6"/>
  <c r="CL41" i="6"/>
  <c r="CK41" i="6"/>
  <c r="CJ41" i="6"/>
  <c r="CI41" i="6"/>
  <c r="CH41" i="6"/>
  <c r="CG41" i="6"/>
  <c r="CF41" i="6"/>
  <c r="CE41" i="6"/>
  <c r="CD41" i="6"/>
  <c r="CC41" i="6"/>
  <c r="CB41" i="6"/>
  <c r="CA41" i="6"/>
  <c r="BZ41" i="6"/>
  <c r="BY41" i="6"/>
  <c r="BX41" i="6"/>
  <c r="BW41" i="6"/>
  <c r="BV41" i="6"/>
  <c r="BU41" i="6"/>
  <c r="BT41" i="6"/>
  <c r="BS41" i="6"/>
  <c r="BR41" i="6"/>
  <c r="BQ41" i="6"/>
  <c r="BP41" i="6"/>
  <c r="BO41" i="6"/>
  <c r="BN41" i="6"/>
  <c r="BM41" i="6"/>
  <c r="BL41" i="6"/>
  <c r="BK41" i="6"/>
  <c r="BJ41" i="6"/>
  <c r="BI41" i="6"/>
  <c r="BH41" i="6"/>
  <c r="BG41" i="6"/>
  <c r="BF41" i="6"/>
  <c r="BE41" i="6"/>
  <c r="BD41" i="6"/>
  <c r="BC41" i="6"/>
  <c r="BB41" i="6"/>
  <c r="BA41" i="6"/>
  <c r="AZ41" i="6"/>
  <c r="AY41" i="6"/>
  <c r="AX41" i="6"/>
  <c r="AW41" i="6"/>
  <c r="AV41" i="6"/>
  <c r="AU41" i="6"/>
  <c r="AT41" i="6"/>
  <c r="AS41" i="6"/>
  <c r="AR41" i="6"/>
  <c r="AQ41" i="6"/>
  <c r="AP41" i="6"/>
  <c r="AO41" i="6"/>
  <c r="AN41" i="6"/>
  <c r="AM41" i="6"/>
  <c r="AL41" i="6"/>
  <c r="AK41" i="6"/>
  <c r="AJ41" i="6"/>
  <c r="AI41" i="6"/>
  <c r="AH41" i="6"/>
  <c r="AG41" i="6"/>
  <c r="AF41" i="6"/>
  <c r="AE41" i="6"/>
  <c r="AD41" i="6"/>
  <c r="AC41" i="6"/>
  <c r="AB41" i="6"/>
  <c r="AA41" i="6"/>
  <c r="Z41" i="6"/>
  <c r="Y41" i="6"/>
  <c r="X41" i="6"/>
  <c r="W41" i="6"/>
  <c r="V41" i="6"/>
  <c r="U41" i="6"/>
  <c r="T41" i="6"/>
  <c r="S41" i="6"/>
  <c r="R41" i="6"/>
  <c r="Q41" i="6"/>
  <c r="P41" i="6"/>
  <c r="O41" i="6"/>
  <c r="N41" i="6"/>
  <c r="M41" i="6"/>
  <c r="L41" i="6"/>
  <c r="K41" i="6"/>
  <c r="J41" i="6"/>
  <c r="I41" i="6"/>
  <c r="H41" i="6"/>
  <c r="G41" i="6"/>
  <c r="F41" i="6"/>
  <c r="E41" i="6"/>
  <c r="D41" i="6"/>
  <c r="C41" i="6"/>
  <c r="B41" i="6"/>
  <c r="CM40" i="6"/>
  <c r="CL40" i="6"/>
  <c r="CK40" i="6"/>
  <c r="CJ40" i="6"/>
  <c r="CI40" i="6"/>
  <c r="CH40" i="6"/>
  <c r="CG40" i="6"/>
  <c r="CF40" i="6"/>
  <c r="CE40" i="6"/>
  <c r="CD40" i="6"/>
  <c r="CC40" i="6"/>
  <c r="CB40" i="6"/>
  <c r="CA40" i="6"/>
  <c r="BZ40" i="6"/>
  <c r="BY40" i="6"/>
  <c r="BX40" i="6"/>
  <c r="BW40" i="6"/>
  <c r="BV40" i="6"/>
  <c r="BU40" i="6"/>
  <c r="BT40"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K40" i="6"/>
  <c r="J40" i="6"/>
  <c r="I40" i="6"/>
  <c r="H40" i="6"/>
  <c r="G40" i="6"/>
  <c r="F40" i="6"/>
  <c r="E40" i="6"/>
  <c r="D40" i="6"/>
  <c r="C40" i="6"/>
  <c r="B40" i="6"/>
  <c r="CM39" i="6"/>
  <c r="CL39" i="6"/>
  <c r="CK39" i="6"/>
  <c r="CJ39" i="6"/>
  <c r="CI39" i="6"/>
  <c r="CH39" i="6"/>
  <c r="CG39" i="6"/>
  <c r="CF39" i="6"/>
  <c r="CE39" i="6"/>
  <c r="CD39" i="6"/>
  <c r="CC39" i="6"/>
  <c r="CB39" i="6"/>
  <c r="CA39" i="6"/>
  <c r="BZ39" i="6"/>
  <c r="BY39" i="6"/>
  <c r="BX39" i="6"/>
  <c r="BW39" i="6"/>
  <c r="BV39" i="6"/>
  <c r="BU39" i="6"/>
  <c r="BT39" i="6"/>
  <c r="BS39" i="6"/>
  <c r="BR39" i="6"/>
  <c r="BQ39" i="6"/>
  <c r="BP39" i="6"/>
  <c r="BO39" i="6"/>
  <c r="BN39" i="6"/>
  <c r="BM39" i="6"/>
  <c r="BL39" i="6"/>
  <c r="BK39" i="6"/>
  <c r="BJ39" i="6"/>
  <c r="BI39" i="6"/>
  <c r="BH39" i="6"/>
  <c r="BG39" i="6"/>
  <c r="BF39" i="6"/>
  <c r="BE39" i="6"/>
  <c r="BD39" i="6"/>
  <c r="BC39" i="6"/>
  <c r="BB39" i="6"/>
  <c r="BA39" i="6"/>
  <c r="AZ39"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D39" i="6"/>
  <c r="C39" i="6"/>
  <c r="B39" i="6"/>
  <c r="CM38" i="6"/>
  <c r="CL38" i="6"/>
  <c r="CK38" i="6"/>
  <c r="CJ38" i="6"/>
  <c r="CI38" i="6"/>
  <c r="CH38" i="6"/>
  <c r="CG38" i="6"/>
  <c r="CF38" i="6"/>
  <c r="CE38" i="6"/>
  <c r="CD38" i="6"/>
  <c r="CC38" i="6"/>
  <c r="CB38" i="6"/>
  <c r="CA38" i="6"/>
  <c r="BZ38" i="6"/>
  <c r="BY38" i="6"/>
  <c r="BX38" i="6"/>
  <c r="BW38" i="6"/>
  <c r="BV38" i="6"/>
  <c r="BU38" i="6"/>
  <c r="BT38" i="6"/>
  <c r="BS38" i="6"/>
  <c r="BR38" i="6"/>
  <c r="BQ38" i="6"/>
  <c r="BP38" i="6"/>
  <c r="BO38" i="6"/>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38" i="6"/>
  <c r="B38" i="6"/>
  <c r="CM37" i="6"/>
  <c r="CL37" i="6"/>
  <c r="CK37" i="6"/>
  <c r="CJ37" i="6"/>
  <c r="CI37" i="6"/>
  <c r="CH37" i="6"/>
  <c r="CG37" i="6"/>
  <c r="CF37" i="6"/>
  <c r="CE37" i="6"/>
  <c r="CD37" i="6"/>
  <c r="CC37" i="6"/>
  <c r="CB37" i="6"/>
  <c r="CA37" i="6"/>
  <c r="BZ37" i="6"/>
  <c r="BY37" i="6"/>
  <c r="BX37" i="6"/>
  <c r="BW37" i="6"/>
  <c r="BV37" i="6"/>
  <c r="BU37" i="6"/>
  <c r="BT37" i="6"/>
  <c r="BS37" i="6"/>
  <c r="BR37" i="6"/>
  <c r="BQ37" i="6"/>
  <c r="BP37" i="6"/>
  <c r="BO37" i="6"/>
  <c r="BN37" i="6"/>
  <c r="BM37" i="6"/>
  <c r="BL37" i="6"/>
  <c r="BK37" i="6"/>
  <c r="BJ37" i="6"/>
  <c r="BI37" i="6"/>
  <c r="BH37" i="6"/>
  <c r="BG37" i="6"/>
  <c r="BF37" i="6"/>
  <c r="BE37" i="6"/>
  <c r="BD37" i="6"/>
  <c r="BC37" i="6"/>
  <c r="BB37" i="6"/>
  <c r="BA37" i="6"/>
  <c r="AZ37"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Z37" i="6"/>
  <c r="Y37" i="6"/>
  <c r="X37" i="6"/>
  <c r="W37" i="6"/>
  <c r="V37" i="6"/>
  <c r="U37" i="6"/>
  <c r="T37" i="6"/>
  <c r="S37" i="6"/>
  <c r="R37" i="6"/>
  <c r="Q37" i="6"/>
  <c r="P37" i="6"/>
  <c r="O37" i="6"/>
  <c r="N37" i="6"/>
  <c r="M37" i="6"/>
  <c r="L37" i="6"/>
  <c r="K37" i="6"/>
  <c r="J37" i="6"/>
  <c r="I37" i="6"/>
  <c r="H37" i="6"/>
  <c r="G37" i="6"/>
  <c r="F37" i="6"/>
  <c r="E37" i="6"/>
  <c r="D37" i="6"/>
  <c r="C37" i="6"/>
  <c r="B37" i="6"/>
  <c r="CM36" i="6"/>
  <c r="CL36" i="6"/>
  <c r="CK36" i="6"/>
  <c r="CJ36" i="6"/>
  <c r="CI36" i="6"/>
  <c r="CH36" i="6"/>
  <c r="CG36" i="6"/>
  <c r="CF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F36" i="6"/>
  <c r="BE36" i="6"/>
  <c r="BD36" i="6"/>
  <c r="BC36" i="6"/>
  <c r="BB36"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Z36" i="6"/>
  <c r="Y36" i="6"/>
  <c r="X36" i="6"/>
  <c r="W36" i="6"/>
  <c r="V36" i="6"/>
  <c r="U36" i="6"/>
  <c r="T36" i="6"/>
  <c r="S36" i="6"/>
  <c r="R36" i="6"/>
  <c r="Q36" i="6"/>
  <c r="P36" i="6"/>
  <c r="O36" i="6"/>
  <c r="N36" i="6"/>
  <c r="M36" i="6"/>
  <c r="L36" i="6"/>
  <c r="K36" i="6"/>
  <c r="J36" i="6"/>
  <c r="I36" i="6"/>
  <c r="H36" i="6"/>
  <c r="G36" i="6"/>
  <c r="F36" i="6"/>
  <c r="E36" i="6"/>
  <c r="D36" i="6"/>
  <c r="C36" i="6"/>
  <c r="B36" i="6"/>
  <c r="CM35" i="6"/>
  <c r="CL35" i="6"/>
  <c r="CK35" i="6"/>
  <c r="CJ35" i="6"/>
  <c r="CI35" i="6"/>
  <c r="CH35" i="6"/>
  <c r="CG35" i="6"/>
  <c r="CF35" i="6"/>
  <c r="CE35" i="6"/>
  <c r="CD35" i="6"/>
  <c r="CC35" i="6"/>
  <c r="CB35" i="6"/>
  <c r="CA35" i="6"/>
  <c r="BZ35" i="6"/>
  <c r="BY35" i="6"/>
  <c r="BX35" i="6"/>
  <c r="BW35" i="6"/>
  <c r="BV35" i="6"/>
  <c r="BU35" i="6"/>
  <c r="BT35" i="6"/>
  <c r="BS35" i="6"/>
  <c r="BR35" i="6"/>
  <c r="BQ35" i="6"/>
  <c r="BP35" i="6"/>
  <c r="BO35" i="6"/>
  <c r="BN35" i="6"/>
  <c r="BM35" i="6"/>
  <c r="BL35" i="6"/>
  <c r="BK35" i="6"/>
  <c r="BJ35" i="6"/>
  <c r="BI35" i="6"/>
  <c r="BH35" i="6"/>
  <c r="BG35" i="6"/>
  <c r="BF35" i="6"/>
  <c r="BE35" i="6"/>
  <c r="BD35" i="6"/>
  <c r="BC35" i="6"/>
  <c r="BB35"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C35" i="6"/>
  <c r="B35" i="6"/>
  <c r="CM34" i="6"/>
  <c r="CL34" i="6"/>
  <c r="CK34" i="6"/>
  <c r="CJ34" i="6"/>
  <c r="CI34" i="6"/>
  <c r="CH34" i="6"/>
  <c r="CG34" i="6"/>
  <c r="CF34" i="6"/>
  <c r="CE34" i="6"/>
  <c r="CD34" i="6"/>
  <c r="CC34" i="6"/>
  <c r="CB34" i="6"/>
  <c r="CA34" i="6"/>
  <c r="BZ34" i="6"/>
  <c r="BY34" i="6"/>
  <c r="BX34" i="6"/>
  <c r="BW34" i="6"/>
  <c r="BV34" i="6"/>
  <c r="BU34" i="6"/>
  <c r="BT34" i="6"/>
  <c r="BS34" i="6"/>
  <c r="BR34" i="6"/>
  <c r="BQ34" i="6"/>
  <c r="BP34" i="6"/>
  <c r="BO34" i="6"/>
  <c r="BN34" i="6"/>
  <c r="BM34" i="6"/>
  <c r="BL34" i="6"/>
  <c r="BK34" i="6"/>
  <c r="BJ34" i="6"/>
  <c r="BI34" i="6"/>
  <c r="BH34" i="6"/>
  <c r="BG34" i="6"/>
  <c r="BF34" i="6"/>
  <c r="BE34" i="6"/>
  <c r="BD34" i="6"/>
  <c r="BC34" i="6"/>
  <c r="BB34" i="6"/>
  <c r="BA34" i="6"/>
  <c r="AZ34" i="6"/>
  <c r="AY34" i="6"/>
  <c r="AX34" i="6"/>
  <c r="AW34" i="6"/>
  <c r="AV34" i="6"/>
  <c r="AU34" i="6"/>
  <c r="AT34" i="6"/>
  <c r="AS34" i="6"/>
  <c r="AR34" i="6"/>
  <c r="AQ34" i="6"/>
  <c r="AP34" i="6"/>
  <c r="AO34" i="6"/>
  <c r="AN34" i="6"/>
  <c r="AM34" i="6"/>
  <c r="AL34" i="6"/>
  <c r="AK34" i="6"/>
  <c r="AJ34" i="6"/>
  <c r="AI34" i="6"/>
  <c r="AH34" i="6"/>
  <c r="AG34" i="6"/>
  <c r="AF34" i="6"/>
  <c r="AE34" i="6"/>
  <c r="AD34" i="6"/>
  <c r="AC34" i="6"/>
  <c r="AB34" i="6"/>
  <c r="AA34" i="6"/>
  <c r="Z34" i="6"/>
  <c r="Y34" i="6"/>
  <c r="X34" i="6"/>
  <c r="W34" i="6"/>
  <c r="V34" i="6"/>
  <c r="U34" i="6"/>
  <c r="T34" i="6"/>
  <c r="S34" i="6"/>
  <c r="R34" i="6"/>
  <c r="Q34" i="6"/>
  <c r="P34" i="6"/>
  <c r="O34" i="6"/>
  <c r="N34" i="6"/>
  <c r="M34" i="6"/>
  <c r="L34" i="6"/>
  <c r="K34" i="6"/>
  <c r="J34" i="6"/>
  <c r="I34" i="6"/>
  <c r="H34" i="6"/>
  <c r="G34" i="6"/>
  <c r="F34" i="6"/>
  <c r="E34" i="6"/>
  <c r="D34" i="6"/>
  <c r="C34" i="6"/>
  <c r="B34"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B33" i="6"/>
  <c r="CM32" i="6"/>
  <c r="CL32" i="6"/>
  <c r="CK32" i="6"/>
  <c r="CJ32" i="6"/>
  <c r="CI32" i="6"/>
  <c r="CH32" i="6"/>
  <c r="CG32" i="6"/>
  <c r="CF32" i="6"/>
  <c r="CE32" i="6"/>
  <c r="CD32" i="6"/>
  <c r="CC32" i="6"/>
  <c r="CB32" i="6"/>
  <c r="CA32" i="6"/>
  <c r="BZ32" i="6"/>
  <c r="BY32" i="6"/>
  <c r="BX32" i="6"/>
  <c r="BW32" i="6"/>
  <c r="BV32" i="6"/>
  <c r="BU32" i="6"/>
  <c r="BT32" i="6"/>
  <c r="BS32" i="6"/>
  <c r="BR32" i="6"/>
  <c r="BQ32" i="6"/>
  <c r="BP32" i="6"/>
  <c r="BO32" i="6"/>
  <c r="BO200" i="6" s="1"/>
  <c r="BN32" i="6"/>
  <c r="BN200" i="6" s="1"/>
  <c r="BM32" i="6"/>
  <c r="BM200" i="6" s="1"/>
  <c r="BL32" i="6"/>
  <c r="BL200" i="6" s="1"/>
  <c r="BK32" i="6"/>
  <c r="BK200" i="6" s="1"/>
  <c r="BJ32" i="6"/>
  <c r="BJ200" i="6" s="1"/>
  <c r="BI32" i="6"/>
  <c r="BI200" i="6" s="1"/>
  <c r="BH32" i="6"/>
  <c r="BG32" i="6"/>
  <c r="BG200" i="6" s="1"/>
  <c r="BF32" i="6"/>
  <c r="BF200" i="6" s="1"/>
  <c r="BE32" i="6"/>
  <c r="BE200" i="6" s="1"/>
  <c r="BD32" i="6"/>
  <c r="BD200" i="6" s="1"/>
  <c r="BC32" i="6"/>
  <c r="BC200" i="6" s="1"/>
  <c r="BB32" i="6"/>
  <c r="BB200" i="6" s="1"/>
  <c r="BA32" i="6"/>
  <c r="BA200" i="6" s="1"/>
  <c r="AZ32" i="6"/>
  <c r="AY32" i="6"/>
  <c r="AY200" i="6" s="1"/>
  <c r="AX32" i="6"/>
  <c r="AX200" i="6" s="1"/>
  <c r="AW32" i="6"/>
  <c r="AW200" i="6" s="1"/>
  <c r="AV32" i="6"/>
  <c r="AV200" i="6" s="1"/>
  <c r="AU32" i="6"/>
  <c r="AU200" i="6" s="1"/>
  <c r="AT32" i="6"/>
  <c r="AT200" i="6" s="1"/>
  <c r="AS32" i="6"/>
  <c r="AS200" i="6" s="1"/>
  <c r="AR32" i="6"/>
  <c r="AQ32" i="6"/>
  <c r="AP32" i="6"/>
  <c r="AO32" i="6"/>
  <c r="AN32" i="6"/>
  <c r="AM32" i="6"/>
  <c r="AL32" i="6"/>
  <c r="AK32" i="6"/>
  <c r="AJ32" i="6"/>
  <c r="AI32" i="6"/>
  <c r="AH32" i="6"/>
  <c r="AG32" i="6"/>
  <c r="AF32" i="6"/>
  <c r="AE32" i="6"/>
  <c r="AD32" i="6"/>
  <c r="AC32" i="6"/>
  <c r="AB32" i="6"/>
  <c r="AA32" i="6"/>
  <c r="Z32" i="6"/>
  <c r="Y32" i="6"/>
  <c r="X32" i="6"/>
  <c r="W32" i="6"/>
  <c r="V32" i="6"/>
  <c r="V200" i="6" s="1"/>
  <c r="U32" i="6"/>
  <c r="U200" i="6" s="1"/>
  <c r="T32" i="6"/>
  <c r="T200" i="6" s="1"/>
  <c r="S32" i="6"/>
  <c r="S200" i="6" s="1"/>
  <c r="R32" i="6"/>
  <c r="R200" i="6" s="1"/>
  <c r="Q32" i="6"/>
  <c r="Q200" i="6" s="1"/>
  <c r="P32" i="6"/>
  <c r="O32" i="6"/>
  <c r="N32" i="6"/>
  <c r="M32" i="6"/>
  <c r="L32" i="6"/>
  <c r="K32" i="6"/>
  <c r="J32" i="6"/>
  <c r="I32" i="6"/>
  <c r="H32" i="6"/>
  <c r="H200" i="6" s="1"/>
  <c r="G32" i="6"/>
  <c r="G200" i="6" s="1"/>
  <c r="F32" i="6"/>
  <c r="F200" i="6" s="1"/>
  <c r="E32" i="6"/>
  <c r="E200" i="6" s="1"/>
  <c r="D32" i="6"/>
  <c r="D200" i="6" s="1"/>
  <c r="C32" i="6"/>
  <c r="C200" i="6" s="1"/>
  <c r="B32" i="6"/>
  <c r="CM31" i="6"/>
  <c r="CL31" i="6"/>
  <c r="CK31" i="6"/>
  <c r="CJ31" i="6"/>
  <c r="CI31" i="6"/>
  <c r="CH31" i="6"/>
  <c r="CG31" i="6"/>
  <c r="CF31" i="6"/>
  <c r="CE31" i="6"/>
  <c r="CD31" i="6"/>
  <c r="CC31" i="6"/>
  <c r="CB31" i="6"/>
  <c r="CA31" i="6"/>
  <c r="BZ31" i="6"/>
  <c r="BY31" i="6"/>
  <c r="BX31" i="6"/>
  <c r="BW31" i="6"/>
  <c r="BV31" i="6"/>
  <c r="BU31" i="6"/>
  <c r="BT31" i="6"/>
  <c r="BS31" i="6"/>
  <c r="BR31" i="6"/>
  <c r="BQ31" i="6"/>
  <c r="BP31" i="6"/>
  <c r="BO31" i="6"/>
  <c r="BO199" i="6" s="1"/>
  <c r="BN31" i="6"/>
  <c r="BN199" i="6" s="1"/>
  <c r="BM31" i="6"/>
  <c r="BM199" i="6" s="1"/>
  <c r="BL31" i="6"/>
  <c r="BL199" i="6" s="1"/>
  <c r="BK31" i="6"/>
  <c r="BK199" i="6" s="1"/>
  <c r="BJ31" i="6"/>
  <c r="BJ199" i="6" s="1"/>
  <c r="BI31" i="6"/>
  <c r="BI199" i="6" s="1"/>
  <c r="BH31" i="6"/>
  <c r="BH199" i="6" s="1"/>
  <c r="BG31" i="6"/>
  <c r="BG199" i="6" s="1"/>
  <c r="BF31" i="6"/>
  <c r="BF199" i="6" s="1"/>
  <c r="BE31" i="6"/>
  <c r="BE199" i="6" s="1"/>
  <c r="BD31" i="6"/>
  <c r="BD199" i="6" s="1"/>
  <c r="BC31" i="6"/>
  <c r="BC199" i="6" s="1"/>
  <c r="BB31" i="6"/>
  <c r="BB199" i="6" s="1"/>
  <c r="BA31" i="6"/>
  <c r="BA199" i="6" s="1"/>
  <c r="AZ31" i="6"/>
  <c r="AZ199" i="6" s="1"/>
  <c r="AY31" i="6"/>
  <c r="AY199" i="6" s="1"/>
  <c r="AX31" i="6"/>
  <c r="AX199" i="6" s="1"/>
  <c r="AW31" i="6"/>
  <c r="AW199" i="6" s="1"/>
  <c r="AV31" i="6"/>
  <c r="AV199" i="6" s="1"/>
  <c r="AU31" i="6"/>
  <c r="AU199" i="6" s="1"/>
  <c r="AT31" i="6"/>
  <c r="AT199" i="6" s="1"/>
  <c r="AS31" i="6"/>
  <c r="AS199" i="6" s="1"/>
  <c r="AR31" i="6"/>
  <c r="AQ31" i="6"/>
  <c r="AP31" i="6"/>
  <c r="AO31" i="6"/>
  <c r="AN31" i="6"/>
  <c r="AM31" i="6"/>
  <c r="AL31" i="6"/>
  <c r="AK31" i="6"/>
  <c r="AJ31" i="6"/>
  <c r="AI31" i="6"/>
  <c r="AH31" i="6"/>
  <c r="AG31" i="6"/>
  <c r="AF31" i="6"/>
  <c r="AE31" i="6"/>
  <c r="AD31" i="6"/>
  <c r="AC31" i="6"/>
  <c r="AB31" i="6"/>
  <c r="AA31" i="6"/>
  <c r="Z31" i="6"/>
  <c r="Y31" i="6"/>
  <c r="X31" i="6"/>
  <c r="W31" i="6"/>
  <c r="V31" i="6"/>
  <c r="V199" i="6" s="1"/>
  <c r="U31" i="6"/>
  <c r="U199" i="6" s="1"/>
  <c r="T31" i="6"/>
  <c r="T199" i="6" s="1"/>
  <c r="S31" i="6"/>
  <c r="S199" i="6" s="1"/>
  <c r="R31" i="6"/>
  <c r="R199" i="6" s="1"/>
  <c r="Q31" i="6"/>
  <c r="Q199" i="6" s="1"/>
  <c r="P31" i="6"/>
  <c r="P199" i="6" s="1"/>
  <c r="O31" i="6"/>
  <c r="O199" i="6" s="1"/>
  <c r="N31" i="6"/>
  <c r="N199" i="6" s="1"/>
  <c r="M31" i="6"/>
  <c r="M199" i="6" s="1"/>
  <c r="L31" i="6"/>
  <c r="L199" i="6" s="1"/>
  <c r="K31" i="6"/>
  <c r="K199" i="6" s="1"/>
  <c r="J31" i="6"/>
  <c r="J199" i="6" s="1"/>
  <c r="I31" i="6"/>
  <c r="I199" i="6" s="1"/>
  <c r="H31" i="6"/>
  <c r="H199" i="6" s="1"/>
  <c r="G31" i="6"/>
  <c r="G199" i="6" s="1"/>
  <c r="F31" i="6"/>
  <c r="F199" i="6" s="1"/>
  <c r="E31" i="6"/>
  <c r="E199" i="6" s="1"/>
  <c r="D31" i="6"/>
  <c r="D199" i="6" s="1"/>
  <c r="C31" i="6"/>
  <c r="C199" i="6" s="1"/>
  <c r="B31" i="6"/>
  <c r="CM30" i="6"/>
  <c r="CL30" i="6"/>
  <c r="CK30" i="6"/>
  <c r="CJ30" i="6"/>
  <c r="CI30" i="6"/>
  <c r="CH30" i="6"/>
  <c r="CG30" i="6"/>
  <c r="CF30" i="6"/>
  <c r="CE30" i="6"/>
  <c r="CD30" i="6"/>
  <c r="CC30" i="6"/>
  <c r="CB30" i="6"/>
  <c r="CA30" i="6"/>
  <c r="BZ30" i="6"/>
  <c r="BY30" i="6"/>
  <c r="BX30" i="6"/>
  <c r="BW30" i="6"/>
  <c r="BV30" i="6"/>
  <c r="BU30" i="6"/>
  <c r="BT30" i="6"/>
  <c r="BS30" i="6"/>
  <c r="BR30" i="6"/>
  <c r="BQ30" i="6"/>
  <c r="BP30" i="6"/>
  <c r="BO30" i="6"/>
  <c r="BN30" i="6"/>
  <c r="BM30" i="6"/>
  <c r="BL30" i="6"/>
  <c r="BK30" i="6"/>
  <c r="BJ30" i="6"/>
  <c r="BI30" i="6"/>
  <c r="BH30" i="6"/>
  <c r="BG30" i="6"/>
  <c r="BF30" i="6"/>
  <c r="BE30" i="6"/>
  <c r="BD30" i="6"/>
  <c r="BC30" i="6"/>
  <c r="BB30" i="6"/>
  <c r="BA30" i="6"/>
  <c r="AZ30" i="6"/>
  <c r="AY30" i="6"/>
  <c r="AX30" i="6"/>
  <c r="AW30" i="6"/>
  <c r="AV30" i="6"/>
  <c r="AU30" i="6"/>
  <c r="AT30" i="6"/>
  <c r="AS30" i="6"/>
  <c r="AR30" i="6"/>
  <c r="AQ30" i="6"/>
  <c r="AP30" i="6"/>
  <c r="AO30" i="6"/>
  <c r="AN30" i="6"/>
  <c r="AM30" i="6"/>
  <c r="AL30" i="6"/>
  <c r="AK30" i="6"/>
  <c r="AJ30" i="6"/>
  <c r="AI30" i="6"/>
  <c r="AH30" i="6"/>
  <c r="AG30" i="6"/>
  <c r="AF30" i="6"/>
  <c r="AE30" i="6"/>
  <c r="AD30" i="6"/>
  <c r="AC30" i="6"/>
  <c r="AB30" i="6"/>
  <c r="AA30" i="6"/>
  <c r="Z30" i="6"/>
  <c r="Y30" i="6"/>
  <c r="X30" i="6"/>
  <c r="W30" i="6"/>
  <c r="V30" i="6"/>
  <c r="U30" i="6"/>
  <c r="T30" i="6"/>
  <c r="S30" i="6"/>
  <c r="R30" i="6"/>
  <c r="Q30" i="6"/>
  <c r="P30" i="6"/>
  <c r="O30" i="6"/>
  <c r="N30" i="6"/>
  <c r="M30" i="6"/>
  <c r="L30" i="6"/>
  <c r="K30" i="6"/>
  <c r="J30" i="6"/>
  <c r="I30" i="6"/>
  <c r="H30" i="6"/>
  <c r="G30" i="6"/>
  <c r="F30" i="6"/>
  <c r="E30" i="6"/>
  <c r="D30" i="6"/>
  <c r="C30" i="6"/>
  <c r="B30" i="6"/>
  <c r="CM29" i="6"/>
  <c r="CL29" i="6"/>
  <c r="CK29" i="6"/>
  <c r="CJ29" i="6"/>
  <c r="CI29" i="6"/>
  <c r="CH29" i="6"/>
  <c r="CG29" i="6"/>
  <c r="CF29" i="6"/>
  <c r="CE29" i="6"/>
  <c r="CD29" i="6"/>
  <c r="CC29" i="6"/>
  <c r="CB29" i="6"/>
  <c r="CA29" i="6"/>
  <c r="BZ29" i="6"/>
  <c r="BY29" i="6"/>
  <c r="BX29" i="6"/>
  <c r="BW29" i="6"/>
  <c r="BV29" i="6"/>
  <c r="BU29" i="6"/>
  <c r="BT29" i="6"/>
  <c r="BS29" i="6"/>
  <c r="BR29" i="6"/>
  <c r="BQ29" i="6"/>
  <c r="BP29" i="6"/>
  <c r="BO29" i="6"/>
  <c r="BN29" i="6"/>
  <c r="BM29" i="6"/>
  <c r="BL29" i="6"/>
  <c r="BK29" i="6"/>
  <c r="BJ29" i="6"/>
  <c r="BI29" i="6"/>
  <c r="BH29" i="6"/>
  <c r="BG29" i="6"/>
  <c r="BF29" i="6"/>
  <c r="BE29" i="6"/>
  <c r="BD29" i="6"/>
  <c r="BC29" i="6"/>
  <c r="BB29" i="6"/>
  <c r="BA29" i="6"/>
  <c r="AZ29"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D29" i="6"/>
  <c r="C29" i="6"/>
  <c r="B29" i="6"/>
  <c r="CM28" i="6"/>
  <c r="CL28" i="6"/>
  <c r="CK28" i="6"/>
  <c r="CJ28" i="6"/>
  <c r="CI28" i="6"/>
  <c r="CH28" i="6"/>
  <c r="CG28" i="6"/>
  <c r="CF28" i="6"/>
  <c r="CE28" i="6"/>
  <c r="CD28" i="6"/>
  <c r="CC28" i="6"/>
  <c r="CB28" i="6"/>
  <c r="CA28" i="6"/>
  <c r="BZ28" i="6"/>
  <c r="BY28" i="6"/>
  <c r="BX28" i="6"/>
  <c r="BW28" i="6"/>
  <c r="BV28" i="6"/>
  <c r="BU28" i="6"/>
  <c r="BT28" i="6"/>
  <c r="BS28" i="6"/>
  <c r="BR28" i="6"/>
  <c r="BQ28" i="6"/>
  <c r="BP28" i="6"/>
  <c r="BO28" i="6"/>
  <c r="BN28" i="6"/>
  <c r="BM28" i="6"/>
  <c r="BL28" i="6"/>
  <c r="BK28" i="6"/>
  <c r="BJ28" i="6"/>
  <c r="BI28" i="6"/>
  <c r="BH28" i="6"/>
  <c r="BG28" i="6"/>
  <c r="BF28" i="6"/>
  <c r="BE28" i="6"/>
  <c r="BD28" i="6"/>
  <c r="BC28" i="6"/>
  <c r="BB28" i="6"/>
  <c r="BA28" i="6"/>
  <c r="AZ28" i="6"/>
  <c r="AY28" i="6"/>
  <c r="AX28" i="6"/>
  <c r="AW28" i="6"/>
  <c r="AV28" i="6"/>
  <c r="AU28" i="6"/>
  <c r="AT28" i="6"/>
  <c r="AS28" i="6"/>
  <c r="AR28" i="6"/>
  <c r="AQ28" i="6"/>
  <c r="AP28" i="6"/>
  <c r="AO28" i="6"/>
  <c r="AN28" i="6"/>
  <c r="AM28" i="6"/>
  <c r="AL28" i="6"/>
  <c r="AK28" i="6"/>
  <c r="AJ28" i="6"/>
  <c r="AI28" i="6"/>
  <c r="AH28" i="6"/>
  <c r="AG28" i="6"/>
  <c r="AF28" i="6"/>
  <c r="AE28" i="6"/>
  <c r="AD28" i="6"/>
  <c r="AC28" i="6"/>
  <c r="AB28" i="6"/>
  <c r="AA28" i="6"/>
  <c r="Z28" i="6"/>
  <c r="Y28" i="6"/>
  <c r="X28" i="6"/>
  <c r="W28" i="6"/>
  <c r="V28" i="6"/>
  <c r="U28" i="6"/>
  <c r="T28" i="6"/>
  <c r="S28" i="6"/>
  <c r="R28" i="6"/>
  <c r="Q28" i="6"/>
  <c r="P28" i="6"/>
  <c r="O28" i="6"/>
  <c r="N28" i="6"/>
  <c r="M28" i="6"/>
  <c r="L28" i="6"/>
  <c r="K28" i="6"/>
  <c r="J28" i="6"/>
  <c r="I28" i="6"/>
  <c r="H28" i="6"/>
  <c r="G28" i="6"/>
  <c r="F28" i="6"/>
  <c r="E28" i="6"/>
  <c r="D28" i="6"/>
  <c r="C28" i="6"/>
  <c r="B28" i="6"/>
  <c r="CM27" i="6"/>
  <c r="CL27" i="6"/>
  <c r="CK27" i="6"/>
  <c r="CJ27" i="6"/>
  <c r="CI27" i="6"/>
  <c r="CH27" i="6"/>
  <c r="CG27" i="6"/>
  <c r="CF27" i="6"/>
  <c r="CE27" i="6"/>
  <c r="CD27" i="6"/>
  <c r="CC27" i="6"/>
  <c r="CB27" i="6"/>
  <c r="CA27" i="6"/>
  <c r="BZ27" i="6"/>
  <c r="BY27" i="6"/>
  <c r="BX27" i="6"/>
  <c r="BW27" i="6"/>
  <c r="BV27" i="6"/>
  <c r="BU27" i="6"/>
  <c r="BT27"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K27" i="6"/>
  <c r="J27" i="6"/>
  <c r="I27" i="6"/>
  <c r="H27" i="6"/>
  <c r="G27" i="6"/>
  <c r="F27" i="6"/>
  <c r="E27" i="6"/>
  <c r="D27" i="6"/>
  <c r="C27" i="6"/>
  <c r="B27" i="6"/>
  <c r="CM26" i="6"/>
  <c r="CL26" i="6"/>
  <c r="CK26" i="6"/>
  <c r="CJ26" i="6"/>
  <c r="CI26" i="6"/>
  <c r="CH26" i="6"/>
  <c r="CG26" i="6"/>
  <c r="CF26" i="6"/>
  <c r="CE26"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E26" i="6"/>
  <c r="D26" i="6"/>
  <c r="C26" i="6"/>
  <c r="B26" i="6"/>
  <c r="CM25" i="6"/>
  <c r="CL25" i="6"/>
  <c r="CK25" i="6"/>
  <c r="CJ25" i="6"/>
  <c r="CI25" i="6"/>
  <c r="CH25" i="6"/>
  <c r="CG25" i="6"/>
  <c r="CF25" i="6"/>
  <c r="CE25" i="6"/>
  <c r="CD25" i="6"/>
  <c r="CC25" i="6"/>
  <c r="CB25" i="6"/>
  <c r="CA25" i="6"/>
  <c r="BZ25" i="6"/>
  <c r="BY25" i="6"/>
  <c r="BX25" i="6"/>
  <c r="BW25" i="6"/>
  <c r="BV25" i="6"/>
  <c r="BU25" i="6"/>
  <c r="BT25" i="6"/>
  <c r="BS25" i="6"/>
  <c r="BR25" i="6"/>
  <c r="BQ25" i="6"/>
  <c r="BP25" i="6"/>
  <c r="BO25" i="6"/>
  <c r="BN25" i="6"/>
  <c r="BM25" i="6"/>
  <c r="BL25" i="6"/>
  <c r="BK25" i="6"/>
  <c r="BJ25" i="6"/>
  <c r="BI25" i="6"/>
  <c r="BH25" i="6"/>
  <c r="BG25" i="6"/>
  <c r="BF25" i="6"/>
  <c r="BE25" i="6"/>
  <c r="BD25" i="6"/>
  <c r="BC25" i="6"/>
  <c r="BB25" i="6"/>
  <c r="BA25" i="6"/>
  <c r="AZ25"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D25" i="6"/>
  <c r="C25" i="6"/>
  <c r="B25"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D24" i="6"/>
  <c r="C24" i="6"/>
  <c r="B24" i="6"/>
  <c r="CM23" i="6"/>
  <c r="CL23" i="6"/>
  <c r="CK23" i="6"/>
  <c r="CJ23" i="6"/>
  <c r="CI23"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D23" i="6"/>
  <c r="C23" i="6"/>
  <c r="B23"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D22" i="6"/>
  <c r="C22" i="6"/>
  <c r="B22"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1" i="6"/>
  <c r="C21" i="6"/>
  <c r="B21"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20" i="6"/>
  <c r="B20" i="6"/>
  <c r="CM19" i="6"/>
  <c r="CL19" i="6"/>
  <c r="CK19" i="6"/>
  <c r="CJ19" i="6"/>
  <c r="CI19" i="6"/>
  <c r="CH19" i="6"/>
  <c r="CG19" i="6"/>
  <c r="CF19" i="6"/>
  <c r="CE19" i="6"/>
  <c r="CD19" i="6"/>
  <c r="CC19" i="6"/>
  <c r="CB19" i="6"/>
  <c r="CA19" i="6"/>
  <c r="BZ19" i="6"/>
  <c r="BY19" i="6"/>
  <c r="BX19" i="6"/>
  <c r="BW19" i="6"/>
  <c r="BV19" i="6"/>
  <c r="BU19" i="6"/>
  <c r="BT19" i="6"/>
  <c r="BS19" i="6"/>
  <c r="BR19" i="6"/>
  <c r="BQ19" i="6"/>
  <c r="BP19" i="6"/>
  <c r="BO19" i="6"/>
  <c r="BN19" i="6"/>
  <c r="BM19" i="6"/>
  <c r="BL19" i="6"/>
  <c r="BK19" i="6"/>
  <c r="BJ19" i="6"/>
  <c r="BI19" i="6"/>
  <c r="BH19" i="6"/>
  <c r="BG19" i="6"/>
  <c r="BF19" i="6"/>
  <c r="BE19" i="6"/>
  <c r="BD19" i="6"/>
  <c r="BC19" i="6"/>
  <c r="BB19" i="6"/>
  <c r="BA19" i="6"/>
  <c r="AZ19" i="6"/>
  <c r="AY19" i="6"/>
  <c r="AX19" i="6"/>
  <c r="AW19" i="6"/>
  <c r="AV19" i="6"/>
  <c r="AU19" i="6"/>
  <c r="AT19" i="6"/>
  <c r="AS19" i="6"/>
  <c r="AR19" i="6"/>
  <c r="AQ19" i="6"/>
  <c r="AP19" i="6"/>
  <c r="AO19" i="6"/>
  <c r="AN19"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D19" i="6"/>
  <c r="C19" i="6"/>
  <c r="B19" i="6"/>
  <c r="CM18" i="6"/>
  <c r="CL18" i="6"/>
  <c r="CK18" i="6"/>
  <c r="CJ18" i="6"/>
  <c r="CI18" i="6"/>
  <c r="CH18" i="6"/>
  <c r="CG18" i="6"/>
  <c r="CF18" i="6"/>
  <c r="CE18" i="6"/>
  <c r="CD18"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C18" i="6"/>
  <c r="B18" i="6"/>
  <c r="CM17" i="6"/>
  <c r="CL17" i="6"/>
  <c r="CK17" i="6"/>
  <c r="CJ17" i="6"/>
  <c r="CI17" i="6"/>
  <c r="CH17" i="6"/>
  <c r="CG17" i="6"/>
  <c r="CF17" i="6"/>
  <c r="CE17" i="6"/>
  <c r="CD17" i="6"/>
  <c r="CC17" i="6"/>
  <c r="CB17" i="6"/>
  <c r="CA17" i="6"/>
  <c r="BZ17" i="6"/>
  <c r="BY17" i="6"/>
  <c r="BX17" i="6"/>
  <c r="BW17" i="6"/>
  <c r="BV17" i="6"/>
  <c r="BU17" i="6"/>
  <c r="BT17" i="6"/>
  <c r="BS17" i="6"/>
  <c r="BR17" i="6"/>
  <c r="BQ17" i="6"/>
  <c r="BP17" i="6"/>
  <c r="BO17" i="6"/>
  <c r="BN17" i="6"/>
  <c r="BM17" i="6"/>
  <c r="BL17" i="6"/>
  <c r="BK17" i="6"/>
  <c r="BJ17" i="6"/>
  <c r="BI17" i="6"/>
  <c r="BH17" i="6"/>
  <c r="BG17" i="6"/>
  <c r="BF17" i="6"/>
  <c r="BE17" i="6"/>
  <c r="BD17" i="6"/>
  <c r="BC17" i="6"/>
  <c r="BB17" i="6"/>
  <c r="BA17" i="6"/>
  <c r="AZ17" i="6"/>
  <c r="AY17" i="6"/>
  <c r="AX17" i="6"/>
  <c r="AW17" i="6"/>
  <c r="AV17" i="6"/>
  <c r="AU17" i="6"/>
  <c r="AT17" i="6"/>
  <c r="AS17" i="6"/>
  <c r="AR17" i="6"/>
  <c r="AQ17" i="6"/>
  <c r="AP17" i="6"/>
  <c r="AO17" i="6"/>
  <c r="AN17" i="6"/>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F17" i="6"/>
  <c r="E17" i="6"/>
  <c r="D17" i="6"/>
  <c r="C17" i="6"/>
  <c r="B17" i="6"/>
  <c r="CM16" i="6"/>
  <c r="CL16" i="6"/>
  <c r="CK16" i="6"/>
  <c r="CJ16" i="6"/>
  <c r="CI16" i="6"/>
  <c r="CH16" i="6"/>
  <c r="CG16" i="6"/>
  <c r="CF16" i="6"/>
  <c r="CE16" i="6"/>
  <c r="CD16" i="6"/>
  <c r="CC16" i="6"/>
  <c r="CB16" i="6"/>
  <c r="CA16" i="6"/>
  <c r="BZ16" i="6"/>
  <c r="BY16" i="6"/>
  <c r="BX16" i="6"/>
  <c r="BW16" i="6"/>
  <c r="BV16" i="6"/>
  <c r="BU16" i="6"/>
  <c r="BT16"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16" i="6"/>
  <c r="J16" i="6"/>
  <c r="I16" i="6"/>
  <c r="H16" i="6"/>
  <c r="G16" i="6"/>
  <c r="F16" i="6"/>
  <c r="E16" i="6"/>
  <c r="D16" i="6"/>
  <c r="C16" i="6"/>
  <c r="B16" i="6"/>
  <c r="CM15" i="6"/>
  <c r="CL15" i="6"/>
  <c r="CK15" i="6"/>
  <c r="CJ15" i="6"/>
  <c r="CI15" i="6"/>
  <c r="CH15" i="6"/>
  <c r="CG15" i="6"/>
  <c r="CF15" i="6"/>
  <c r="CE15" i="6"/>
  <c r="CD15" i="6"/>
  <c r="CC15" i="6"/>
  <c r="CB15" i="6"/>
  <c r="CA15" i="6"/>
  <c r="BZ15" i="6"/>
  <c r="BY15" i="6"/>
  <c r="BX15" i="6"/>
  <c r="BW15" i="6"/>
  <c r="BV15" i="6"/>
  <c r="BU15" i="6"/>
  <c r="BT15" i="6"/>
  <c r="BS15" i="6"/>
  <c r="BR15" i="6"/>
  <c r="BQ15" i="6"/>
  <c r="BP15" i="6"/>
  <c r="BO15" i="6"/>
  <c r="BN15" i="6"/>
  <c r="BM15" i="6"/>
  <c r="BL15" i="6"/>
  <c r="BK15" i="6"/>
  <c r="BJ15" i="6"/>
  <c r="BI15" i="6"/>
  <c r="BH15" i="6"/>
  <c r="BG15" i="6"/>
  <c r="BF15" i="6"/>
  <c r="BE15" i="6"/>
  <c r="BD15" i="6"/>
  <c r="BC15" i="6"/>
  <c r="BB15" i="6"/>
  <c r="BA15" i="6"/>
  <c r="AZ15" i="6"/>
  <c r="AY15" i="6"/>
  <c r="AX15" i="6"/>
  <c r="AW15" i="6"/>
  <c r="AV15" i="6"/>
  <c r="AU15" i="6"/>
  <c r="AT15" i="6"/>
  <c r="AS15" i="6"/>
  <c r="AR15" i="6"/>
  <c r="AQ15" i="6"/>
  <c r="AP15" i="6"/>
  <c r="AO15" i="6"/>
  <c r="AN15" i="6"/>
  <c r="AM15" i="6"/>
  <c r="AL15" i="6"/>
  <c r="AK15" i="6"/>
  <c r="AJ15" i="6"/>
  <c r="AI15" i="6"/>
  <c r="AH15" i="6"/>
  <c r="AG15" i="6"/>
  <c r="AF15" i="6"/>
  <c r="AE15" i="6"/>
  <c r="AD1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B15" i="6"/>
  <c r="CM14" i="6"/>
  <c r="CL14" i="6"/>
  <c r="CK14" i="6"/>
  <c r="CJ14" i="6"/>
  <c r="CI14" i="6"/>
  <c r="CH14" i="6"/>
  <c r="CG14" i="6"/>
  <c r="CF14" i="6"/>
  <c r="CE14" i="6"/>
  <c r="CD14" i="6"/>
  <c r="CC14" i="6"/>
  <c r="CB14" i="6"/>
  <c r="CA14" i="6"/>
  <c r="BZ14" i="6"/>
  <c r="BY14" i="6"/>
  <c r="BX14" i="6"/>
  <c r="BW14" i="6"/>
  <c r="BV14" i="6"/>
  <c r="BU14" i="6"/>
  <c r="BT14"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14" i="6"/>
  <c r="B14" i="6"/>
  <c r="CM13" i="6"/>
  <c r="CL13" i="6"/>
  <c r="CK13" i="6"/>
  <c r="CJ13" i="6"/>
  <c r="CI13" i="6"/>
  <c r="CH13" i="6"/>
  <c r="CG13" i="6"/>
  <c r="CF13" i="6"/>
  <c r="CE13" i="6"/>
  <c r="CD13"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AP13" i="6"/>
  <c r="AO13" i="6"/>
  <c r="AN13" i="6"/>
  <c r="AM13" i="6"/>
  <c r="AL13" i="6"/>
  <c r="AK13" i="6"/>
  <c r="AJ13" i="6"/>
  <c r="AI13" i="6"/>
  <c r="AH13" i="6"/>
  <c r="AG13" i="6"/>
  <c r="AF13" i="6"/>
  <c r="AE13" i="6"/>
  <c r="AD13" i="6"/>
  <c r="AC13" i="6"/>
  <c r="AB13" i="6"/>
  <c r="AA13" i="6"/>
  <c r="Z13" i="6"/>
  <c r="Y13" i="6"/>
  <c r="X13" i="6"/>
  <c r="W13" i="6"/>
  <c r="V13" i="6"/>
  <c r="U13" i="6"/>
  <c r="T13" i="6"/>
  <c r="S13" i="6"/>
  <c r="R13" i="6"/>
  <c r="Q13" i="6"/>
  <c r="P13" i="6"/>
  <c r="O13" i="6"/>
  <c r="N13" i="6"/>
  <c r="M13" i="6"/>
  <c r="L13" i="6"/>
  <c r="K13" i="6"/>
  <c r="J13" i="6"/>
  <c r="I13" i="6"/>
  <c r="H13" i="6"/>
  <c r="G13" i="6"/>
  <c r="F13" i="6"/>
  <c r="E13" i="6"/>
  <c r="D13" i="6"/>
  <c r="C13" i="6"/>
  <c r="B13" i="6"/>
  <c r="CM12" i="6"/>
  <c r="CL12" i="6"/>
  <c r="CK12" i="6"/>
  <c r="CJ12" i="6"/>
  <c r="CI12" i="6"/>
  <c r="CH12" i="6"/>
  <c r="CG12" i="6"/>
  <c r="CF12" i="6"/>
  <c r="CE12" i="6"/>
  <c r="CD12" i="6"/>
  <c r="CC12" i="6"/>
  <c r="CB12" i="6"/>
  <c r="CA12" i="6"/>
  <c r="BZ12" i="6"/>
  <c r="BY12" i="6"/>
  <c r="BX12" i="6"/>
  <c r="BW12" i="6"/>
  <c r="BV12" i="6"/>
  <c r="BU12" i="6"/>
  <c r="BT12" i="6"/>
  <c r="BS12" i="6"/>
  <c r="BR12" i="6"/>
  <c r="BQ12" i="6"/>
  <c r="BP12" i="6"/>
  <c r="BO12" i="6"/>
  <c r="BN12" i="6"/>
  <c r="BM12" i="6"/>
  <c r="BL12" i="6"/>
  <c r="BK12" i="6"/>
  <c r="BJ12" i="6"/>
  <c r="BI12" i="6"/>
  <c r="BH12" i="6"/>
  <c r="BG12" i="6"/>
  <c r="BF12" i="6"/>
  <c r="BE12" i="6"/>
  <c r="BD12" i="6"/>
  <c r="BC12" i="6"/>
  <c r="BB12" i="6"/>
  <c r="BA12" i="6"/>
  <c r="AZ12" i="6"/>
  <c r="AY12" i="6"/>
  <c r="AX12" i="6"/>
  <c r="AW12" i="6"/>
  <c r="AV12" i="6"/>
  <c r="AU12" i="6"/>
  <c r="AT12" i="6"/>
  <c r="AS12" i="6"/>
  <c r="AR12" i="6"/>
  <c r="AQ12" i="6"/>
  <c r="AP12" i="6"/>
  <c r="AO12" i="6"/>
  <c r="AN12" i="6"/>
  <c r="AM12" i="6"/>
  <c r="AL12" i="6"/>
  <c r="AK12" i="6"/>
  <c r="AJ12" i="6"/>
  <c r="AI12" i="6"/>
  <c r="AH12" i="6"/>
  <c r="AG12" i="6"/>
  <c r="AF12" i="6"/>
  <c r="AE12" i="6"/>
  <c r="AD12" i="6"/>
  <c r="AC12" i="6"/>
  <c r="AB12" i="6"/>
  <c r="AA12" i="6"/>
  <c r="Z12" i="6"/>
  <c r="Y12" i="6"/>
  <c r="X12" i="6"/>
  <c r="W12" i="6"/>
  <c r="V12" i="6"/>
  <c r="U12" i="6"/>
  <c r="T12" i="6"/>
  <c r="S12" i="6"/>
  <c r="R12" i="6"/>
  <c r="Q12" i="6"/>
  <c r="P12" i="6"/>
  <c r="O12" i="6"/>
  <c r="N12" i="6"/>
  <c r="M12" i="6"/>
  <c r="L12" i="6"/>
  <c r="K12" i="6"/>
  <c r="J12" i="6"/>
  <c r="I12" i="6"/>
  <c r="H12" i="6"/>
  <c r="G12" i="6"/>
  <c r="F12" i="6"/>
  <c r="E12" i="6"/>
  <c r="D12" i="6"/>
  <c r="C12" i="6"/>
  <c r="B12"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11" i="6"/>
  <c r="CM10" i="6"/>
  <c r="CL10" i="6"/>
  <c r="CK10" i="6"/>
  <c r="CJ10" i="6"/>
  <c r="CI10" i="6"/>
  <c r="CH10" i="6"/>
  <c r="CG10" i="6"/>
  <c r="CF10" i="6"/>
  <c r="CE10" i="6"/>
  <c r="CD10" i="6"/>
  <c r="CC10" i="6"/>
  <c r="CB10" i="6"/>
  <c r="CA10" i="6"/>
  <c r="BZ10" i="6"/>
  <c r="BY10" i="6"/>
  <c r="BX10" i="6"/>
  <c r="BW10" i="6"/>
  <c r="BV10" i="6"/>
  <c r="BU10" i="6"/>
  <c r="BT10"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C10" i="6"/>
  <c r="B10" i="6"/>
  <c r="CM9" i="6"/>
  <c r="CL9" i="6"/>
  <c r="CK9" i="6"/>
  <c r="CJ9" i="6"/>
  <c r="CI9" i="6"/>
  <c r="CH9" i="6"/>
  <c r="CG9" i="6"/>
  <c r="CF9" i="6"/>
  <c r="CE9" i="6"/>
  <c r="CD9" i="6"/>
  <c r="CC9" i="6"/>
  <c r="CB9" i="6"/>
  <c r="CA9" i="6"/>
  <c r="BZ9" i="6"/>
  <c r="BY9" i="6"/>
  <c r="BX9" i="6"/>
  <c r="BW9" i="6"/>
  <c r="BV9" i="6"/>
  <c r="BU9" i="6"/>
  <c r="BT9" i="6"/>
  <c r="BS9" i="6"/>
  <c r="BR9" i="6"/>
  <c r="BQ9" i="6"/>
  <c r="BP9" i="6"/>
  <c r="BO9" i="6"/>
  <c r="BN9" i="6"/>
  <c r="BM9" i="6"/>
  <c r="BL9" i="6"/>
  <c r="BK9" i="6"/>
  <c r="BJ9" i="6"/>
  <c r="BI9" i="6"/>
  <c r="BH9" i="6"/>
  <c r="BG9" i="6"/>
  <c r="BF9" i="6"/>
  <c r="BE9" i="6"/>
  <c r="BD9" i="6"/>
  <c r="BC9" i="6"/>
  <c r="BB9" i="6"/>
  <c r="BA9" i="6"/>
  <c r="AZ9" i="6"/>
  <c r="AY9" i="6"/>
  <c r="AX9" i="6"/>
  <c r="AW9" i="6"/>
  <c r="AV9" i="6"/>
  <c r="AU9" i="6"/>
  <c r="AT9" i="6"/>
  <c r="AS9" i="6"/>
  <c r="AR9" i="6"/>
  <c r="AQ9" i="6"/>
  <c r="AP9" i="6"/>
  <c r="AO9" i="6"/>
  <c r="AN9" i="6"/>
  <c r="AM9" i="6"/>
  <c r="AL9" i="6"/>
  <c r="AK9" i="6"/>
  <c r="AJ9" i="6"/>
  <c r="AI9" i="6"/>
  <c r="AH9" i="6"/>
  <c r="AG9" i="6"/>
  <c r="AF9" i="6"/>
  <c r="AE9" i="6"/>
  <c r="AD9" i="6"/>
  <c r="AC9" i="6"/>
  <c r="AB9" i="6"/>
  <c r="AA9" i="6"/>
  <c r="Z9" i="6"/>
  <c r="Y9" i="6"/>
  <c r="X9" i="6"/>
  <c r="W9" i="6"/>
  <c r="V9" i="6"/>
  <c r="U9" i="6"/>
  <c r="T9" i="6"/>
  <c r="S9" i="6"/>
  <c r="R9" i="6"/>
  <c r="Q9" i="6"/>
  <c r="P9" i="6"/>
  <c r="O9" i="6"/>
  <c r="N9" i="6"/>
  <c r="M9" i="6"/>
  <c r="L9" i="6"/>
  <c r="K9" i="6"/>
  <c r="J9" i="6"/>
  <c r="I9" i="6"/>
  <c r="H9" i="6"/>
  <c r="G9" i="6"/>
  <c r="F9" i="6"/>
  <c r="E9" i="6"/>
  <c r="D9" i="6"/>
  <c r="C9" i="6"/>
  <c r="B9"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G8" i="6"/>
  <c r="F8" i="6"/>
  <c r="E8" i="6"/>
  <c r="D8" i="6"/>
  <c r="C8" i="6"/>
  <c r="B8" i="6"/>
  <c r="CM7" i="6"/>
  <c r="CL7" i="6"/>
  <c r="CK7" i="6"/>
  <c r="CJ7" i="6"/>
  <c r="CI7" i="6"/>
  <c r="CH7" i="6"/>
  <c r="CG7" i="6"/>
  <c r="CF7" i="6"/>
  <c r="CE7" i="6"/>
  <c r="CD7" i="6"/>
  <c r="CC7" i="6"/>
  <c r="CB7" i="6"/>
  <c r="CA7" i="6"/>
  <c r="BZ7" i="6"/>
  <c r="BY7" i="6"/>
  <c r="BX7" i="6"/>
  <c r="BW7" i="6"/>
  <c r="BV7" i="6"/>
  <c r="BU7" i="6"/>
  <c r="BT7" i="6"/>
  <c r="BS7" i="6"/>
  <c r="BR7" i="6"/>
  <c r="BQ7" i="6"/>
  <c r="BP7" i="6"/>
  <c r="BO7"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C7" i="6"/>
  <c r="B7" i="6"/>
  <c r="CM6" i="6"/>
  <c r="CL6" i="6"/>
  <c r="CK6" i="6"/>
  <c r="CJ6" i="6"/>
  <c r="CI6" i="6"/>
  <c r="CH6" i="6"/>
  <c r="CG6" i="6"/>
  <c r="CF6" i="6"/>
  <c r="CE6" i="6"/>
  <c r="CD6"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C6" i="6"/>
  <c r="B6" i="6"/>
  <c r="CM5" i="6"/>
  <c r="CL5" i="6"/>
  <c r="CK5" i="6"/>
  <c r="CJ5" i="6"/>
  <c r="CI5" i="6"/>
  <c r="CH5" i="6"/>
  <c r="CG5" i="6"/>
  <c r="CF5" i="6"/>
  <c r="CE5" i="6"/>
  <c r="CD5" i="6"/>
  <c r="CC5" i="6"/>
  <c r="CB5" i="6"/>
  <c r="CA5" i="6"/>
  <c r="BZ5" i="6"/>
  <c r="BY5" i="6"/>
  <c r="BX5" i="6"/>
  <c r="BW5" i="6"/>
  <c r="BV5" i="6"/>
  <c r="BU5" i="6"/>
  <c r="BT5" i="6"/>
  <c r="BS5" i="6"/>
  <c r="BR5" i="6"/>
  <c r="BQ5" i="6"/>
  <c r="BP5" i="6"/>
  <c r="BO5" i="6"/>
  <c r="BN5" i="6"/>
  <c r="BM5" i="6"/>
  <c r="BL5" i="6"/>
  <c r="BK5" i="6"/>
  <c r="BJ5" i="6"/>
  <c r="BI5" i="6"/>
  <c r="BH5" i="6"/>
  <c r="BG5" i="6"/>
  <c r="BF5" i="6"/>
  <c r="BE5" i="6"/>
  <c r="BD5" i="6"/>
  <c r="BC5" i="6"/>
  <c r="BB5" i="6"/>
  <c r="BA5" i="6"/>
  <c r="AZ5" i="6"/>
  <c r="AY5" i="6"/>
  <c r="AX5" i="6"/>
  <c r="AW5" i="6"/>
  <c r="AV5" i="6"/>
  <c r="AU5" i="6"/>
  <c r="AT5" i="6"/>
  <c r="AS5" i="6"/>
  <c r="AR5" i="6"/>
  <c r="AQ5" i="6"/>
  <c r="AP5" i="6"/>
  <c r="AO5" i="6"/>
  <c r="AN5" i="6"/>
  <c r="AM5" i="6"/>
  <c r="AL5" i="6"/>
  <c r="AK5" i="6"/>
  <c r="AJ5" i="6"/>
  <c r="AI5" i="6"/>
  <c r="AH5" i="6"/>
  <c r="AG5" i="6"/>
  <c r="AF5" i="6"/>
  <c r="AE5" i="6"/>
  <c r="AD5" i="6"/>
  <c r="AC5" i="6"/>
  <c r="AB5" i="6"/>
  <c r="AA5" i="6"/>
  <c r="Z5" i="6"/>
  <c r="Y5" i="6"/>
  <c r="X5" i="6"/>
  <c r="W5" i="6"/>
  <c r="V5" i="6"/>
  <c r="U5" i="6"/>
  <c r="T5" i="6"/>
  <c r="S5" i="6"/>
  <c r="R5" i="6"/>
  <c r="Q5" i="6"/>
  <c r="P5" i="6"/>
  <c r="O5" i="6"/>
  <c r="N5" i="6"/>
  <c r="M5" i="6"/>
  <c r="L5" i="6"/>
  <c r="K5" i="6"/>
  <c r="J5" i="6"/>
  <c r="I5" i="6"/>
  <c r="H5" i="6"/>
  <c r="G5" i="6"/>
  <c r="F5" i="6"/>
  <c r="E5" i="6"/>
  <c r="D5" i="6"/>
  <c r="C5" i="6"/>
  <c r="B5" i="6"/>
  <c r="CM4" i="6"/>
  <c r="CL4" i="6"/>
  <c r="CK4" i="6"/>
  <c r="CJ4" i="6"/>
  <c r="CI4" i="6"/>
  <c r="CH4" i="6"/>
  <c r="CG4" i="6"/>
  <c r="CF4" i="6"/>
  <c r="CE4" i="6"/>
  <c r="CD4" i="6"/>
  <c r="CC4" i="6"/>
  <c r="CB4" i="6"/>
  <c r="CA4" i="6"/>
  <c r="BZ4" i="6"/>
  <c r="BY4" i="6"/>
  <c r="BX4" i="6"/>
  <c r="BW4" i="6"/>
  <c r="BV4" i="6"/>
  <c r="BU4" i="6"/>
  <c r="BT4" i="6"/>
  <c r="BS4" i="6"/>
  <c r="BR4" i="6"/>
  <c r="BQ4" i="6"/>
  <c r="BP4" i="6"/>
  <c r="BO4" i="6"/>
  <c r="BN4" i="6"/>
  <c r="BM4" i="6"/>
  <c r="BL4" i="6"/>
  <c r="BK4" i="6"/>
  <c r="BJ4" i="6"/>
  <c r="BI4" i="6"/>
  <c r="BH4" i="6"/>
  <c r="BG4" i="6"/>
  <c r="BF4" i="6"/>
  <c r="BE4" i="6"/>
  <c r="BD4" i="6"/>
  <c r="BC4" i="6"/>
  <c r="BB4" i="6"/>
  <c r="BA4" i="6"/>
  <c r="AZ4" i="6"/>
  <c r="AY4" i="6"/>
  <c r="AX4" i="6"/>
  <c r="AW4" i="6"/>
  <c r="AV4" i="6"/>
  <c r="AU4" i="6"/>
  <c r="AT4" i="6"/>
  <c r="AS4" i="6"/>
  <c r="AR4" i="6"/>
  <c r="AQ4" i="6"/>
  <c r="AP4" i="6"/>
  <c r="AO4" i="6"/>
  <c r="AN4" i="6"/>
  <c r="AM4" i="6"/>
  <c r="AL4" i="6"/>
  <c r="AK4" i="6"/>
  <c r="AJ4" i="6"/>
  <c r="AI4" i="6"/>
  <c r="AH4" i="6"/>
  <c r="AG4" i="6"/>
  <c r="AF4" i="6"/>
  <c r="AE4" i="6"/>
  <c r="AD4" i="6"/>
  <c r="AC4" i="6"/>
  <c r="AB4" i="6"/>
  <c r="AA4" i="6"/>
  <c r="Z4" i="6"/>
  <c r="Y4" i="6"/>
  <c r="X4" i="6"/>
  <c r="W4" i="6"/>
  <c r="V4" i="6"/>
  <c r="U4" i="6"/>
  <c r="T4" i="6"/>
  <c r="S4" i="6"/>
  <c r="R4" i="6"/>
  <c r="Q4" i="6"/>
  <c r="P4" i="6"/>
  <c r="O4" i="6"/>
  <c r="N4" i="6"/>
  <c r="M4" i="6"/>
  <c r="L4" i="6"/>
  <c r="K4" i="6"/>
  <c r="J4" i="6"/>
  <c r="I4" i="6"/>
  <c r="H4" i="6"/>
  <c r="G4" i="6"/>
  <c r="F4" i="6"/>
  <c r="E4" i="6"/>
  <c r="D4" i="6"/>
  <c r="C4" i="6"/>
  <c r="B4" i="6"/>
  <c r="B191" i="2"/>
  <c r="CM175" i="2"/>
  <c r="CL175" i="2"/>
  <c r="CK175" i="2"/>
  <c r="CJ175" i="2"/>
  <c r="CI175" i="2"/>
  <c r="CH175" i="2"/>
  <c r="CG175" i="2"/>
  <c r="CF175" i="2"/>
  <c r="CE175" i="2"/>
  <c r="CD175" i="2"/>
  <c r="CC175" i="2"/>
  <c r="CB175" i="2"/>
  <c r="CA175" i="2"/>
  <c r="BZ175" i="2"/>
  <c r="BY175" i="2"/>
  <c r="BX175" i="2"/>
  <c r="BW175" i="2"/>
  <c r="BV175" i="2"/>
  <c r="BU175" i="2"/>
  <c r="BT175" i="2"/>
  <c r="BS175" i="2"/>
  <c r="BR175" i="2"/>
  <c r="BQ175" i="2"/>
  <c r="BP175" i="2"/>
  <c r="AQ175" i="2"/>
  <c r="AP175" i="2"/>
  <c r="AO175" i="2"/>
  <c r="AN175" i="2"/>
  <c r="AM175" i="2"/>
  <c r="AL175" i="2"/>
  <c r="AK175" i="2"/>
  <c r="AJ175" i="2"/>
  <c r="AI175" i="2"/>
  <c r="AH175" i="2"/>
  <c r="AG175" i="2"/>
  <c r="AF175" i="2"/>
  <c r="AE175" i="2"/>
  <c r="AD175" i="2"/>
  <c r="AC175" i="2"/>
  <c r="AB175" i="2"/>
  <c r="AA175" i="2"/>
  <c r="Z175" i="2"/>
  <c r="Y175" i="2"/>
  <c r="X175" i="2"/>
  <c r="W175" i="2"/>
  <c r="V175" i="2"/>
  <c r="U175" i="2"/>
  <c r="T175" i="2"/>
  <c r="S175" i="2"/>
  <c r="R175" i="2"/>
  <c r="Q175" i="2"/>
  <c r="P175" i="2"/>
  <c r="O175" i="2"/>
  <c r="N175" i="2"/>
  <c r="M175" i="2"/>
  <c r="L175" i="2"/>
  <c r="K175" i="2"/>
  <c r="J175" i="2"/>
  <c r="I175" i="2"/>
  <c r="H175" i="2"/>
  <c r="G175" i="2"/>
  <c r="F175" i="2"/>
  <c r="M591" i="101" s="1"/>
  <c r="R591" i="101" s="1"/>
  <c r="E175" i="2"/>
  <c r="N271" i="101" s="1"/>
  <c r="S271" i="101" s="1"/>
  <c r="D175" i="2"/>
  <c r="N270" i="101" s="1"/>
  <c r="S270" i="101" s="1"/>
  <c r="C175" i="2"/>
  <c r="B175" i="2"/>
  <c r="M603" i="101" s="1"/>
  <c r="CM174" i="2"/>
  <c r="CL174" i="2"/>
  <c r="CK174" i="2"/>
  <c r="CJ174" i="2"/>
  <c r="CI174" i="2"/>
  <c r="CH174" i="2"/>
  <c r="CG174" i="2"/>
  <c r="CF174" i="2"/>
  <c r="CE174" i="2"/>
  <c r="CD174" i="2"/>
  <c r="CC174" i="2"/>
  <c r="CB174" i="2"/>
  <c r="CA174" i="2"/>
  <c r="BZ174" i="2"/>
  <c r="BY174" i="2"/>
  <c r="BX174" i="2"/>
  <c r="BW174" i="2"/>
  <c r="BV174" i="2"/>
  <c r="BU174" i="2"/>
  <c r="BT174" i="2"/>
  <c r="BS174" i="2"/>
  <c r="BR174" i="2"/>
  <c r="BQ174" i="2"/>
  <c r="BP174" i="2"/>
  <c r="AQ174" i="2"/>
  <c r="AP174" i="2"/>
  <c r="AO174"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D174" i="2"/>
  <c r="C174" i="2"/>
  <c r="B174" i="2"/>
  <c r="CM173" i="2"/>
  <c r="CL173" i="2"/>
  <c r="CK173" i="2"/>
  <c r="CJ173" i="2"/>
  <c r="CI173" i="2"/>
  <c r="CH173" i="2"/>
  <c r="CG173" i="2"/>
  <c r="CF173" i="2"/>
  <c r="CE173" i="2"/>
  <c r="CD173" i="2"/>
  <c r="CC173" i="2"/>
  <c r="CB173" i="2"/>
  <c r="CA173" i="2"/>
  <c r="BZ173" i="2"/>
  <c r="BY173" i="2"/>
  <c r="BX173" i="2"/>
  <c r="BW173" i="2"/>
  <c r="BV173" i="2"/>
  <c r="BU173" i="2"/>
  <c r="BT173" i="2"/>
  <c r="BS173" i="2"/>
  <c r="BR173" i="2"/>
  <c r="BQ173" i="2"/>
  <c r="BP173" i="2"/>
  <c r="AQ173" i="2"/>
  <c r="AP173" i="2"/>
  <c r="AO173"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C173" i="2"/>
  <c r="B173" i="2"/>
  <c r="G168" i="52"/>
  <c r="G175" i="52"/>
  <c r="K104" i="52"/>
  <c r="G172" i="52"/>
  <c r="I140" i="52"/>
  <c r="G173" i="52"/>
  <c r="K112" i="52"/>
  <c r="G174" i="52"/>
  <c r="I136" i="52"/>
  <c r="G171" i="52"/>
  <c r="G169" i="52"/>
  <c r="G176" i="52"/>
  <c r="G170" i="52"/>
  <c r="G167" i="52"/>
  <c r="H171" i="52"/>
  <c r="H172" i="52"/>
  <c r="I139" i="52"/>
  <c r="H167" i="52"/>
  <c r="H168" i="52"/>
  <c r="I135" i="52"/>
  <c r="H175" i="52"/>
  <c r="I143" i="52"/>
  <c r="I138" i="52"/>
  <c r="I142" i="52"/>
  <c r="H176" i="52"/>
  <c r="G182" i="52"/>
  <c r="G177" i="52"/>
  <c r="G180" i="52"/>
  <c r="L211" i="6"/>
  <c r="G179" i="52"/>
  <c r="H173" i="52"/>
  <c r="BJ211" i="6"/>
  <c r="AX211" i="6"/>
  <c r="S211" i="6"/>
  <c r="C211" i="6"/>
  <c r="R211" i="6"/>
  <c r="K211" i="6"/>
  <c r="G178" i="52"/>
  <c r="F211" i="6"/>
  <c r="BF211" i="6"/>
  <c r="G211" i="6"/>
  <c r="BA211" i="6"/>
  <c r="H211" i="6"/>
  <c r="I211" i="6"/>
  <c r="BD211" i="6"/>
  <c r="BC211" i="6"/>
  <c r="BM211" i="6"/>
  <c r="AW211" i="6"/>
  <c r="T211" i="6"/>
  <c r="D211" i="6"/>
  <c r="AZ211" i="6"/>
  <c r="BO211" i="6"/>
  <c r="AY211" i="6"/>
  <c r="AT212" i="6"/>
  <c r="BI212" i="6"/>
  <c r="BI213" i="6" s="1"/>
  <c r="AS212" i="6"/>
  <c r="P212" i="6"/>
  <c r="J211" i="6"/>
  <c r="M211" i="6"/>
  <c r="BC212" i="6"/>
  <c r="J212" i="6"/>
  <c r="BL212" i="6"/>
  <c r="S212" i="6"/>
  <c r="U211" i="6"/>
  <c r="BF212" i="6"/>
  <c r="M212" i="6"/>
  <c r="BH212" i="6"/>
  <c r="BN211" i="6"/>
  <c r="Q211" i="6"/>
  <c r="BE212" i="6"/>
  <c r="L212" i="6"/>
  <c r="V211" i="6"/>
  <c r="O212" i="6"/>
  <c r="AT211" i="6"/>
  <c r="N212" i="6"/>
  <c r="BJ212" i="6"/>
  <c r="Q212" i="6"/>
  <c r="BO212" i="6"/>
  <c r="AY212" i="6"/>
  <c r="V212" i="6"/>
  <c r="F212" i="6"/>
  <c r="BI211" i="6"/>
  <c r="AS211" i="6"/>
  <c r="P211" i="6"/>
  <c r="AZ212" i="6"/>
  <c r="G212" i="6"/>
  <c r="BB211" i="6"/>
  <c r="BB212" i="6"/>
  <c r="I212" i="6"/>
  <c r="BL211" i="6"/>
  <c r="AV211" i="6"/>
  <c r="AV212" i="6"/>
  <c r="K212" i="6"/>
  <c r="E211" i="6"/>
  <c r="BA212" i="6"/>
  <c r="H212" i="6"/>
  <c r="BK211" i="6"/>
  <c r="AU211" i="6"/>
  <c r="B211" i="6"/>
  <c r="BD212" i="6"/>
  <c r="BG212" i="6"/>
  <c r="BK212" i="6"/>
  <c r="AU212" i="6"/>
  <c r="AU214" i="6" s="1"/>
  <c r="R212" i="6"/>
  <c r="B212" i="6"/>
  <c r="BE211" i="6"/>
  <c r="BN212" i="6"/>
  <c r="AX212" i="6"/>
  <c r="U212" i="6"/>
  <c r="E212" i="6"/>
  <c r="E213" i="6" s="1"/>
  <c r="BH211" i="6"/>
  <c r="AR211" i="6"/>
  <c r="O211" i="6"/>
  <c r="C212" i="6"/>
  <c r="BM212" i="6"/>
  <c r="AW212" i="6"/>
  <c r="T212" i="6"/>
  <c r="D212" i="6"/>
  <c r="BG211" i="6"/>
  <c r="BG214" i="6" s="1"/>
  <c r="N211" i="6"/>
  <c r="AR212" i="6"/>
  <c r="I187" i="4"/>
  <c r="BH192" i="2"/>
  <c r="AR192" i="2"/>
  <c r="BD191" i="2"/>
  <c r="BT192" i="2"/>
  <c r="AN192" i="2"/>
  <c r="AF192" i="2"/>
  <c r="K191" i="4"/>
  <c r="C192" i="4"/>
  <c r="BB191" i="2"/>
  <c r="BV192" i="2"/>
  <c r="H192" i="4"/>
  <c r="H191" i="4"/>
  <c r="V191" i="4"/>
  <c r="V192" i="4"/>
  <c r="S191" i="4"/>
  <c r="N192" i="4"/>
  <c r="B188" i="4"/>
  <c r="B187" i="4"/>
  <c r="I188" i="4"/>
  <c r="B105" i="81"/>
  <c r="B93" i="81"/>
  <c r="B99" i="81"/>
  <c r="B98" i="81"/>
  <c r="G358" i="101"/>
  <c r="B211" i="81"/>
  <c r="G353" i="101"/>
  <c r="B95" i="81"/>
  <c r="B94" i="81"/>
  <c r="BJ192" i="2"/>
  <c r="P274" i="101"/>
  <c r="J192" i="2"/>
  <c r="AH191" i="2"/>
  <c r="AH192" i="2"/>
  <c r="B249" i="81"/>
  <c r="B137" i="81"/>
  <c r="B25" i="81"/>
  <c r="E25" i="81"/>
  <c r="P600" i="101"/>
  <c r="E22" i="81"/>
  <c r="G22" i="81"/>
  <c r="O603" i="101"/>
  <c r="Q603" i="101" s="1"/>
  <c r="P603" i="101"/>
  <c r="F606" i="101" s="1"/>
  <c r="E381" i="105" s="1"/>
  <c r="O584" i="101"/>
  <c r="P292" i="101"/>
  <c r="P288" i="101"/>
  <c r="P282" i="101"/>
  <c r="P278" i="101"/>
  <c r="B13" i="81"/>
  <c r="B217" i="81"/>
  <c r="B133" i="81"/>
  <c r="B21" i="81"/>
  <c r="P272" i="101"/>
  <c r="P275" i="101"/>
  <c r="R275" i="101" s="1"/>
  <c r="D23" i="81"/>
  <c r="E53" i="81"/>
  <c r="E221" i="81"/>
  <c r="D667" i="101"/>
  <c r="B235" i="81"/>
  <c r="O588" i="101"/>
  <c r="Q669" i="101"/>
  <c r="O7" i="101"/>
  <c r="H169" i="52"/>
  <c r="I141" i="52"/>
  <c r="I137" i="52"/>
  <c r="J137" i="52" s="1"/>
  <c r="E249" i="81"/>
  <c r="P192" i="4"/>
  <c r="E191" i="4"/>
  <c r="BE191" i="2"/>
  <c r="BA192" i="2"/>
  <c r="B123" i="81"/>
  <c r="D360" i="101"/>
  <c r="G106" i="81"/>
  <c r="B126" i="81"/>
  <c r="G359" i="101"/>
  <c r="B234" i="81"/>
  <c r="B245" i="81"/>
  <c r="B247" i="81"/>
  <c r="B239" i="81"/>
  <c r="B122" i="81"/>
  <c r="B127" i="81"/>
  <c r="G355" i="101"/>
  <c r="B233" i="81"/>
  <c r="F192" i="2"/>
  <c r="N191" i="2"/>
  <c r="R192" i="2"/>
  <c r="G21" i="81"/>
  <c r="G360" i="101"/>
  <c r="D219" i="81"/>
  <c r="B107" i="81"/>
  <c r="D107" i="81"/>
  <c r="P279" i="101"/>
  <c r="E11" i="81"/>
  <c r="B219" i="81"/>
  <c r="B23" i="81"/>
  <c r="B135" i="81"/>
  <c r="P289" i="101"/>
  <c r="P273" i="101"/>
  <c r="B10" i="81"/>
  <c r="P293" i="101"/>
  <c r="E109" i="81"/>
  <c r="D77" i="81"/>
  <c r="D217" i="81"/>
  <c r="D133" i="81"/>
  <c r="D21" i="81"/>
  <c r="BW191" i="2"/>
  <c r="BW192" i="2"/>
  <c r="CM192" i="2"/>
  <c r="BG192" i="2"/>
  <c r="P287" i="101"/>
  <c r="B14" i="81"/>
  <c r="E245" i="81"/>
  <c r="G49" i="81"/>
  <c r="E161" i="81"/>
  <c r="E49" i="81"/>
  <c r="E13" i="81"/>
  <c r="E133" i="81"/>
  <c r="G161" i="81"/>
  <c r="O580" i="101"/>
  <c r="E182" i="81"/>
  <c r="E190" i="81"/>
  <c r="G190" i="81"/>
  <c r="G78" i="81"/>
  <c r="E70" i="81"/>
  <c r="E78" i="81"/>
  <c r="E189" i="81"/>
  <c r="E181" i="81"/>
  <c r="E69" i="81"/>
  <c r="E77" i="81"/>
  <c r="E183" i="81"/>
  <c r="G663" i="101"/>
  <c r="P662" i="101" s="1"/>
  <c r="E71" i="81"/>
  <c r="E178" i="81"/>
  <c r="E177" i="81"/>
  <c r="E179" i="81"/>
  <c r="D663" i="101"/>
  <c r="G667" i="101"/>
  <c r="P666" i="101" s="1"/>
  <c r="G189" i="81"/>
  <c r="E67" i="81"/>
  <c r="G77" i="81"/>
  <c r="B182" i="81"/>
  <c r="B70" i="81"/>
  <c r="D189" i="81"/>
  <c r="B189" i="81"/>
  <c r="B69" i="81"/>
  <c r="G357" i="101"/>
  <c r="B183" i="81"/>
  <c r="B191" i="81"/>
  <c r="D191" i="81"/>
  <c r="B79" i="81"/>
  <c r="D79" i="81"/>
  <c r="B71" i="81"/>
  <c r="B178" i="81"/>
  <c r="B66" i="81"/>
  <c r="B177" i="81"/>
  <c r="B65" i="81"/>
  <c r="B179" i="81"/>
  <c r="B67" i="81"/>
  <c r="B181" i="81"/>
  <c r="D662" i="101"/>
  <c r="G356" i="101"/>
  <c r="G50" i="81"/>
  <c r="E155" i="81"/>
  <c r="B37" i="81"/>
  <c r="E162" i="81"/>
  <c r="E43" i="81"/>
  <c r="E39" i="81"/>
  <c r="D666" i="101"/>
  <c r="BF192" i="2"/>
  <c r="BO192" i="2"/>
  <c r="AT191" i="2"/>
  <c r="CH192" i="2"/>
  <c r="AV191" i="2"/>
  <c r="AW192" i="2"/>
  <c r="CE192" i="2"/>
  <c r="BZ191" i="2"/>
  <c r="O192" i="2"/>
  <c r="V192" i="2"/>
  <c r="AL191" i="2"/>
  <c r="AL192" i="2"/>
  <c r="AA191" i="2"/>
  <c r="L192" i="2"/>
  <c r="AG192" i="2"/>
  <c r="J192" i="4"/>
  <c r="CL192" i="2"/>
  <c r="BQ192" i="2"/>
  <c r="BX191" i="2"/>
  <c r="AZ192" i="2"/>
  <c r="AX192" i="2"/>
  <c r="CC191" i="2"/>
  <c r="BS192" i="2"/>
  <c r="H154" i="52" l="1"/>
  <c r="H148" i="52"/>
  <c r="H153" i="52"/>
  <c r="H147" i="52"/>
  <c r="H151" i="52"/>
  <c r="I151" i="52" s="1"/>
  <c r="H155" i="52"/>
  <c r="O22" i="101"/>
  <c r="H146" i="52"/>
  <c r="I146" i="52" s="1"/>
  <c r="H152" i="52"/>
  <c r="I152" i="52" s="1"/>
  <c r="AU188" i="6"/>
  <c r="H149" i="52"/>
  <c r="G186" i="52"/>
  <c r="CJ188" i="6"/>
  <c r="BT187" i="6"/>
  <c r="BD188" i="6"/>
  <c r="AN188" i="6"/>
  <c r="H187" i="6"/>
  <c r="R187" i="10"/>
  <c r="CI187" i="6"/>
  <c r="BS188" i="6"/>
  <c r="G188" i="6"/>
  <c r="Q187" i="10"/>
  <c r="BR188" i="6"/>
  <c r="V187" i="6"/>
  <c r="F188" i="6"/>
  <c r="B213" i="6"/>
  <c r="G184" i="52"/>
  <c r="P188" i="10"/>
  <c r="CG188" i="6"/>
  <c r="BQ187" i="6"/>
  <c r="BA188" i="6"/>
  <c r="AK188" i="6"/>
  <c r="U187" i="6"/>
  <c r="E188" i="6"/>
  <c r="R213" i="6"/>
  <c r="AS214" i="6"/>
  <c r="H111" i="52"/>
  <c r="G185" i="52"/>
  <c r="AR187" i="10"/>
  <c r="AO189" i="10"/>
  <c r="CB188" i="6"/>
  <c r="BL188" i="6"/>
  <c r="AV188" i="6"/>
  <c r="AF187" i="6"/>
  <c r="P187" i="6"/>
  <c r="G49" i="52"/>
  <c r="O12" i="101"/>
  <c r="D105" i="52"/>
  <c r="D103" i="52"/>
  <c r="U188" i="10"/>
  <c r="U187" i="10"/>
  <c r="S189" i="10"/>
  <c r="J189" i="10"/>
  <c r="C189" i="10"/>
  <c r="CL188" i="6"/>
  <c r="CL187" i="6"/>
  <c r="BV187" i="6"/>
  <c r="BV188" i="6"/>
  <c r="BF187" i="6"/>
  <c r="BF188" i="6"/>
  <c r="AP188" i="6"/>
  <c r="AP187" i="6"/>
  <c r="Z187" i="6"/>
  <c r="Z188" i="6"/>
  <c r="J188" i="6"/>
  <c r="J187" i="6"/>
  <c r="CH189" i="6"/>
  <c r="BR189" i="6"/>
  <c r="BB189" i="6"/>
  <c r="AL189" i="6"/>
  <c r="V189" i="6"/>
  <c r="F189" i="6"/>
  <c r="I112" i="52"/>
  <c r="R189" i="10"/>
  <c r="I189" i="10"/>
  <c r="B189" i="10"/>
  <c r="CG189" i="6"/>
  <c r="BQ189" i="6"/>
  <c r="BA189" i="6"/>
  <c r="AK189" i="6"/>
  <c r="U189" i="6"/>
  <c r="E189" i="6"/>
  <c r="Q189" i="10"/>
  <c r="BT188" i="6"/>
  <c r="X187" i="6"/>
  <c r="X188" i="6"/>
  <c r="H188" i="6"/>
  <c r="CF189" i="6"/>
  <c r="BP189" i="6"/>
  <c r="AZ189" i="6"/>
  <c r="AJ189" i="6"/>
  <c r="T189" i="6"/>
  <c r="D189" i="6"/>
  <c r="P189" i="10"/>
  <c r="CI188" i="6"/>
  <c r="BS187" i="6"/>
  <c r="BC188" i="6"/>
  <c r="BC187" i="6"/>
  <c r="AM187" i="6"/>
  <c r="AM188" i="6"/>
  <c r="W188" i="6"/>
  <c r="W187" i="6"/>
  <c r="CE189" i="6"/>
  <c r="BO189" i="6"/>
  <c r="AY189" i="6"/>
  <c r="AI189" i="6"/>
  <c r="S189" i="6"/>
  <c r="C189" i="6"/>
  <c r="R189" i="6"/>
  <c r="AT189" i="10"/>
  <c r="AD189" i="10"/>
  <c r="AL189" i="10"/>
  <c r="BQ188" i="6"/>
  <c r="CC189" i="6"/>
  <c r="BM189" i="6"/>
  <c r="AW189" i="6"/>
  <c r="AG189" i="6"/>
  <c r="Q189" i="6"/>
  <c r="AS189" i="10"/>
  <c r="AC189" i="10"/>
  <c r="AK189" i="10"/>
  <c r="CB189" i="6"/>
  <c r="BL189" i="6"/>
  <c r="AV189" i="6"/>
  <c r="AF189" i="6"/>
  <c r="P189" i="6"/>
  <c r="AR189" i="10"/>
  <c r="AJ189" i="10"/>
  <c r="AB189" i="10"/>
  <c r="CA189" i="6"/>
  <c r="BK189" i="6"/>
  <c r="AU189" i="6"/>
  <c r="AE189" i="6"/>
  <c r="O189" i="6"/>
  <c r="BN189" i="6"/>
  <c r="AQ189" i="10"/>
  <c r="AI189" i="10"/>
  <c r="AA189" i="10"/>
  <c r="BZ189" i="6"/>
  <c r="BJ189" i="6"/>
  <c r="AT189" i="6"/>
  <c r="AD189" i="6"/>
  <c r="N189" i="6"/>
  <c r="E49" i="52"/>
  <c r="AR188" i="10"/>
  <c r="AP189" i="10"/>
  <c r="AH189" i="10"/>
  <c r="Z189" i="10"/>
  <c r="BY189" i="6"/>
  <c r="BI189" i="6"/>
  <c r="AS189" i="6"/>
  <c r="AC189" i="6"/>
  <c r="M189" i="6"/>
  <c r="K103" i="52"/>
  <c r="G106" i="52"/>
  <c r="K111" i="52"/>
  <c r="AN189" i="10"/>
  <c r="AF189" i="10"/>
  <c r="X189" i="10"/>
  <c r="O189" i="10"/>
  <c r="H189" i="10"/>
  <c r="CA187" i="6"/>
  <c r="CA188" i="6"/>
  <c r="BK187" i="6"/>
  <c r="BK188" i="6"/>
  <c r="AU187" i="6"/>
  <c r="AE188" i="6"/>
  <c r="AE187" i="6"/>
  <c r="O187" i="6"/>
  <c r="O188" i="6"/>
  <c r="CM189" i="6"/>
  <c r="BW189" i="6"/>
  <c r="BG189" i="6"/>
  <c r="AQ189" i="6"/>
  <c r="AA189" i="6"/>
  <c r="K189" i="6"/>
  <c r="AM189" i="10"/>
  <c r="W189" i="10"/>
  <c r="AE189" i="10"/>
  <c r="N189" i="10"/>
  <c r="G189" i="10"/>
  <c r="CL189" i="6"/>
  <c r="BV189" i="6"/>
  <c r="BF189" i="6"/>
  <c r="AP189" i="6"/>
  <c r="Z189" i="6"/>
  <c r="J189" i="6"/>
  <c r="BR187" i="6"/>
  <c r="AX189" i="6"/>
  <c r="AQ187" i="10"/>
  <c r="AQ188" i="10"/>
  <c r="AG189" i="10"/>
  <c r="Y189" i="10"/>
  <c r="CB187" i="6"/>
  <c r="P188" i="6"/>
  <c r="BX189" i="6"/>
  <c r="BH189" i="6"/>
  <c r="AR189" i="6"/>
  <c r="AB189" i="6"/>
  <c r="L189" i="6"/>
  <c r="I106" i="52"/>
  <c r="V189" i="10"/>
  <c r="M189" i="10"/>
  <c r="F189" i="10"/>
  <c r="CK189" i="6"/>
  <c r="BU189" i="6"/>
  <c r="BE189" i="6"/>
  <c r="AO189" i="6"/>
  <c r="Y189" i="6"/>
  <c r="I189" i="6"/>
  <c r="CH188" i="6"/>
  <c r="CH187" i="6"/>
  <c r="BB187" i="6"/>
  <c r="BB188" i="6"/>
  <c r="AH189" i="6"/>
  <c r="AF188" i="6"/>
  <c r="B103" i="52"/>
  <c r="F104" i="52"/>
  <c r="J105" i="52"/>
  <c r="F108" i="52"/>
  <c r="J109" i="52"/>
  <c r="U189" i="10"/>
  <c r="L189" i="10"/>
  <c r="E189" i="10"/>
  <c r="CJ189" i="6"/>
  <c r="BT189" i="6"/>
  <c r="BD189" i="6"/>
  <c r="AN189" i="6"/>
  <c r="X189" i="6"/>
  <c r="H189" i="6"/>
  <c r="AL187" i="6"/>
  <c r="AL188" i="6"/>
  <c r="CD189" i="6"/>
  <c r="B189" i="6"/>
  <c r="C103" i="52"/>
  <c r="G108" i="52"/>
  <c r="G112" i="52"/>
  <c r="T189" i="10"/>
  <c r="K189" i="10"/>
  <c r="D189" i="10"/>
  <c r="CI189" i="6"/>
  <c r="BS189" i="6"/>
  <c r="BC189" i="6"/>
  <c r="AM189" i="6"/>
  <c r="W189" i="6"/>
  <c r="G189" i="6"/>
  <c r="C54" i="52"/>
  <c r="C106" i="52"/>
  <c r="G111" i="52"/>
  <c r="I111" i="52"/>
  <c r="O19" i="101"/>
  <c r="E111" i="52"/>
  <c r="J108" i="52"/>
  <c r="F110" i="52"/>
  <c r="H106" i="52"/>
  <c r="B104" i="52"/>
  <c r="F105" i="52"/>
  <c r="J106" i="52"/>
  <c r="B108" i="52"/>
  <c r="F109" i="52"/>
  <c r="J110" i="52"/>
  <c r="C104" i="52"/>
  <c r="K106" i="52"/>
  <c r="G109" i="52"/>
  <c r="C112" i="52"/>
  <c r="E58" i="52"/>
  <c r="M104" i="52"/>
  <c r="E53" i="52"/>
  <c r="P11" i="101"/>
  <c r="E112" i="52"/>
  <c r="F112" i="52"/>
  <c r="E50" i="52"/>
  <c r="E54" i="52"/>
  <c r="L109" i="52"/>
  <c r="B113" i="52"/>
  <c r="J55" i="52"/>
  <c r="F103" i="52"/>
  <c r="C53" i="52"/>
  <c r="C105" i="52"/>
  <c r="J111" i="52"/>
  <c r="L104" i="52"/>
  <c r="L108" i="52"/>
  <c r="D110" i="52"/>
  <c r="E51" i="52"/>
  <c r="J52" i="52"/>
  <c r="F56" i="52"/>
  <c r="BB214" i="6"/>
  <c r="B49" i="52"/>
  <c r="L50" i="52"/>
  <c r="D52" i="52"/>
  <c r="L54" i="52"/>
  <c r="L53" i="52"/>
  <c r="D55" i="52"/>
  <c r="D56" i="52"/>
  <c r="H213" i="6"/>
  <c r="AV213" i="6"/>
  <c r="I154" i="52"/>
  <c r="E214" i="6"/>
  <c r="BL213" i="6"/>
  <c r="AR213" i="6"/>
  <c r="I214" i="6"/>
  <c r="O214" i="6"/>
  <c r="G214" i="6"/>
  <c r="BK214" i="6"/>
  <c r="T213" i="6"/>
  <c r="M590" i="101"/>
  <c r="R590" i="101" s="1"/>
  <c r="C57" i="52"/>
  <c r="N289" i="101"/>
  <c r="S289" i="101" s="1"/>
  <c r="BC214" i="6"/>
  <c r="F214" i="6"/>
  <c r="M213" i="6"/>
  <c r="S214" i="6"/>
  <c r="BF214" i="6"/>
  <c r="BL214" i="6"/>
  <c r="K58" i="52"/>
  <c r="V214" i="6"/>
  <c r="AY213" i="6"/>
  <c r="H56" i="52"/>
  <c r="BK213" i="6"/>
  <c r="U214" i="6"/>
  <c r="K214" i="6"/>
  <c r="Q213" i="6"/>
  <c r="E52" i="52"/>
  <c r="I53" i="52"/>
  <c r="B50" i="52"/>
  <c r="J53" i="52"/>
  <c r="BN214" i="6"/>
  <c r="C55" i="52"/>
  <c r="C214" i="6"/>
  <c r="D214" i="6"/>
  <c r="T214" i="6"/>
  <c r="J51" i="52"/>
  <c r="AX213" i="6"/>
  <c r="BJ213" i="6"/>
  <c r="BA213" i="6"/>
  <c r="L51" i="52"/>
  <c r="D53" i="52"/>
  <c r="J213" i="6"/>
  <c r="O14" i="101"/>
  <c r="N288" i="101"/>
  <c r="S288" i="101" s="1"/>
  <c r="M593" i="101"/>
  <c r="R593" i="101" s="1"/>
  <c r="H58" i="52"/>
  <c r="G213" i="6"/>
  <c r="AR214" i="6"/>
  <c r="BC213" i="6"/>
  <c r="I213" i="6"/>
  <c r="M594" i="101"/>
  <c r="R594" i="101" s="1"/>
  <c r="L207" i="6"/>
  <c r="N214" i="6"/>
  <c r="H214" i="6"/>
  <c r="F207" i="6"/>
  <c r="E123" i="105"/>
  <c r="I188" i="10"/>
  <c r="M61" i="52"/>
  <c r="O23" i="101"/>
  <c r="D213" i="6"/>
  <c r="AT213" i="6"/>
  <c r="BF213" i="6"/>
  <c r="BA215" i="6"/>
  <c r="BE213" i="6"/>
  <c r="O213" i="6"/>
  <c r="K213" i="6"/>
  <c r="AW214" i="6"/>
  <c r="BD214" i="6"/>
  <c r="P214" i="6"/>
  <c r="BN213" i="6"/>
  <c r="BO214" i="6"/>
  <c r="V213" i="6"/>
  <c r="BM214" i="6"/>
  <c r="B214" i="6"/>
  <c r="AS213" i="6"/>
  <c r="BH214" i="6"/>
  <c r="AZ214" i="6"/>
  <c r="L213" i="6"/>
  <c r="BA214" i="6"/>
  <c r="AX214" i="6"/>
  <c r="U215" i="6"/>
  <c r="AV214" i="6"/>
  <c r="BB213" i="6"/>
  <c r="BJ214" i="6"/>
  <c r="U213" i="6"/>
  <c r="N283" i="101"/>
  <c r="S283" i="101" s="1"/>
  <c r="C606" i="101"/>
  <c r="C381" i="105" s="1"/>
  <c r="R603" i="101"/>
  <c r="P213" i="6"/>
  <c r="D54" i="52"/>
  <c r="N244" i="104"/>
  <c r="S244" i="104" s="1"/>
  <c r="C248" i="104" s="1"/>
  <c r="N253" i="104"/>
  <c r="S253" i="104" s="1"/>
  <c r="C252" i="104" s="1"/>
  <c r="N235" i="104"/>
  <c r="S235" i="104" s="1"/>
  <c r="C234" i="104" s="1"/>
  <c r="O18" i="101"/>
  <c r="N284" i="101"/>
  <c r="C284" i="101" s="1"/>
  <c r="C343" i="105" s="1"/>
  <c r="N234" i="104"/>
  <c r="S234" i="104" s="1"/>
  <c r="C236" i="104" s="1"/>
  <c r="N252" i="104"/>
  <c r="S252" i="104" s="1"/>
  <c r="C255" i="104" s="1"/>
  <c r="N243" i="104"/>
  <c r="S243" i="104" s="1"/>
  <c r="C243" i="104" s="1"/>
  <c r="BD213" i="6"/>
  <c r="J142" i="52"/>
  <c r="O9" i="104" s="1"/>
  <c r="N236" i="104"/>
  <c r="S236" i="104" s="1"/>
  <c r="C237" i="104" s="1"/>
  <c r="N245" i="104"/>
  <c r="S245" i="104" s="1"/>
  <c r="C246" i="104" s="1"/>
  <c r="N254" i="104"/>
  <c r="S254" i="104" s="1"/>
  <c r="C254" i="104" s="1"/>
  <c r="B105" i="52"/>
  <c r="I58" i="52"/>
  <c r="M592" i="101"/>
  <c r="R592" i="101" s="1"/>
  <c r="N237" i="104"/>
  <c r="S237" i="104" s="1"/>
  <c r="C235" i="104" s="1"/>
  <c r="N246" i="104"/>
  <c r="S246" i="104" s="1"/>
  <c r="C244" i="104" s="1"/>
  <c r="N255" i="104"/>
  <c r="S255" i="104" s="1"/>
  <c r="C253" i="104" s="1"/>
  <c r="D109" i="52"/>
  <c r="N257" i="104"/>
  <c r="S257" i="104" s="1"/>
  <c r="C257" i="104" s="1"/>
  <c r="N239" i="104"/>
  <c r="S239" i="104" s="1"/>
  <c r="C239" i="104" s="1"/>
  <c r="N248" i="104"/>
  <c r="S248" i="104" s="1"/>
  <c r="C247" i="104" s="1"/>
  <c r="I110" i="52"/>
  <c r="S8" i="101"/>
  <c r="N213" i="6"/>
  <c r="C213" i="6"/>
  <c r="AT214" i="6"/>
  <c r="R214" i="6"/>
  <c r="BE214" i="6"/>
  <c r="N272" i="101"/>
  <c r="S272" i="101" s="1"/>
  <c r="N290" i="101"/>
  <c r="S290" i="101" s="1"/>
  <c r="M579" i="101"/>
  <c r="R579" i="101" s="1"/>
  <c r="M597" i="101"/>
  <c r="R597" i="101" s="1"/>
  <c r="L52" i="52"/>
  <c r="K54" i="52"/>
  <c r="O20" i="101"/>
  <c r="N273" i="101"/>
  <c r="S273" i="101" s="1"/>
  <c r="N291" i="101"/>
  <c r="S291" i="101" s="1"/>
  <c r="M580" i="101"/>
  <c r="R580" i="101" s="1"/>
  <c r="M598" i="101"/>
  <c r="R598" i="101" s="1"/>
  <c r="I49" i="52"/>
  <c r="I54" i="52"/>
  <c r="D104" i="52"/>
  <c r="D108" i="52"/>
  <c r="N274" i="101"/>
  <c r="S274" i="101" s="1"/>
  <c r="N292" i="101"/>
  <c r="S292" i="101" s="1"/>
  <c r="M581" i="101"/>
  <c r="R581" i="101" s="1"/>
  <c r="N269" i="101"/>
  <c r="S269" i="101" s="1"/>
  <c r="N287" i="101"/>
  <c r="S287" i="101" s="1"/>
  <c r="L103" i="52"/>
  <c r="BG213" i="6"/>
  <c r="H57" i="52"/>
  <c r="Q214" i="6"/>
  <c r="J214" i="6"/>
  <c r="BI214" i="6"/>
  <c r="AW213" i="6"/>
  <c r="AY214" i="6"/>
  <c r="J139" i="52"/>
  <c r="P7" i="101"/>
  <c r="S4" i="101"/>
  <c r="N275" i="101"/>
  <c r="N293" i="101"/>
  <c r="M582" i="101"/>
  <c r="R582" i="101" s="1"/>
  <c r="M599" i="101"/>
  <c r="R599" i="101" s="1"/>
  <c r="BO213" i="6"/>
  <c r="M214" i="6"/>
  <c r="F213" i="6"/>
  <c r="M583" i="101"/>
  <c r="R583" i="101" s="1"/>
  <c r="M600" i="101"/>
  <c r="R600" i="101" s="1"/>
  <c r="K105" i="52"/>
  <c r="N278" i="101"/>
  <c r="S278" i="101" s="1"/>
  <c r="M584" i="101"/>
  <c r="R584" i="101" s="1"/>
  <c r="M601" i="101"/>
  <c r="R601" i="101" s="1"/>
  <c r="BH213" i="6"/>
  <c r="AU213" i="6"/>
  <c r="AZ213" i="6"/>
  <c r="N279" i="101"/>
  <c r="S279" i="101" s="1"/>
  <c r="M585" i="101"/>
  <c r="M602" i="101"/>
  <c r="R602" i="101" s="1"/>
  <c r="I56" i="52"/>
  <c r="I104" i="52"/>
  <c r="M112" i="52"/>
  <c r="T11" i="101" s="1"/>
  <c r="E89" i="52"/>
  <c r="N280" i="101"/>
  <c r="S280" i="101" s="1"/>
  <c r="N238" i="104"/>
  <c r="S238" i="104" s="1"/>
  <c r="C238" i="104" s="1"/>
  <c r="N247" i="104"/>
  <c r="S247" i="104" s="1"/>
  <c r="C245" i="104" s="1"/>
  <c r="N256" i="104"/>
  <c r="S256" i="104" s="1"/>
  <c r="C256" i="104" s="1"/>
  <c r="L214" i="6"/>
  <c r="S213" i="6"/>
  <c r="BM213" i="6"/>
  <c r="F57" i="52"/>
  <c r="N281" i="101"/>
  <c r="S281" i="101" s="1"/>
  <c r="M588" i="101"/>
  <c r="R588" i="101" s="1"/>
  <c r="J135" i="52"/>
  <c r="N249" i="104"/>
  <c r="N258" i="104"/>
  <c r="N240" i="104"/>
  <c r="K108" i="52"/>
  <c r="N282" i="101"/>
  <c r="S282" i="101" s="1"/>
  <c r="M589" i="101"/>
  <c r="R589" i="101" s="1"/>
  <c r="L203" i="6"/>
  <c r="E203" i="6"/>
  <c r="I61" i="52"/>
  <c r="V203" i="6"/>
  <c r="Q203" i="6"/>
  <c r="D203" i="6"/>
  <c r="N203" i="6"/>
  <c r="M203" i="6"/>
  <c r="T203" i="6"/>
  <c r="H156" i="52"/>
  <c r="H61" i="52"/>
  <c r="G61" i="52"/>
  <c r="F61" i="52"/>
  <c r="D61" i="52"/>
  <c r="C61" i="52"/>
  <c r="CI192" i="6"/>
  <c r="B61" i="52"/>
  <c r="K55" i="52"/>
  <c r="K56" i="52"/>
  <c r="D92" i="52"/>
  <c r="K57" i="52"/>
  <c r="I60" i="52"/>
  <c r="M57" i="52"/>
  <c r="D57" i="52"/>
  <c r="B106" i="52"/>
  <c r="I170" i="52"/>
  <c r="C108" i="52"/>
  <c r="C109" i="52"/>
  <c r="C110" i="52"/>
  <c r="M56" i="52"/>
  <c r="M103" i="52"/>
  <c r="B111" i="52"/>
  <c r="M49" i="52"/>
  <c r="E105" i="52"/>
  <c r="E108" i="52"/>
  <c r="E109" i="52"/>
  <c r="S7" i="101"/>
  <c r="F106" i="52"/>
  <c r="I59" i="52"/>
  <c r="F89" i="52"/>
  <c r="M53" i="52"/>
  <c r="M111" i="52"/>
  <c r="B55" i="52"/>
  <c r="G103" i="52"/>
  <c r="G104" i="52"/>
  <c r="S5" i="101"/>
  <c r="D86" i="52"/>
  <c r="H104" i="52"/>
  <c r="H109" i="52"/>
  <c r="C89" i="52"/>
  <c r="D89" i="52"/>
  <c r="M110" i="52"/>
  <c r="I105" i="52"/>
  <c r="D87" i="52"/>
  <c r="B51" i="52"/>
  <c r="C87" i="52"/>
  <c r="M108" i="52"/>
  <c r="C82" i="52"/>
  <c r="E86" i="52"/>
  <c r="C86" i="52"/>
  <c r="M105" i="52"/>
  <c r="L105" i="52"/>
  <c r="C81" i="52"/>
  <c r="C113" i="52" s="1"/>
  <c r="E59" i="52"/>
  <c r="E57" i="52"/>
  <c r="G51" i="52"/>
  <c r="F58" i="52"/>
  <c r="D58" i="52"/>
  <c r="B58" i="52"/>
  <c r="B59" i="52"/>
  <c r="B119" i="52"/>
  <c r="M52" i="52"/>
  <c r="M50" i="52"/>
  <c r="M51" i="52"/>
  <c r="F50" i="52"/>
  <c r="F51" i="52"/>
  <c r="F52" i="52"/>
  <c r="F53" i="52"/>
  <c r="E87" i="52"/>
  <c r="B122" i="52"/>
  <c r="M60" i="52"/>
  <c r="F59" i="52"/>
  <c r="H89" i="52"/>
  <c r="G89" i="52"/>
  <c r="F90" i="52"/>
  <c r="G57" i="52"/>
  <c r="H55" i="52"/>
  <c r="H150" i="52"/>
  <c r="B120" i="52"/>
  <c r="H145" i="52"/>
  <c r="H177" i="52" s="1"/>
  <c r="O21" i="101"/>
  <c r="I50" i="52"/>
  <c r="J83" i="52"/>
  <c r="I52" i="52"/>
  <c r="J54" i="52"/>
  <c r="L57" i="52"/>
  <c r="H53" i="52"/>
  <c r="K51" i="52"/>
  <c r="K52" i="52"/>
  <c r="O17" i="101"/>
  <c r="L55" i="52"/>
  <c r="B223" i="81"/>
  <c r="E111" i="81"/>
  <c r="H707" i="101"/>
  <c r="H361" i="104"/>
  <c r="H360" i="104"/>
  <c r="H359" i="104"/>
  <c r="D362" i="104"/>
  <c r="F362" i="104"/>
  <c r="M361" i="104" s="1"/>
  <c r="H356" i="104"/>
  <c r="F359" i="104"/>
  <c r="M358" i="104" s="1"/>
  <c r="D359" i="104"/>
  <c r="F358" i="104"/>
  <c r="M357" i="104" s="1"/>
  <c r="D358" i="104"/>
  <c r="D357" i="104"/>
  <c r="F357" i="104"/>
  <c r="M356" i="104" s="1"/>
  <c r="F361" i="104"/>
  <c r="M360" i="104" s="1"/>
  <c r="D361" i="104"/>
  <c r="D356" i="104"/>
  <c r="F356" i="104"/>
  <c r="M355" i="104" s="1"/>
  <c r="D355" i="104"/>
  <c r="H363" i="104"/>
  <c r="H706" i="101"/>
  <c r="F360" i="104"/>
  <c r="M359" i="104" s="1"/>
  <c r="I171" i="52"/>
  <c r="I174" i="52"/>
  <c r="I172" i="52"/>
  <c r="G188" i="52"/>
  <c r="G187" i="52"/>
  <c r="G59" i="52"/>
  <c r="B138" i="81"/>
  <c r="F392" i="101"/>
  <c r="M391" i="101" s="1"/>
  <c r="I91" i="52"/>
  <c r="D59" i="52"/>
  <c r="R18" i="101"/>
  <c r="I765" i="101"/>
  <c r="I650" i="101"/>
  <c r="I611" i="101"/>
  <c r="I687" i="101"/>
  <c r="I531" i="101"/>
  <c r="I493" i="101"/>
  <c r="I455" i="101"/>
  <c r="I724" i="101"/>
  <c r="F397" i="101"/>
  <c r="M396" i="101" s="1"/>
  <c r="C92" i="52"/>
  <c r="B92" i="52"/>
  <c r="I92" i="52"/>
  <c r="C60" i="52"/>
  <c r="E91" i="52"/>
  <c r="R5" i="101"/>
  <c r="B121" i="52"/>
  <c r="H54" i="52"/>
  <c r="C49" i="52"/>
  <c r="I167" i="52"/>
  <c r="G110" i="52"/>
  <c r="E110" i="52"/>
  <c r="D111" i="52"/>
  <c r="D112" i="52"/>
  <c r="K84" i="52"/>
  <c r="B114" i="52"/>
  <c r="B115" i="52"/>
  <c r="K85" i="52"/>
  <c r="H108" i="52"/>
  <c r="G87" i="52"/>
  <c r="G56" i="52"/>
  <c r="B56" i="52"/>
  <c r="F83" i="52"/>
  <c r="I108" i="52"/>
  <c r="L88" i="52"/>
  <c r="K87" i="52"/>
  <c r="C50" i="52"/>
  <c r="G55" i="52"/>
  <c r="G50" i="52"/>
  <c r="K82" i="52"/>
  <c r="H110" i="52"/>
  <c r="B60" i="52"/>
  <c r="G183" i="52"/>
  <c r="B57" i="52"/>
  <c r="L106" i="52"/>
  <c r="H112" i="52"/>
  <c r="L90" i="52"/>
  <c r="I55" i="52"/>
  <c r="K53" i="52"/>
  <c r="C111" i="52"/>
  <c r="M106" i="52"/>
  <c r="K109" i="52"/>
  <c r="E60" i="52"/>
  <c r="D60" i="52"/>
  <c r="J50" i="52"/>
  <c r="G181" i="52"/>
  <c r="K86" i="52"/>
  <c r="E103" i="52"/>
  <c r="E104" i="52"/>
  <c r="J112" i="52"/>
  <c r="J88" i="52"/>
  <c r="L58" i="52"/>
  <c r="I103" i="52"/>
  <c r="D106" i="52"/>
  <c r="B110" i="52"/>
  <c r="L110" i="52"/>
  <c r="C91" i="52"/>
  <c r="J92" i="52"/>
  <c r="J125" i="52" s="1"/>
  <c r="L111" i="52"/>
  <c r="M109" i="52"/>
  <c r="K50" i="52"/>
  <c r="H103" i="52"/>
  <c r="G90" i="52"/>
  <c r="J60" i="52"/>
  <c r="E92" i="52"/>
  <c r="I81" i="52"/>
  <c r="J103" i="52"/>
  <c r="H105" i="52"/>
  <c r="M88" i="52"/>
  <c r="B116" i="52"/>
  <c r="J90" i="52"/>
  <c r="H90" i="52"/>
  <c r="C58" i="52"/>
  <c r="E56" i="52"/>
  <c r="H86" i="52"/>
  <c r="I83" i="52"/>
  <c r="K89" i="52"/>
  <c r="J56" i="52"/>
  <c r="H51" i="52"/>
  <c r="C83" i="52"/>
  <c r="C56" i="52"/>
  <c r="G52" i="52"/>
  <c r="C59" i="52"/>
  <c r="F111" i="52"/>
  <c r="M92" i="52"/>
  <c r="G58" i="52"/>
  <c r="I90" i="52"/>
  <c r="D90" i="52"/>
  <c r="F87" i="52"/>
  <c r="L85" i="52"/>
  <c r="F84" i="52"/>
  <c r="I51" i="52"/>
  <c r="K83" i="52"/>
  <c r="M89" i="52"/>
  <c r="M82" i="52"/>
  <c r="E90" i="52"/>
  <c r="J57" i="52"/>
  <c r="I57" i="52"/>
  <c r="F55" i="52"/>
  <c r="H52" i="52"/>
  <c r="C90" i="52"/>
  <c r="E81" i="52"/>
  <c r="J87" i="52"/>
  <c r="L86" i="52"/>
  <c r="H85" i="52"/>
  <c r="H84" i="52"/>
  <c r="M81" i="52"/>
  <c r="J89" i="52"/>
  <c r="D85" i="52"/>
  <c r="C51" i="52"/>
  <c r="B52" i="52"/>
  <c r="B112" i="52"/>
  <c r="J104" i="52"/>
  <c r="G92" i="52"/>
  <c r="I87" i="52"/>
  <c r="M86" i="52"/>
  <c r="M85" i="52"/>
  <c r="I89" i="52"/>
  <c r="D83" i="52"/>
  <c r="D81" i="52"/>
  <c r="D113" i="52" s="1"/>
  <c r="G53" i="52"/>
  <c r="I109" i="52"/>
  <c r="D49" i="52"/>
  <c r="K49" i="52"/>
  <c r="S3" i="101"/>
  <c r="K92" i="52"/>
  <c r="K125" i="52" s="1"/>
  <c r="B91" i="52"/>
  <c r="D91" i="52"/>
  <c r="F60" i="52"/>
  <c r="H88" i="52"/>
  <c r="E55" i="52"/>
  <c r="G86" i="52"/>
  <c r="E85" i="52"/>
  <c r="L83" i="52"/>
  <c r="L82" i="52"/>
  <c r="I153" i="52"/>
  <c r="D84" i="52"/>
  <c r="M58" i="52"/>
  <c r="B109" i="52"/>
  <c r="F91" i="52"/>
  <c r="J81" i="52"/>
  <c r="J113" i="52" s="1"/>
  <c r="L89" i="52"/>
  <c r="M87" i="52"/>
  <c r="F86" i="52"/>
  <c r="G85" i="52"/>
  <c r="E84" i="52"/>
  <c r="H83" i="52"/>
  <c r="E82" i="52"/>
  <c r="K81" i="52"/>
  <c r="K113" i="52" s="1"/>
  <c r="B85" i="52"/>
  <c r="B117" i="52" s="1"/>
  <c r="C85" i="52"/>
  <c r="H82" i="52"/>
  <c r="L56" i="52"/>
  <c r="G105" i="52"/>
  <c r="H92" i="52"/>
  <c r="L87" i="52"/>
  <c r="J86" i="52"/>
  <c r="F85" i="52"/>
  <c r="L84" i="52"/>
  <c r="F82" i="52"/>
  <c r="L81" i="52"/>
  <c r="L113" i="52" s="1"/>
  <c r="D50" i="52"/>
  <c r="M84" i="52"/>
  <c r="B54" i="52"/>
  <c r="C52" i="52"/>
  <c r="H49" i="52"/>
  <c r="F54" i="52"/>
  <c r="G91" i="52"/>
  <c r="M55" i="52"/>
  <c r="I86" i="52"/>
  <c r="J85" i="52"/>
  <c r="M83" i="52"/>
  <c r="G82" i="52"/>
  <c r="D88" i="52"/>
  <c r="K88" i="52"/>
  <c r="H81" i="52"/>
  <c r="J144" i="52"/>
  <c r="D51" i="52"/>
  <c r="B53" i="52"/>
  <c r="H59" i="52"/>
  <c r="L92" i="52"/>
  <c r="L125" i="52" s="1"/>
  <c r="G81" i="52"/>
  <c r="M54" i="52"/>
  <c r="I85" i="52"/>
  <c r="G84" i="52"/>
  <c r="E83" i="52"/>
  <c r="J82" i="52"/>
  <c r="D82" i="52"/>
  <c r="C84" i="52"/>
  <c r="G54" i="52"/>
  <c r="E106" i="52"/>
  <c r="L112" i="52"/>
  <c r="K110" i="52"/>
  <c r="G60" i="52"/>
  <c r="I173" i="52"/>
  <c r="C88" i="52"/>
  <c r="I88" i="52"/>
  <c r="H87" i="52"/>
  <c r="J84" i="52"/>
  <c r="G83" i="52"/>
  <c r="I82" i="52"/>
  <c r="E88" i="52"/>
  <c r="H50" i="52"/>
  <c r="F92" i="52"/>
  <c r="J141" i="52"/>
  <c r="F88" i="52"/>
  <c r="G88" i="52"/>
  <c r="F81" i="52"/>
  <c r="F113" i="52" s="1"/>
  <c r="I84" i="52"/>
  <c r="J59" i="52"/>
  <c r="E597" i="101"/>
  <c r="H427" i="101"/>
  <c r="F391" i="105" s="1"/>
  <c r="M59" i="52"/>
  <c r="L60" i="52"/>
  <c r="I354" i="101"/>
  <c r="I72" i="101"/>
  <c r="I182" i="101"/>
  <c r="I220" i="101"/>
  <c r="R269" i="101"/>
  <c r="Q601" i="101"/>
  <c r="Q288" i="101"/>
  <c r="Q590" i="101"/>
  <c r="K60" i="52"/>
  <c r="I360" i="101"/>
  <c r="K59" i="52"/>
  <c r="K91" i="52"/>
  <c r="R11" i="101"/>
  <c r="R6" i="101"/>
  <c r="N6" i="101"/>
  <c r="N21" i="101"/>
  <c r="N13" i="101"/>
  <c r="P598" i="101"/>
  <c r="R274" i="101"/>
  <c r="I339" i="101"/>
  <c r="H432" i="101"/>
  <c r="F396" i="105" s="1"/>
  <c r="I432" i="101"/>
  <c r="G396" i="105" s="1"/>
  <c r="G432" i="101"/>
  <c r="E396" i="105" s="1"/>
  <c r="G742" i="101"/>
  <c r="E419" i="105" s="1"/>
  <c r="H742" i="101"/>
  <c r="F419" i="105" s="1"/>
  <c r="I742" i="101"/>
  <c r="G419" i="105" s="1"/>
  <c r="H428" i="101"/>
  <c r="F392" i="105" s="1"/>
  <c r="G428" i="101"/>
  <c r="E392" i="105" s="1"/>
  <c r="I428" i="101"/>
  <c r="G392" i="105" s="1"/>
  <c r="G755" i="101"/>
  <c r="E432" i="105" s="1"/>
  <c r="H755" i="101"/>
  <c r="F432" i="105" s="1"/>
  <c r="I755" i="101"/>
  <c r="G432" i="105" s="1"/>
  <c r="H441" i="101"/>
  <c r="F406" i="105" s="1"/>
  <c r="I441" i="101"/>
  <c r="G406" i="105" s="1"/>
  <c r="G441" i="101"/>
  <c r="E406" i="105" s="1"/>
  <c r="I440" i="101"/>
  <c r="G405" i="105" s="1"/>
  <c r="G440" i="101"/>
  <c r="E405" i="105" s="1"/>
  <c r="H440" i="101"/>
  <c r="F405" i="105" s="1"/>
  <c r="G751" i="101"/>
  <c r="E428" i="105" s="1"/>
  <c r="H751" i="101"/>
  <c r="F428" i="105" s="1"/>
  <c r="I751" i="101"/>
  <c r="G428" i="105" s="1"/>
  <c r="H437" i="101"/>
  <c r="F402" i="105" s="1"/>
  <c r="I437" i="101"/>
  <c r="G402" i="105" s="1"/>
  <c r="G437" i="101"/>
  <c r="E402" i="105" s="1"/>
  <c r="H745" i="101"/>
  <c r="F422" i="105" s="1"/>
  <c r="I745" i="101"/>
  <c r="G422" i="105" s="1"/>
  <c r="G745" i="101"/>
  <c r="E422" i="105" s="1"/>
  <c r="H743" i="101"/>
  <c r="F420" i="105" s="1"/>
  <c r="I743" i="101"/>
  <c r="G420" i="105" s="1"/>
  <c r="G743" i="101"/>
  <c r="E420" i="105" s="1"/>
  <c r="H430" i="101"/>
  <c r="F394" i="105" s="1"/>
  <c r="I430" i="101"/>
  <c r="G394" i="105" s="1"/>
  <c r="G430" i="101"/>
  <c r="E394" i="105" s="1"/>
  <c r="G429" i="101"/>
  <c r="E393" i="105" s="1"/>
  <c r="I429" i="101"/>
  <c r="G393" i="105" s="1"/>
  <c r="H429" i="101"/>
  <c r="F393" i="105" s="1"/>
  <c r="I756" i="101"/>
  <c r="G433" i="105" s="1"/>
  <c r="H756" i="101"/>
  <c r="F433" i="105" s="1"/>
  <c r="G756" i="101"/>
  <c r="E433" i="105" s="1"/>
  <c r="I442" i="101"/>
  <c r="G407" i="105" s="1"/>
  <c r="G442" i="101"/>
  <c r="E407" i="105" s="1"/>
  <c r="H442" i="101"/>
  <c r="F407" i="105" s="1"/>
  <c r="G753" i="101"/>
  <c r="E430" i="105" s="1"/>
  <c r="H753" i="101"/>
  <c r="F430" i="105" s="1"/>
  <c r="I753" i="101"/>
  <c r="G430" i="105" s="1"/>
  <c r="H439" i="101"/>
  <c r="F404" i="105" s="1"/>
  <c r="I439" i="101"/>
  <c r="G404" i="105" s="1"/>
  <c r="G439" i="101"/>
  <c r="E404" i="105" s="1"/>
  <c r="I750" i="101"/>
  <c r="G427" i="105" s="1"/>
  <c r="H750" i="101"/>
  <c r="F427" i="105" s="1"/>
  <c r="G750" i="101"/>
  <c r="E427" i="105" s="1"/>
  <c r="I436" i="101"/>
  <c r="G401" i="105" s="1"/>
  <c r="G436" i="101"/>
  <c r="E401" i="105" s="1"/>
  <c r="H436" i="101"/>
  <c r="F401" i="105" s="1"/>
  <c r="G427" i="101"/>
  <c r="E391" i="105" s="1"/>
  <c r="I427" i="101"/>
  <c r="G391" i="105" s="1"/>
  <c r="F744" i="101"/>
  <c r="D421" i="105" s="1"/>
  <c r="D744" i="101"/>
  <c r="B421" i="105" s="1"/>
  <c r="E744" i="101"/>
  <c r="C421" i="105" s="1"/>
  <c r="D432" i="101"/>
  <c r="B396" i="105" s="1"/>
  <c r="E432" i="101"/>
  <c r="C396" i="105" s="1"/>
  <c r="F432" i="101"/>
  <c r="D396" i="105" s="1"/>
  <c r="D743" i="101"/>
  <c r="B420" i="105" s="1"/>
  <c r="E743" i="101"/>
  <c r="C420" i="105" s="1"/>
  <c r="F743" i="101"/>
  <c r="D420" i="105" s="1"/>
  <c r="F431" i="101"/>
  <c r="D395" i="105" s="1"/>
  <c r="E431" i="101"/>
  <c r="C395" i="105" s="1"/>
  <c r="D431" i="101"/>
  <c r="B395" i="105" s="1"/>
  <c r="F742" i="101"/>
  <c r="D419" i="105" s="1"/>
  <c r="E742" i="101"/>
  <c r="C419" i="105" s="1"/>
  <c r="D742" i="101"/>
  <c r="B419" i="105" s="1"/>
  <c r="D430" i="101"/>
  <c r="B394" i="105" s="1"/>
  <c r="E430" i="101"/>
  <c r="C394" i="105" s="1"/>
  <c r="F430" i="101"/>
  <c r="D394" i="105" s="1"/>
  <c r="D741" i="101"/>
  <c r="B418" i="105" s="1"/>
  <c r="E741" i="101"/>
  <c r="C418" i="105" s="1"/>
  <c r="F741" i="101"/>
  <c r="D418" i="105" s="1"/>
  <c r="F429" i="101"/>
  <c r="D393" i="105" s="1"/>
  <c r="E429" i="101"/>
  <c r="C393" i="105" s="1"/>
  <c r="D429" i="101"/>
  <c r="B393" i="105" s="1"/>
  <c r="F740" i="101"/>
  <c r="D417" i="105" s="1"/>
  <c r="E740" i="101"/>
  <c r="C417" i="105" s="1"/>
  <c r="D740" i="101"/>
  <c r="B417" i="105" s="1"/>
  <c r="D428" i="101"/>
  <c r="B392" i="105" s="1"/>
  <c r="E428" i="101"/>
  <c r="C392" i="105" s="1"/>
  <c r="F428" i="101"/>
  <c r="D392" i="105" s="1"/>
  <c r="E756" i="101"/>
  <c r="C433" i="105" s="1"/>
  <c r="D756" i="101"/>
  <c r="B433" i="105" s="1"/>
  <c r="F756" i="101"/>
  <c r="D433" i="105" s="1"/>
  <c r="D443" i="101"/>
  <c r="B408" i="105" s="1"/>
  <c r="E443" i="101"/>
  <c r="C408" i="105" s="1"/>
  <c r="F443" i="101"/>
  <c r="D408" i="105" s="1"/>
  <c r="D755" i="101"/>
  <c r="B432" i="105" s="1"/>
  <c r="F755" i="101"/>
  <c r="D432" i="105" s="1"/>
  <c r="E755" i="101"/>
  <c r="C432" i="105" s="1"/>
  <c r="F442" i="101"/>
  <c r="D407" i="105" s="1"/>
  <c r="E442" i="101"/>
  <c r="C407" i="105" s="1"/>
  <c r="D442" i="101"/>
  <c r="B407" i="105" s="1"/>
  <c r="E754" i="101"/>
  <c r="C431" i="105" s="1"/>
  <c r="D754" i="101"/>
  <c r="B431" i="105" s="1"/>
  <c r="F754" i="101"/>
  <c r="D431" i="105" s="1"/>
  <c r="D441" i="101"/>
  <c r="B406" i="105" s="1"/>
  <c r="E441" i="101"/>
  <c r="C406" i="105" s="1"/>
  <c r="F441" i="101"/>
  <c r="D406" i="105" s="1"/>
  <c r="F753" i="101"/>
  <c r="D430" i="105" s="1"/>
  <c r="E753" i="101"/>
  <c r="C430" i="105" s="1"/>
  <c r="D753" i="101"/>
  <c r="B430" i="105" s="1"/>
  <c r="F440" i="101"/>
  <c r="D405" i="105" s="1"/>
  <c r="E440" i="101"/>
  <c r="C405" i="105" s="1"/>
  <c r="D440" i="101"/>
  <c r="B405" i="105" s="1"/>
  <c r="E752" i="101"/>
  <c r="C429" i="105" s="1"/>
  <c r="F752" i="101"/>
  <c r="D429" i="105" s="1"/>
  <c r="D752" i="101"/>
  <c r="B429" i="105" s="1"/>
  <c r="D439" i="101"/>
  <c r="B404" i="105" s="1"/>
  <c r="E439" i="101"/>
  <c r="C404" i="105" s="1"/>
  <c r="F439" i="101"/>
  <c r="D404" i="105" s="1"/>
  <c r="F751" i="101"/>
  <c r="D428" i="105" s="1"/>
  <c r="E751" i="101"/>
  <c r="C428" i="105" s="1"/>
  <c r="D751" i="101"/>
  <c r="B428" i="105" s="1"/>
  <c r="F438" i="101"/>
  <c r="D403" i="105" s="1"/>
  <c r="E438" i="101"/>
  <c r="C403" i="105" s="1"/>
  <c r="D438" i="101"/>
  <c r="B403" i="105" s="1"/>
  <c r="E750" i="101"/>
  <c r="C427" i="105" s="1"/>
  <c r="F750" i="101"/>
  <c r="D427" i="105" s="1"/>
  <c r="D750" i="101"/>
  <c r="B427" i="105" s="1"/>
  <c r="D437" i="101"/>
  <c r="B402" i="105" s="1"/>
  <c r="E437" i="101"/>
  <c r="C402" i="105" s="1"/>
  <c r="F437" i="101"/>
  <c r="D402" i="105" s="1"/>
  <c r="F749" i="101"/>
  <c r="D426" i="105" s="1"/>
  <c r="E749" i="101"/>
  <c r="C426" i="105" s="1"/>
  <c r="D749" i="101"/>
  <c r="B426" i="105" s="1"/>
  <c r="F436" i="101"/>
  <c r="D401" i="105" s="1"/>
  <c r="E436" i="101"/>
  <c r="C401" i="105" s="1"/>
  <c r="D436" i="101"/>
  <c r="B401" i="105" s="1"/>
  <c r="D739" i="101"/>
  <c r="B416" i="105" s="1"/>
  <c r="E739" i="101"/>
  <c r="C416" i="105" s="1"/>
  <c r="F739" i="101"/>
  <c r="D416" i="105" s="1"/>
  <c r="F427" i="101"/>
  <c r="D391" i="105" s="1"/>
  <c r="E427" i="101"/>
  <c r="C391" i="105" s="1"/>
  <c r="D427" i="101"/>
  <c r="B391" i="105" s="1"/>
  <c r="D745" i="101"/>
  <c r="B422" i="105" s="1"/>
  <c r="E745" i="101"/>
  <c r="C422" i="105" s="1"/>
  <c r="F745" i="101"/>
  <c r="D422" i="105" s="1"/>
  <c r="F433" i="101"/>
  <c r="D397" i="105" s="1"/>
  <c r="E433" i="101"/>
  <c r="C397" i="105" s="1"/>
  <c r="D433" i="101"/>
  <c r="B397" i="105" s="1"/>
  <c r="I744" i="101"/>
  <c r="G421" i="105" s="1"/>
  <c r="G744" i="101"/>
  <c r="E421" i="105" s="1"/>
  <c r="H744" i="101"/>
  <c r="F421" i="105" s="1"/>
  <c r="G431" i="101"/>
  <c r="E395" i="105" s="1"/>
  <c r="I431" i="101"/>
  <c r="G395" i="105" s="1"/>
  <c r="H431" i="101"/>
  <c r="F395" i="105" s="1"/>
  <c r="H741" i="101"/>
  <c r="F418" i="105" s="1"/>
  <c r="I741" i="101"/>
  <c r="G418" i="105" s="1"/>
  <c r="G741" i="101"/>
  <c r="E418" i="105" s="1"/>
  <c r="G740" i="101"/>
  <c r="E417" i="105" s="1"/>
  <c r="H740" i="101"/>
  <c r="F417" i="105" s="1"/>
  <c r="I740" i="101"/>
  <c r="G417" i="105" s="1"/>
  <c r="H443" i="101"/>
  <c r="F408" i="105" s="1"/>
  <c r="I443" i="101"/>
  <c r="G408" i="105" s="1"/>
  <c r="G443" i="101"/>
  <c r="E408" i="105" s="1"/>
  <c r="I754" i="101"/>
  <c r="G431" i="105" s="1"/>
  <c r="H754" i="101"/>
  <c r="F431" i="105" s="1"/>
  <c r="G754" i="101"/>
  <c r="E431" i="105" s="1"/>
  <c r="I752" i="101"/>
  <c r="G429" i="105" s="1"/>
  <c r="H752" i="101"/>
  <c r="F429" i="105" s="1"/>
  <c r="G752" i="101"/>
  <c r="E429" i="105" s="1"/>
  <c r="I438" i="101"/>
  <c r="G403" i="105" s="1"/>
  <c r="G438" i="101"/>
  <c r="E403" i="105" s="1"/>
  <c r="H438" i="101"/>
  <c r="F403" i="105" s="1"/>
  <c r="G749" i="101"/>
  <c r="E426" i="105" s="1"/>
  <c r="H749" i="101"/>
  <c r="F426" i="105" s="1"/>
  <c r="I749" i="101"/>
  <c r="G426" i="105" s="1"/>
  <c r="H739" i="101"/>
  <c r="F416" i="105" s="1"/>
  <c r="I739" i="101"/>
  <c r="G416" i="105" s="1"/>
  <c r="G739" i="101"/>
  <c r="E416" i="105" s="1"/>
  <c r="G433" i="101"/>
  <c r="E397" i="105" s="1"/>
  <c r="I433" i="101"/>
  <c r="G397" i="105" s="1"/>
  <c r="H433" i="101"/>
  <c r="F397" i="105" s="1"/>
  <c r="Q581" i="101"/>
  <c r="R273" i="101"/>
  <c r="P590" i="101"/>
  <c r="R272" i="101"/>
  <c r="E275" i="101"/>
  <c r="Q580" i="101"/>
  <c r="R289" i="101"/>
  <c r="H355" i="104"/>
  <c r="H358" i="104"/>
  <c r="I353" i="101"/>
  <c r="F355" i="101"/>
  <c r="N15" i="101"/>
  <c r="E588" i="101"/>
  <c r="Q584" i="101"/>
  <c r="P588" i="101"/>
  <c r="R270" i="101"/>
  <c r="I258" i="101"/>
  <c r="I413" i="101"/>
  <c r="I300" i="101"/>
  <c r="I376" i="101"/>
  <c r="I145" i="101"/>
  <c r="M91" i="52"/>
  <c r="L59" i="52"/>
  <c r="N6" i="104"/>
  <c r="N4" i="104"/>
  <c r="N12" i="104"/>
  <c r="N20" i="104"/>
  <c r="N8" i="104"/>
  <c r="N16" i="104"/>
  <c r="N14" i="104"/>
  <c r="N10" i="104"/>
  <c r="N18" i="104"/>
  <c r="N22" i="104"/>
  <c r="J138" i="52"/>
  <c r="J140" i="52"/>
  <c r="I176" i="52"/>
  <c r="I169" i="52"/>
  <c r="I168" i="52"/>
  <c r="I175" i="52"/>
  <c r="J136" i="52"/>
  <c r="J143" i="52"/>
  <c r="Q252" i="104"/>
  <c r="F255" i="104" s="1"/>
  <c r="Q255" i="104"/>
  <c r="Q257" i="104"/>
  <c r="F257" i="104" s="1"/>
  <c r="F394" i="101"/>
  <c r="M393" i="101" s="1"/>
  <c r="I359" i="101"/>
  <c r="I357" i="101"/>
  <c r="I358" i="101"/>
  <c r="R14" i="101"/>
  <c r="N10" i="101"/>
  <c r="N16" i="101"/>
  <c r="N9" i="101"/>
  <c r="Q591" i="101"/>
  <c r="E590" i="101"/>
  <c r="D365" i="105" s="1"/>
  <c r="E581" i="101"/>
  <c r="D356" i="105" s="1"/>
  <c r="G192" i="4"/>
  <c r="F191" i="4"/>
  <c r="L191" i="4"/>
  <c r="U192" i="4"/>
  <c r="R192" i="4"/>
  <c r="BY191" i="2"/>
  <c r="CJ192" i="2"/>
  <c r="BP191" i="2"/>
  <c r="BI191" i="2"/>
  <c r="CK192" i="2"/>
  <c r="BL191" i="2"/>
  <c r="BC192" i="2"/>
  <c r="X192" i="2"/>
  <c r="X191" i="2"/>
  <c r="H192" i="2"/>
  <c r="H191" i="2"/>
  <c r="E191" i="2"/>
  <c r="E192" i="2"/>
  <c r="T191" i="2"/>
  <c r="M90" i="52"/>
  <c r="K90" i="52"/>
  <c r="Z192" i="2"/>
  <c r="S191" i="2"/>
  <c r="J58" i="52"/>
  <c r="B222" i="81"/>
  <c r="B54" i="81"/>
  <c r="F398" i="101"/>
  <c r="N390" i="101" s="1"/>
  <c r="B26" i="81"/>
  <c r="T192" i="4"/>
  <c r="D191" i="4"/>
  <c r="O192" i="4"/>
  <c r="I356" i="101"/>
  <c r="E66" i="81"/>
  <c r="B106" i="81"/>
  <c r="CB191" i="2"/>
  <c r="CB192" i="2"/>
  <c r="D245" i="81"/>
  <c r="D247" i="81"/>
  <c r="D135" i="81"/>
  <c r="CD192" i="2"/>
  <c r="CD191" i="2"/>
  <c r="CF192" i="2"/>
  <c r="CF191" i="2"/>
  <c r="BK192" i="2"/>
  <c r="BK191" i="2"/>
  <c r="CI191" i="2"/>
  <c r="CI192" i="2"/>
  <c r="G246" i="81"/>
  <c r="G134" i="81"/>
  <c r="G245" i="81"/>
  <c r="G133" i="81"/>
  <c r="P602" i="101"/>
  <c r="B188" i="2"/>
  <c r="AK192" i="2"/>
  <c r="AK191" i="2"/>
  <c r="AQ191" i="2"/>
  <c r="AQ192" i="2"/>
  <c r="R292" i="101"/>
  <c r="E293" i="101"/>
  <c r="R293" i="101"/>
  <c r="R288" i="101"/>
  <c r="R287" i="101"/>
  <c r="R290" i="101"/>
  <c r="P599" i="101"/>
  <c r="O599" i="101"/>
  <c r="Q599" i="101" s="1"/>
  <c r="O593" i="101"/>
  <c r="Q593" i="101" s="1"/>
  <c r="O589" i="101"/>
  <c r="O583" i="101"/>
  <c r="Q583" i="101" s="1"/>
  <c r="O579" i="101"/>
  <c r="E247" i="81"/>
  <c r="E23" i="81"/>
  <c r="E191" i="81"/>
  <c r="E15" i="81"/>
  <c r="G191" i="81"/>
  <c r="E79" i="81"/>
  <c r="G670" i="101"/>
  <c r="I667" i="101" s="1"/>
  <c r="E51" i="81"/>
  <c r="E163" i="81"/>
  <c r="G163" i="81"/>
  <c r="G247" i="81"/>
  <c r="E135" i="81"/>
  <c r="Q600" i="101"/>
  <c r="J91" i="52"/>
  <c r="H91" i="52"/>
  <c r="L91" i="52"/>
  <c r="E606" i="101"/>
  <c r="Q602" i="101"/>
  <c r="Q597" i="101"/>
  <c r="H60" i="52"/>
  <c r="P291" i="101"/>
  <c r="E292" i="101" s="1"/>
  <c r="D351" i="105" s="1"/>
  <c r="P284" i="101"/>
  <c r="R282" i="101" s="1"/>
  <c r="P271" i="101"/>
  <c r="E272" i="101" s="1"/>
  <c r="B9" i="81"/>
  <c r="O598" i="101"/>
  <c r="O592" i="101"/>
  <c r="Q592" i="101" s="1"/>
  <c r="E21" i="81"/>
  <c r="O582" i="101"/>
  <c r="Q582" i="101" s="1"/>
  <c r="P280" i="101"/>
  <c r="F393" i="101"/>
  <c r="M392" i="101" s="1"/>
  <c r="F390" i="101"/>
  <c r="M389" i="101" s="1"/>
  <c r="E165" i="81"/>
  <c r="F396" i="101"/>
  <c r="M395" i="101" s="1"/>
  <c r="D105" i="81"/>
  <c r="BM191" i="2"/>
  <c r="BM192" i="2"/>
  <c r="E218" i="81"/>
  <c r="E210" i="81"/>
  <c r="E98" i="81"/>
  <c r="E106" i="81"/>
  <c r="E209" i="81"/>
  <c r="G217" i="81"/>
  <c r="E105" i="81"/>
  <c r="G105" i="81"/>
  <c r="E97" i="81"/>
  <c r="G668" i="101"/>
  <c r="P667" i="101" s="1"/>
  <c r="E211" i="81"/>
  <c r="E219" i="81"/>
  <c r="G664" i="101"/>
  <c r="P663" i="101" s="1"/>
  <c r="E107" i="81"/>
  <c r="E99" i="81"/>
  <c r="G107" i="81"/>
  <c r="E206" i="81"/>
  <c r="E94" i="81"/>
  <c r="E205" i="81"/>
  <c r="E93" i="81"/>
  <c r="E207" i="81"/>
  <c r="D668" i="101"/>
  <c r="D664" i="101"/>
  <c r="E95" i="81"/>
  <c r="G218" i="81"/>
  <c r="B154" i="81"/>
  <c r="B42" i="81"/>
  <c r="B161" i="81"/>
  <c r="D161" i="81"/>
  <c r="B41" i="81"/>
  <c r="B49" i="81"/>
  <c r="D49" i="81"/>
  <c r="D163" i="81"/>
  <c r="B163" i="81"/>
  <c r="B155" i="81"/>
  <c r="G352" i="101"/>
  <c r="D51" i="81"/>
  <c r="B43" i="81"/>
  <c r="B51" i="81"/>
  <c r="B150" i="81"/>
  <c r="B38" i="81"/>
  <c r="B149" i="81"/>
  <c r="F356" i="101"/>
  <c r="B151" i="81"/>
  <c r="F352" i="101"/>
  <c r="B39" i="81"/>
  <c r="E217" i="81"/>
  <c r="I355" i="101"/>
  <c r="F359" i="101"/>
  <c r="B218" i="81"/>
  <c r="B190" i="81"/>
  <c r="D162" i="81"/>
  <c r="B50" i="81"/>
  <c r="B22" i="81"/>
  <c r="Q287" i="101"/>
  <c r="B246" i="81"/>
  <c r="B78" i="81"/>
  <c r="B162" i="81"/>
  <c r="B134" i="81"/>
  <c r="Q588" i="101"/>
  <c r="D218" i="81"/>
  <c r="D22" i="81"/>
  <c r="D246" i="81"/>
  <c r="D50" i="81"/>
  <c r="D134" i="81"/>
  <c r="D106" i="81"/>
  <c r="D190" i="81"/>
  <c r="D78" i="81"/>
  <c r="AE191" i="2"/>
  <c r="G79" i="81"/>
  <c r="G219" i="81"/>
  <c r="G23" i="81"/>
  <c r="G135" i="81"/>
  <c r="G51" i="81"/>
  <c r="F358" i="101"/>
  <c r="F353" i="101"/>
  <c r="F357" i="101"/>
  <c r="F360" i="101"/>
  <c r="F354" i="101"/>
  <c r="B11" i="81"/>
  <c r="D670" i="101"/>
  <c r="Q192" i="2"/>
  <c r="C192" i="2"/>
  <c r="J154" i="52" l="1"/>
  <c r="J152" i="52"/>
  <c r="BD187" i="6"/>
  <c r="H184" i="52"/>
  <c r="AN187" i="6"/>
  <c r="F187" i="6"/>
  <c r="R188" i="10"/>
  <c r="V188" i="6"/>
  <c r="CJ187" i="6"/>
  <c r="BL187" i="6"/>
  <c r="P187" i="10"/>
  <c r="H179" i="52"/>
  <c r="AV187" i="6"/>
  <c r="H113" i="52"/>
  <c r="C272" i="101"/>
  <c r="G272" i="101"/>
  <c r="T3" i="101"/>
  <c r="Q188" i="10"/>
  <c r="E187" i="6"/>
  <c r="G113" i="52"/>
  <c r="U188" i="6"/>
  <c r="AK187" i="6"/>
  <c r="BA187" i="6"/>
  <c r="CG187" i="6"/>
  <c r="G187" i="6"/>
  <c r="AA188" i="6"/>
  <c r="AA187" i="6"/>
  <c r="G187" i="10"/>
  <c r="G188" i="10"/>
  <c r="BY187" i="6"/>
  <c r="BY188" i="6"/>
  <c r="AG188" i="6"/>
  <c r="AG187" i="6"/>
  <c r="Q245" i="104" s="1"/>
  <c r="AT188" i="10"/>
  <c r="AT187" i="10"/>
  <c r="C188" i="10"/>
  <c r="C187" i="10"/>
  <c r="AQ188" i="6"/>
  <c r="AQ187" i="6"/>
  <c r="N187" i="10"/>
  <c r="N188" i="10"/>
  <c r="AW188" i="6"/>
  <c r="AW187" i="6"/>
  <c r="J188" i="10"/>
  <c r="J187" i="10"/>
  <c r="T187" i="10"/>
  <c r="T188" i="10"/>
  <c r="BG188" i="6"/>
  <c r="BG187" i="6"/>
  <c r="W188" i="10"/>
  <c r="W187" i="10"/>
  <c r="E355" i="104" s="1"/>
  <c r="N187" i="6"/>
  <c r="N188" i="6"/>
  <c r="BM188" i="6"/>
  <c r="BM187" i="6"/>
  <c r="R188" i="6"/>
  <c r="R187" i="6"/>
  <c r="S187" i="10"/>
  <c r="S188" i="10"/>
  <c r="D188" i="10"/>
  <c r="D187" i="10"/>
  <c r="BW188" i="6"/>
  <c r="BW187" i="6"/>
  <c r="AM188" i="10"/>
  <c r="AM187" i="10"/>
  <c r="AD187" i="6"/>
  <c r="AD188" i="6"/>
  <c r="CC187" i="6"/>
  <c r="CC188" i="6"/>
  <c r="AH188" i="6"/>
  <c r="AH187" i="6"/>
  <c r="Q246" i="104" s="1"/>
  <c r="F244" i="104" s="1"/>
  <c r="K187" i="10"/>
  <c r="K188" i="10"/>
  <c r="BN188" i="6"/>
  <c r="BN187" i="6"/>
  <c r="C187" i="6"/>
  <c r="C8" i="104" s="1"/>
  <c r="C188" i="6"/>
  <c r="AF188" i="10"/>
  <c r="AF187" i="10"/>
  <c r="BZ187" i="6"/>
  <c r="BZ188" i="6"/>
  <c r="AP187" i="10"/>
  <c r="AP188" i="10"/>
  <c r="CD188" i="6"/>
  <c r="CD187" i="6"/>
  <c r="S188" i="6"/>
  <c r="S187" i="6"/>
  <c r="D187" i="6"/>
  <c r="D188" i="6"/>
  <c r="X188" i="10"/>
  <c r="X187" i="10"/>
  <c r="AJ188" i="10"/>
  <c r="AJ187" i="10"/>
  <c r="AI188" i="6"/>
  <c r="AI187" i="6"/>
  <c r="T187" i="6"/>
  <c r="T188" i="6"/>
  <c r="F188" i="10"/>
  <c r="F187" i="10"/>
  <c r="L188" i="6"/>
  <c r="L187" i="6"/>
  <c r="AN188" i="10"/>
  <c r="AN187" i="10"/>
  <c r="AB187" i="10"/>
  <c r="E360" i="104" s="1"/>
  <c r="AB188" i="10"/>
  <c r="AY188" i="6"/>
  <c r="AY187" i="6"/>
  <c r="AJ188" i="6"/>
  <c r="AJ187" i="6"/>
  <c r="CM188" i="6"/>
  <c r="CM187" i="6"/>
  <c r="BJ187" i="6"/>
  <c r="BJ188" i="6"/>
  <c r="Z188" i="10"/>
  <c r="Z187" i="10"/>
  <c r="M188" i="10"/>
  <c r="M187" i="10"/>
  <c r="AB188" i="6"/>
  <c r="AB187" i="6"/>
  <c r="BO188" i="6"/>
  <c r="BO187" i="6"/>
  <c r="AZ188" i="6"/>
  <c r="AZ187" i="6"/>
  <c r="I188" i="6"/>
  <c r="I187" i="6"/>
  <c r="V187" i="10"/>
  <c r="V188" i="10"/>
  <c r="AR187" i="6"/>
  <c r="AR188" i="6"/>
  <c r="AK187" i="10"/>
  <c r="AK188" i="10"/>
  <c r="CE187" i="6"/>
  <c r="CE188" i="6"/>
  <c r="BP188" i="6"/>
  <c r="BP187" i="6"/>
  <c r="Y187" i="6"/>
  <c r="Q235" i="104" s="1"/>
  <c r="Y188" i="6"/>
  <c r="O187" i="10"/>
  <c r="O188" i="10"/>
  <c r="BH188" i="6"/>
  <c r="BH187" i="6"/>
  <c r="AC188" i="10"/>
  <c r="AC187" i="10"/>
  <c r="CF188" i="6"/>
  <c r="CF187" i="6"/>
  <c r="AO188" i="6"/>
  <c r="AO187" i="6"/>
  <c r="E188" i="10"/>
  <c r="E187" i="10"/>
  <c r="BX187" i="6"/>
  <c r="BX188" i="6"/>
  <c r="M188" i="6"/>
  <c r="M187" i="6"/>
  <c r="AG187" i="10"/>
  <c r="AG188" i="10"/>
  <c r="AS187" i="10"/>
  <c r="AS188" i="10"/>
  <c r="BE187" i="6"/>
  <c r="BE188" i="6"/>
  <c r="L188" i="10"/>
  <c r="L187" i="10"/>
  <c r="AT187" i="6"/>
  <c r="AT188" i="6"/>
  <c r="AI187" i="10"/>
  <c r="AI188" i="10"/>
  <c r="AC188" i="6"/>
  <c r="AC187" i="6"/>
  <c r="Y187" i="10"/>
  <c r="E357" i="104" s="1"/>
  <c r="Y188" i="10"/>
  <c r="BU187" i="6"/>
  <c r="BU188" i="6"/>
  <c r="AH187" i="10"/>
  <c r="AH188" i="10"/>
  <c r="AX187" i="6"/>
  <c r="AX188" i="6"/>
  <c r="AA187" i="10"/>
  <c r="E359" i="104" s="1"/>
  <c r="AA188" i="10"/>
  <c r="AS187" i="6"/>
  <c r="AS188" i="6"/>
  <c r="AO187" i="10"/>
  <c r="I357" i="104" s="1"/>
  <c r="AO188" i="10"/>
  <c r="AL187" i="10"/>
  <c r="AL188" i="10"/>
  <c r="CK187" i="6"/>
  <c r="CK188" i="6"/>
  <c r="E113" i="52"/>
  <c r="H187" i="10"/>
  <c r="H188" i="10"/>
  <c r="K188" i="6"/>
  <c r="K187" i="6"/>
  <c r="BI188" i="6"/>
  <c r="BI187" i="6"/>
  <c r="Q187" i="6"/>
  <c r="Q188" i="6"/>
  <c r="AD188" i="10"/>
  <c r="AD187" i="10"/>
  <c r="G606" i="101"/>
  <c r="F381" i="105" s="1"/>
  <c r="D381" i="105"/>
  <c r="G597" i="101"/>
  <c r="F372" i="105" s="1"/>
  <c r="D372" i="105"/>
  <c r="G275" i="101"/>
  <c r="F334" i="105" s="1"/>
  <c r="D334" i="105"/>
  <c r="G588" i="101"/>
  <c r="F363" i="105" s="1"/>
  <c r="D363" i="105"/>
  <c r="G293" i="101"/>
  <c r="F352" i="105" s="1"/>
  <c r="D352" i="105"/>
  <c r="P5" i="101"/>
  <c r="P4" i="101"/>
  <c r="O4" i="104"/>
  <c r="S6" i="101"/>
  <c r="P9" i="101"/>
  <c r="S10" i="101"/>
  <c r="J167" i="52"/>
  <c r="P10" i="101"/>
  <c r="P8" i="101"/>
  <c r="P3" i="101"/>
  <c r="T192" i="6"/>
  <c r="C597" i="101"/>
  <c r="C372" i="105" s="1"/>
  <c r="C114" i="52"/>
  <c r="U207" i="6"/>
  <c r="J215" i="6"/>
  <c r="J207" i="6"/>
  <c r="B215" i="6"/>
  <c r="C219" i="6"/>
  <c r="E192" i="10"/>
  <c r="AP192" i="6"/>
  <c r="AK192" i="6"/>
  <c r="E207" i="6"/>
  <c r="AP191" i="10"/>
  <c r="M207" i="6"/>
  <c r="W191" i="6"/>
  <c r="H215" i="6"/>
  <c r="O15" i="101"/>
  <c r="V215" i="6"/>
  <c r="T207" i="6"/>
  <c r="AD192" i="10"/>
  <c r="F192" i="10"/>
  <c r="BW191" i="6"/>
  <c r="B191" i="6"/>
  <c r="R191" i="10"/>
  <c r="O215" i="6"/>
  <c r="P191" i="6"/>
  <c r="BD191" i="6"/>
  <c r="K122" i="52"/>
  <c r="AT191" i="10"/>
  <c r="X192" i="6"/>
  <c r="I207" i="6"/>
  <c r="N215" i="6"/>
  <c r="U191" i="10"/>
  <c r="BE191" i="6"/>
  <c r="AH192" i="6"/>
  <c r="E122" i="52"/>
  <c r="O13" i="101"/>
  <c r="P16" i="101"/>
  <c r="X191" i="10"/>
  <c r="BX192" i="6"/>
  <c r="D219" i="6"/>
  <c r="D191" i="10"/>
  <c r="BA192" i="6"/>
  <c r="BQ192" i="6"/>
  <c r="AB192" i="10"/>
  <c r="AL191" i="6"/>
  <c r="N192" i="10"/>
  <c r="O219" i="6"/>
  <c r="Q192" i="10"/>
  <c r="M125" i="52"/>
  <c r="S23" i="101"/>
  <c r="P12" i="101"/>
  <c r="BF191" i="6"/>
  <c r="O6" i="104"/>
  <c r="AR191" i="6"/>
  <c r="AV191" i="6"/>
  <c r="C207" i="6"/>
  <c r="G207" i="6"/>
  <c r="AQ191" i="10"/>
  <c r="AE192" i="6"/>
  <c r="C293" i="101"/>
  <c r="C352" i="105" s="1"/>
  <c r="S293" i="101"/>
  <c r="AH191" i="6"/>
  <c r="AS191" i="10"/>
  <c r="H192" i="10"/>
  <c r="I145" i="52"/>
  <c r="S284" i="101"/>
  <c r="J192" i="10"/>
  <c r="O192" i="10"/>
  <c r="S275" i="101"/>
  <c r="C275" i="101"/>
  <c r="C334" i="105" s="1"/>
  <c r="AP192" i="10"/>
  <c r="C115" i="52"/>
  <c r="BR192" i="6"/>
  <c r="F215" i="6"/>
  <c r="S240" i="104"/>
  <c r="C240" i="104"/>
  <c r="J151" i="52"/>
  <c r="C588" i="101"/>
  <c r="C363" i="105" s="1"/>
  <c r="R585" i="101"/>
  <c r="V192" i="10"/>
  <c r="H178" i="52"/>
  <c r="M191" i="6"/>
  <c r="I192" i="10"/>
  <c r="S258" i="104"/>
  <c r="C258" i="104"/>
  <c r="O16" i="101"/>
  <c r="AU192" i="6"/>
  <c r="AI191" i="10"/>
  <c r="Y191" i="6"/>
  <c r="S249" i="104"/>
  <c r="C249" i="104"/>
  <c r="AZ215" i="6"/>
  <c r="I186" i="52"/>
  <c r="BK191" i="6"/>
  <c r="BO191" i="6"/>
  <c r="BC215" i="6"/>
  <c r="AX215" i="6"/>
  <c r="I113" i="52"/>
  <c r="AJ192" i="10"/>
  <c r="V191" i="10"/>
  <c r="AA191" i="10"/>
  <c r="AF191" i="10"/>
  <c r="D55" i="81"/>
  <c r="G223" i="81"/>
  <c r="E705" i="101"/>
  <c r="G53" i="81"/>
  <c r="G165" i="81"/>
  <c r="I703" i="101"/>
  <c r="D83" i="81"/>
  <c r="D195" i="81"/>
  <c r="G139" i="81"/>
  <c r="G193" i="81"/>
  <c r="G109" i="81"/>
  <c r="D81" i="81"/>
  <c r="G81" i="81"/>
  <c r="G137" i="81"/>
  <c r="D193" i="81"/>
  <c r="G221" i="81"/>
  <c r="I705" i="101"/>
  <c r="G251" i="81"/>
  <c r="E392" i="101"/>
  <c r="D111" i="81"/>
  <c r="D223" i="81"/>
  <c r="G250" i="81"/>
  <c r="D249" i="81"/>
  <c r="G110" i="81"/>
  <c r="D167" i="81"/>
  <c r="D139" i="81"/>
  <c r="E699" i="101"/>
  <c r="G55" i="81"/>
  <c r="G111" i="81"/>
  <c r="D109" i="81"/>
  <c r="D53" i="81"/>
  <c r="I396" i="101"/>
  <c r="G83" i="81"/>
  <c r="G195" i="81"/>
  <c r="D137" i="81"/>
  <c r="G249" i="81"/>
  <c r="I706" i="101"/>
  <c r="AE184" i="10"/>
  <c r="H123" i="105" s="1"/>
  <c r="AE183" i="10"/>
  <c r="G167" i="81"/>
  <c r="I184" i="10"/>
  <c r="I183" i="10"/>
  <c r="B184" i="10"/>
  <c r="B183" i="10"/>
  <c r="D27" i="81"/>
  <c r="G27" i="81"/>
  <c r="G25" i="81"/>
  <c r="D25" i="81"/>
  <c r="B179" i="10"/>
  <c r="I125" i="52"/>
  <c r="F363" i="104"/>
  <c r="N361" i="104" s="1"/>
  <c r="H125" i="52"/>
  <c r="I156" i="52"/>
  <c r="H189" i="52"/>
  <c r="G125" i="52"/>
  <c r="D165" i="81"/>
  <c r="D251" i="81"/>
  <c r="D221" i="81"/>
  <c r="F125" i="52"/>
  <c r="AZ207" i="6"/>
  <c r="L220" i="6"/>
  <c r="E125" i="52"/>
  <c r="O191" i="10"/>
  <c r="AZ203" i="6"/>
  <c r="D125" i="52"/>
  <c r="P24" i="101"/>
  <c r="C125" i="52"/>
  <c r="B125" i="52"/>
  <c r="J116" i="52"/>
  <c r="J115" i="52"/>
  <c r="I116" i="52"/>
  <c r="J120" i="52"/>
  <c r="P15" i="101"/>
  <c r="P13" i="101"/>
  <c r="F122" i="52"/>
  <c r="S11" i="101"/>
  <c r="T7" i="101"/>
  <c r="C119" i="52"/>
  <c r="D122" i="52"/>
  <c r="D119" i="52"/>
  <c r="S9" i="101"/>
  <c r="P19" i="101"/>
  <c r="I120" i="52"/>
  <c r="E119" i="52"/>
  <c r="T10" i="101"/>
  <c r="T4" i="101"/>
  <c r="T9" i="101"/>
  <c r="S215" i="6"/>
  <c r="H207" i="6"/>
  <c r="L116" i="52"/>
  <c r="AV215" i="6"/>
  <c r="E215" i="6"/>
  <c r="I219" i="6"/>
  <c r="K215" i="6"/>
  <c r="K207" i="6"/>
  <c r="BC191" i="6"/>
  <c r="AB192" i="6"/>
  <c r="BG219" i="6"/>
  <c r="BI219" i="6"/>
  <c r="AW215" i="6"/>
  <c r="BH192" i="6"/>
  <c r="BJ192" i="6"/>
  <c r="AF192" i="6"/>
  <c r="J153" i="52"/>
  <c r="AO192" i="10"/>
  <c r="T215" i="6"/>
  <c r="AW191" i="6"/>
  <c r="Q192" i="6"/>
  <c r="R192" i="6"/>
  <c r="BL216" i="6"/>
  <c r="R215" i="6"/>
  <c r="BT192" i="6"/>
  <c r="AX192" i="6"/>
  <c r="S216" i="6"/>
  <c r="K119" i="52"/>
  <c r="I215" i="6"/>
  <c r="AY191" i="6"/>
  <c r="D215" i="6"/>
  <c r="S219" i="6"/>
  <c r="BH219" i="6"/>
  <c r="AW219" i="6"/>
  <c r="AX219" i="6"/>
  <c r="P215" i="6"/>
  <c r="J121" i="52"/>
  <c r="N207" i="6"/>
  <c r="BJ219" i="6"/>
  <c r="AR215" i="6"/>
  <c r="D207" i="6"/>
  <c r="BB215" i="6"/>
  <c r="G215" i="6"/>
  <c r="G118" i="52"/>
  <c r="BN219" i="6"/>
  <c r="P20" i="101"/>
  <c r="BP192" i="6"/>
  <c r="BS192" i="6"/>
  <c r="L121" i="52"/>
  <c r="AS219" i="6"/>
  <c r="CA192" i="6"/>
  <c r="G122" i="52"/>
  <c r="AY215" i="6"/>
  <c r="BE219" i="6"/>
  <c r="CB192" i="6"/>
  <c r="CE191" i="6"/>
  <c r="CH191" i="6"/>
  <c r="CM192" i="6"/>
  <c r="H122" i="52"/>
  <c r="J219" i="6"/>
  <c r="B219" i="6"/>
  <c r="AS191" i="6"/>
  <c r="M191" i="10"/>
  <c r="Q216" i="6"/>
  <c r="H219" i="6"/>
  <c r="V219" i="6"/>
  <c r="K219" i="6"/>
  <c r="N219" i="6"/>
  <c r="P219" i="6"/>
  <c r="AY192" i="6"/>
  <c r="U219" i="6"/>
  <c r="AZ192" i="6"/>
  <c r="G191" i="10"/>
  <c r="F116" i="52"/>
  <c r="AT219" i="6"/>
  <c r="AY219" i="6"/>
  <c r="D115" i="52"/>
  <c r="K118" i="52"/>
  <c r="AS216" i="6"/>
  <c r="BF219" i="6"/>
  <c r="BK219" i="6"/>
  <c r="AZ219" i="6"/>
  <c r="N216" i="6"/>
  <c r="BL219" i="6"/>
  <c r="T219" i="6"/>
  <c r="F120" i="52"/>
  <c r="P21" i="101"/>
  <c r="BN216" i="6"/>
  <c r="BH191" i="6"/>
  <c r="G114" i="52"/>
  <c r="R216" i="6"/>
  <c r="BA219" i="6"/>
  <c r="BC219" i="6"/>
  <c r="AR219" i="6"/>
  <c r="E219" i="6"/>
  <c r="L118" i="52"/>
  <c r="BM219" i="6"/>
  <c r="BB219" i="6"/>
  <c r="BO219" i="6"/>
  <c r="BD219" i="6"/>
  <c r="L219" i="6"/>
  <c r="AU219" i="6"/>
  <c r="AV219" i="6"/>
  <c r="Q219" i="6"/>
  <c r="F219" i="6"/>
  <c r="F117" i="52"/>
  <c r="M219" i="6"/>
  <c r="R219" i="6"/>
  <c r="G219" i="6"/>
  <c r="Q282" i="101"/>
  <c r="Q273" i="101"/>
  <c r="B204" i="6"/>
  <c r="D39" i="81"/>
  <c r="E352" i="101"/>
  <c r="D94" i="81"/>
  <c r="C94" i="81"/>
  <c r="C126" i="81"/>
  <c r="D126" i="81"/>
  <c r="C178" i="81"/>
  <c r="D178" i="81"/>
  <c r="D210" i="81"/>
  <c r="C210" i="81"/>
  <c r="D149" i="81"/>
  <c r="C149" i="81"/>
  <c r="D66" i="81"/>
  <c r="C66" i="81"/>
  <c r="D181" i="81"/>
  <c r="C181" i="81"/>
  <c r="C233" i="81"/>
  <c r="D233" i="81"/>
  <c r="C65" i="81"/>
  <c r="D65" i="81"/>
  <c r="C239" i="81"/>
  <c r="D239" i="81"/>
  <c r="D211" i="81"/>
  <c r="C37" i="81"/>
  <c r="D37" i="81"/>
  <c r="C69" i="81"/>
  <c r="D69" i="81"/>
  <c r="D121" i="81"/>
  <c r="C121" i="81"/>
  <c r="D43" i="81"/>
  <c r="D183" i="81"/>
  <c r="D127" i="81"/>
  <c r="C127" i="81"/>
  <c r="D207" i="81"/>
  <c r="D95" i="81"/>
  <c r="D71" i="81"/>
  <c r="D98" i="81"/>
  <c r="C98" i="81"/>
  <c r="C150" i="81"/>
  <c r="D150" i="81"/>
  <c r="C182" i="81"/>
  <c r="D182" i="81"/>
  <c r="D234" i="81"/>
  <c r="C234" i="81"/>
  <c r="D153" i="81"/>
  <c r="C153" i="81"/>
  <c r="D70" i="81"/>
  <c r="C70" i="81"/>
  <c r="D237" i="81"/>
  <c r="C237" i="81"/>
  <c r="C97" i="81"/>
  <c r="D97" i="81"/>
  <c r="D205" i="81"/>
  <c r="C205" i="81"/>
  <c r="D123" i="81"/>
  <c r="D235" i="81"/>
  <c r="C41" i="81"/>
  <c r="D41" i="81"/>
  <c r="C93" i="81"/>
  <c r="D93" i="81"/>
  <c r="D125" i="81"/>
  <c r="C125" i="81"/>
  <c r="D151" i="81"/>
  <c r="D67" i="81"/>
  <c r="D38" i="81"/>
  <c r="C38" i="81"/>
  <c r="D179" i="81"/>
  <c r="D99" i="81"/>
  <c r="C122" i="81"/>
  <c r="D122" i="81"/>
  <c r="D154" i="81"/>
  <c r="C154" i="81"/>
  <c r="C206" i="81"/>
  <c r="D206" i="81"/>
  <c r="D238" i="81"/>
  <c r="C238" i="81"/>
  <c r="D155" i="81"/>
  <c r="D42" i="81"/>
  <c r="C42" i="81"/>
  <c r="D177" i="81"/>
  <c r="C177" i="81"/>
  <c r="D209" i="81"/>
  <c r="C209" i="81"/>
  <c r="D14" i="81"/>
  <c r="D13" i="81"/>
  <c r="D15" i="81"/>
  <c r="D10" i="81"/>
  <c r="D9" i="81"/>
  <c r="D11" i="81"/>
  <c r="P583" i="101"/>
  <c r="P584" i="101"/>
  <c r="F209" i="81"/>
  <c r="G209" i="81"/>
  <c r="G235" i="81"/>
  <c r="F149" i="81"/>
  <c r="G149" i="81"/>
  <c r="G125" i="81"/>
  <c r="F125" i="81"/>
  <c r="G179" i="81"/>
  <c r="G177" i="81"/>
  <c r="F177" i="81"/>
  <c r="G210" i="81"/>
  <c r="F210" i="81"/>
  <c r="F233" i="81"/>
  <c r="G233" i="81"/>
  <c r="F38" i="81"/>
  <c r="G38" i="81"/>
  <c r="G122" i="81"/>
  <c r="F122" i="81"/>
  <c r="F150" i="81"/>
  <c r="G150" i="81"/>
  <c r="G178" i="81"/>
  <c r="F178" i="81"/>
  <c r="G93" i="81"/>
  <c r="F93" i="81"/>
  <c r="H662" i="101"/>
  <c r="O661" i="101" s="1"/>
  <c r="G43" i="81"/>
  <c r="F238" i="81"/>
  <c r="G238" i="81"/>
  <c r="G181" i="81"/>
  <c r="F181" i="81"/>
  <c r="G123" i="81"/>
  <c r="G67" i="81"/>
  <c r="G65" i="81"/>
  <c r="F65" i="81"/>
  <c r="F66" i="81"/>
  <c r="G66" i="81"/>
  <c r="G94" i="81"/>
  <c r="F94" i="81"/>
  <c r="G151" i="81"/>
  <c r="G71" i="81"/>
  <c r="G205" i="81"/>
  <c r="F205" i="81"/>
  <c r="G127" i="81"/>
  <c r="G155" i="81"/>
  <c r="G239" i="81"/>
  <c r="G41" i="81"/>
  <c r="F41" i="81"/>
  <c r="G69" i="81"/>
  <c r="F69" i="81"/>
  <c r="G206" i="81"/>
  <c r="F206" i="81"/>
  <c r="F121" i="81"/>
  <c r="G121" i="81"/>
  <c r="G39" i="81"/>
  <c r="F39" i="81"/>
  <c r="G207" i="81"/>
  <c r="G183" i="81"/>
  <c r="G211" i="81"/>
  <c r="G95" i="81"/>
  <c r="G99" i="81"/>
  <c r="F237" i="81"/>
  <c r="G237" i="81"/>
  <c r="F42" i="81"/>
  <c r="G42" i="81"/>
  <c r="F126" i="81"/>
  <c r="G126" i="81"/>
  <c r="F154" i="81"/>
  <c r="G154" i="81"/>
  <c r="F182" i="81"/>
  <c r="G182" i="81"/>
  <c r="F97" i="81"/>
  <c r="G97" i="81"/>
  <c r="F234" i="81"/>
  <c r="G234" i="81"/>
  <c r="G153" i="81"/>
  <c r="F153" i="81"/>
  <c r="F37" i="81"/>
  <c r="G37" i="81"/>
  <c r="F70" i="81"/>
  <c r="G70" i="81"/>
  <c r="F98" i="81"/>
  <c r="G98" i="81"/>
  <c r="G14" i="81"/>
  <c r="G13" i="81"/>
  <c r="G15" i="81"/>
  <c r="E216" i="6"/>
  <c r="G10" i="81"/>
  <c r="G9" i="81"/>
  <c r="G11" i="81"/>
  <c r="G220" i="6"/>
  <c r="M192" i="10"/>
  <c r="G363" i="104"/>
  <c r="BO216" i="6"/>
  <c r="BF208" i="6"/>
  <c r="I185" i="52"/>
  <c r="I184" i="52"/>
  <c r="H191" i="10"/>
  <c r="AZ208" i="6"/>
  <c r="BL215" i="6"/>
  <c r="BH215" i="6"/>
  <c r="BI215" i="6"/>
  <c r="BJ215" i="6"/>
  <c r="BK215" i="6"/>
  <c r="BM215" i="6"/>
  <c r="BN215" i="6"/>
  <c r="BO215" i="6"/>
  <c r="BD215" i="6"/>
  <c r="G216" i="6"/>
  <c r="Q215" i="6"/>
  <c r="M215" i="6"/>
  <c r="C215" i="6"/>
  <c r="L215" i="6"/>
  <c r="F355" i="104"/>
  <c r="M354" i="104" s="1"/>
  <c r="AS192" i="10"/>
  <c r="AA192" i="10"/>
  <c r="I216" i="6"/>
  <c r="U204" i="6"/>
  <c r="AT215" i="6"/>
  <c r="AU215" i="6"/>
  <c r="AS215" i="6"/>
  <c r="BG215" i="6"/>
  <c r="BF215" i="6"/>
  <c r="BE215" i="6"/>
  <c r="H357" i="104"/>
  <c r="D360" i="104"/>
  <c r="D363" i="104"/>
  <c r="H323" i="104"/>
  <c r="N322" i="104" s="1"/>
  <c r="H318" i="104"/>
  <c r="N317" i="104" s="1"/>
  <c r="BL203" i="6"/>
  <c r="AT203" i="6"/>
  <c r="BH203" i="6"/>
  <c r="AW203" i="6"/>
  <c r="Q240" i="104"/>
  <c r="F240" i="104" s="1"/>
  <c r="B192" i="6"/>
  <c r="T191" i="6"/>
  <c r="H220" i="6"/>
  <c r="G123" i="52"/>
  <c r="G203" i="6"/>
  <c r="B216" i="6"/>
  <c r="N220" i="6"/>
  <c r="AT192" i="10"/>
  <c r="BO192" i="6"/>
  <c r="F123" i="52"/>
  <c r="E191" i="10"/>
  <c r="U192" i="10"/>
  <c r="F191" i="10"/>
  <c r="AX191" i="6"/>
  <c r="BF203" i="6"/>
  <c r="BI203" i="6"/>
  <c r="AI192" i="10"/>
  <c r="CH192" i="6"/>
  <c r="E123" i="52"/>
  <c r="I124" i="52"/>
  <c r="B194" i="81"/>
  <c r="F395" i="101"/>
  <c r="M394" i="101" s="1"/>
  <c r="I191" i="10"/>
  <c r="G192" i="10"/>
  <c r="Q191" i="10"/>
  <c r="BC208" i="6"/>
  <c r="AR207" i="6"/>
  <c r="CE192" i="6"/>
  <c r="M192" i="6"/>
  <c r="M220" i="6"/>
  <c r="B166" i="81"/>
  <c r="D166" i="81"/>
  <c r="F391" i="101"/>
  <c r="M390" i="101" s="1"/>
  <c r="B82" i="81"/>
  <c r="B110" i="81"/>
  <c r="BS191" i="6"/>
  <c r="BK220" i="6"/>
  <c r="BP191" i="6"/>
  <c r="P23" i="101"/>
  <c r="BC204" i="6"/>
  <c r="BD204" i="6"/>
  <c r="AX203" i="6"/>
  <c r="AS203" i="6"/>
  <c r="AS207" i="6"/>
  <c r="BG203" i="6"/>
  <c r="BJ203" i="6"/>
  <c r="BE203" i="6"/>
  <c r="T220" i="6"/>
  <c r="V220" i="6"/>
  <c r="AB191" i="10"/>
  <c r="X192" i="10"/>
  <c r="AS220" i="6"/>
  <c r="AR220" i="6"/>
  <c r="AU191" i="6"/>
  <c r="AR192" i="6"/>
  <c r="AV192" i="6"/>
  <c r="AS192" i="6"/>
  <c r="BA191" i="6"/>
  <c r="AE191" i="6"/>
  <c r="X191" i="6"/>
  <c r="Q191" i="6"/>
  <c r="B250" i="81"/>
  <c r="D250" i="81"/>
  <c r="AD191" i="10"/>
  <c r="R192" i="10"/>
  <c r="D192" i="10"/>
  <c r="J191" i="10"/>
  <c r="N191" i="10"/>
  <c r="BN208" i="6"/>
  <c r="AV203" i="6"/>
  <c r="BC203" i="6"/>
  <c r="BD203" i="6"/>
  <c r="AZ220" i="6"/>
  <c r="BB207" i="6"/>
  <c r="BK203" i="6"/>
  <c r="BG220" i="6"/>
  <c r="BM203" i="6"/>
  <c r="BO203" i="6"/>
  <c r="CA191" i="6"/>
  <c r="CB191" i="6"/>
  <c r="C124" i="52"/>
  <c r="V207" i="6"/>
  <c r="B220" i="6"/>
  <c r="AL192" i="6"/>
  <c r="Q220" i="6"/>
  <c r="W192" i="6"/>
  <c r="R191" i="6"/>
  <c r="C220" i="6"/>
  <c r="O207" i="6"/>
  <c r="E124" i="52"/>
  <c r="S207" i="6"/>
  <c r="R203" i="6"/>
  <c r="R207" i="6"/>
  <c r="BX191" i="6"/>
  <c r="BF192" i="6"/>
  <c r="BK192" i="6"/>
  <c r="BJ220" i="6"/>
  <c r="BJ191" i="6"/>
  <c r="BQ191" i="6"/>
  <c r="BD220" i="6"/>
  <c r="BR191" i="6"/>
  <c r="AU220" i="6"/>
  <c r="BC192" i="6"/>
  <c r="BC220" i="6"/>
  <c r="AR203" i="6"/>
  <c r="O11" i="104"/>
  <c r="H114" i="52"/>
  <c r="I117" i="52"/>
  <c r="F124" i="52"/>
  <c r="F114" i="52"/>
  <c r="H115" i="52"/>
  <c r="B118" i="52"/>
  <c r="I114" i="52"/>
  <c r="J118" i="52"/>
  <c r="E116" i="52"/>
  <c r="I147" i="52"/>
  <c r="G115" i="52"/>
  <c r="K121" i="52"/>
  <c r="T8" i="101"/>
  <c r="K117" i="52"/>
  <c r="C116" i="52"/>
  <c r="T5" i="101"/>
  <c r="K120" i="52"/>
  <c r="H118" i="52"/>
  <c r="G116" i="52"/>
  <c r="H116" i="52"/>
  <c r="J174" i="52"/>
  <c r="J173" i="52"/>
  <c r="P17" i="101"/>
  <c r="M115" i="52"/>
  <c r="C117" i="52"/>
  <c r="C118" i="52"/>
  <c r="H181" i="52"/>
  <c r="I149" i="52"/>
  <c r="H120" i="52"/>
  <c r="H121" i="52"/>
  <c r="G124" i="52"/>
  <c r="H117" i="52"/>
  <c r="I122" i="52"/>
  <c r="I123" i="52"/>
  <c r="M114" i="52"/>
  <c r="E121" i="52"/>
  <c r="E120" i="52"/>
  <c r="J117" i="52"/>
  <c r="H180" i="52"/>
  <c r="I148" i="52"/>
  <c r="D120" i="52"/>
  <c r="D121" i="52"/>
  <c r="J146" i="52"/>
  <c r="I118" i="52"/>
  <c r="J119" i="52"/>
  <c r="I115" i="52"/>
  <c r="G119" i="52"/>
  <c r="J172" i="52"/>
  <c r="P18" i="101"/>
  <c r="E114" i="52"/>
  <c r="L120" i="52"/>
  <c r="L119" i="52"/>
  <c r="B123" i="52"/>
  <c r="B124" i="52"/>
  <c r="C123" i="52"/>
  <c r="C122" i="52"/>
  <c r="M121" i="52"/>
  <c r="S21" i="101"/>
  <c r="H119" i="52"/>
  <c r="D116" i="52"/>
  <c r="I121" i="52"/>
  <c r="K115" i="52"/>
  <c r="K116" i="52"/>
  <c r="F121" i="52"/>
  <c r="D124" i="52"/>
  <c r="D123" i="52"/>
  <c r="J168" i="52"/>
  <c r="P3" i="104" s="1"/>
  <c r="D114" i="52"/>
  <c r="G117" i="52"/>
  <c r="D118" i="52"/>
  <c r="D117" i="52"/>
  <c r="L122" i="52"/>
  <c r="C120" i="52"/>
  <c r="C121" i="52"/>
  <c r="I150" i="52"/>
  <c r="H182" i="52"/>
  <c r="H183" i="52"/>
  <c r="F118" i="52"/>
  <c r="L114" i="52"/>
  <c r="H186" i="52"/>
  <c r="H185" i="52"/>
  <c r="M117" i="52"/>
  <c r="J122" i="52"/>
  <c r="G121" i="52"/>
  <c r="G120" i="52"/>
  <c r="J114" i="52"/>
  <c r="M119" i="52"/>
  <c r="L115" i="52"/>
  <c r="M118" i="52"/>
  <c r="L117" i="52"/>
  <c r="M120" i="52"/>
  <c r="K114" i="52"/>
  <c r="E115" i="52"/>
  <c r="M116" i="52"/>
  <c r="E118" i="52"/>
  <c r="E117" i="52"/>
  <c r="I119" i="52"/>
  <c r="M113" i="52"/>
  <c r="F119" i="52"/>
  <c r="S19" i="101"/>
  <c r="F115" i="52"/>
  <c r="AJ191" i="10"/>
  <c r="AF192" i="10"/>
  <c r="H396" i="101"/>
  <c r="T191" i="10"/>
  <c r="T192" i="10"/>
  <c r="B191" i="10"/>
  <c r="B192" i="10"/>
  <c r="K191" i="10"/>
  <c r="K192" i="10"/>
  <c r="BD192" i="6"/>
  <c r="AV220" i="6"/>
  <c r="BW192" i="6"/>
  <c r="BT191" i="6"/>
  <c r="AY220" i="6"/>
  <c r="CM191" i="6"/>
  <c r="BE192" i="6"/>
  <c r="AI191" i="6"/>
  <c r="S191" i="6"/>
  <c r="S192" i="6"/>
  <c r="O191" i="6"/>
  <c r="O192" i="6"/>
  <c r="AI192" i="6"/>
  <c r="AF191" i="6"/>
  <c r="P220" i="6"/>
  <c r="AK191" i="6"/>
  <c r="AO192" i="6"/>
  <c r="AG191" i="6"/>
  <c r="AG192" i="6"/>
  <c r="Y192" i="6"/>
  <c r="AO191" i="6"/>
  <c r="P192" i="6"/>
  <c r="AC191" i="6"/>
  <c r="AC192" i="6"/>
  <c r="AB191" i="6"/>
  <c r="AO191" i="10"/>
  <c r="AC192" i="10"/>
  <c r="AC191" i="10"/>
  <c r="AQ192" i="10"/>
  <c r="C191" i="10"/>
  <c r="C192" i="10"/>
  <c r="BL192" i="6"/>
  <c r="BL191" i="6"/>
  <c r="AZ191" i="6"/>
  <c r="AW192" i="6"/>
  <c r="CI191" i="6"/>
  <c r="M124" i="52"/>
  <c r="S22" i="101"/>
  <c r="E191" i="6"/>
  <c r="E192" i="6"/>
  <c r="H705" i="101"/>
  <c r="S204" i="6"/>
  <c r="AY208" i="6"/>
  <c r="R280" i="101"/>
  <c r="B111" i="81"/>
  <c r="L124" i="52"/>
  <c r="P22" i="101"/>
  <c r="J208" i="6"/>
  <c r="P208" i="6"/>
  <c r="L204" i="6"/>
  <c r="L206" i="6" s="1"/>
  <c r="H208" i="6"/>
  <c r="G208" i="6"/>
  <c r="F204" i="6"/>
  <c r="G204" i="6"/>
  <c r="T204" i="6"/>
  <c r="T205" i="6" s="1"/>
  <c r="K124" i="52"/>
  <c r="K123" i="52"/>
  <c r="E223" i="81"/>
  <c r="E250" i="81"/>
  <c r="AU204" i="6"/>
  <c r="C208" i="6"/>
  <c r="H362" i="104"/>
  <c r="I187" i="10"/>
  <c r="BJ216" i="6"/>
  <c r="BB216" i="6"/>
  <c r="BJ208" i="6"/>
  <c r="AV204" i="6"/>
  <c r="C228" i="105" s="1"/>
  <c r="U216" i="6"/>
  <c r="U217" i="6" s="1"/>
  <c r="B208" i="6"/>
  <c r="H204" i="6"/>
  <c r="M216" i="6"/>
  <c r="K204" i="6"/>
  <c r="H701" i="101"/>
  <c r="D398" i="101"/>
  <c r="B27" i="81"/>
  <c r="BK216" i="6"/>
  <c r="BH216" i="6"/>
  <c r="AR216" i="6"/>
  <c r="AZ204" i="6"/>
  <c r="C114" i="105" s="1"/>
  <c r="BH204" i="6"/>
  <c r="C115" i="105" s="1"/>
  <c r="BL204" i="6"/>
  <c r="C227" i="105" s="1"/>
  <c r="BH208" i="6"/>
  <c r="F115" i="105" s="1"/>
  <c r="BC216" i="6"/>
  <c r="AY204" i="6"/>
  <c r="BG204" i="6"/>
  <c r="C310" i="105" s="1"/>
  <c r="E603" i="101"/>
  <c r="I669" i="101"/>
  <c r="I663" i="101"/>
  <c r="D396" i="101"/>
  <c r="D194" i="81"/>
  <c r="N389" i="101"/>
  <c r="AV208" i="6"/>
  <c r="AU208" i="6"/>
  <c r="O216" i="6"/>
  <c r="T216" i="6"/>
  <c r="V216" i="6"/>
  <c r="P216" i="6"/>
  <c r="O208" i="6"/>
  <c r="T208" i="6"/>
  <c r="K208" i="6"/>
  <c r="O204" i="6"/>
  <c r="B180" i="6"/>
  <c r="B179" i="6"/>
  <c r="J171" i="52"/>
  <c r="J170" i="52"/>
  <c r="J176" i="52"/>
  <c r="J175" i="52"/>
  <c r="J169" i="52"/>
  <c r="Q254" i="104"/>
  <c r="F254" i="104" s="1"/>
  <c r="Q256" i="104"/>
  <c r="F256" i="104" s="1"/>
  <c r="H699" i="101"/>
  <c r="H390" i="101"/>
  <c r="H703" i="101"/>
  <c r="H702" i="101"/>
  <c r="F706" i="101"/>
  <c r="M703" i="101" s="1"/>
  <c r="G395" i="101"/>
  <c r="AE187" i="10"/>
  <c r="AE188" i="10"/>
  <c r="B55" i="81"/>
  <c r="D701" i="101"/>
  <c r="D390" i="101"/>
  <c r="D699" i="101"/>
  <c r="E55" i="81"/>
  <c r="D705" i="101"/>
  <c r="F707" i="101"/>
  <c r="N701" i="101" s="1"/>
  <c r="E26" i="81"/>
  <c r="BK204" i="6"/>
  <c r="C199" i="105" s="1"/>
  <c r="BO204" i="6"/>
  <c r="AR204" i="6"/>
  <c r="C116" i="105" s="1"/>
  <c r="BM208" i="6"/>
  <c r="BO208" i="6"/>
  <c r="BI208" i="6"/>
  <c r="BE208" i="6"/>
  <c r="BG208" i="6"/>
  <c r="BA208" i="6"/>
  <c r="BG216" i="6"/>
  <c r="BB208" i="6"/>
  <c r="F170" i="105" s="1"/>
  <c r="AW216" i="6"/>
  <c r="AX208" i="6"/>
  <c r="AW208" i="6"/>
  <c r="AT208" i="6"/>
  <c r="AS208" i="6"/>
  <c r="L123" i="52"/>
  <c r="Q208" i="6"/>
  <c r="N396" i="101"/>
  <c r="N393" i="101"/>
  <c r="N392" i="101"/>
  <c r="E600" i="101"/>
  <c r="E592" i="101"/>
  <c r="I664" i="101"/>
  <c r="E283" i="101"/>
  <c r="E280" i="101"/>
  <c r="AN191" i="10"/>
  <c r="AN192" i="10"/>
  <c r="W192" i="10"/>
  <c r="W191" i="10"/>
  <c r="AV216" i="6"/>
  <c r="BM192" i="6"/>
  <c r="BM191" i="6"/>
  <c r="CD191" i="6"/>
  <c r="CD192" i="6"/>
  <c r="BF220" i="6"/>
  <c r="BG192" i="6"/>
  <c r="BG191" i="6"/>
  <c r="BO220" i="6"/>
  <c r="M122" i="52"/>
  <c r="M123" i="52"/>
  <c r="AM191" i="6"/>
  <c r="AM192" i="6"/>
  <c r="R220" i="6"/>
  <c r="K192" i="6"/>
  <c r="K191" i="6"/>
  <c r="AN191" i="6"/>
  <c r="S220" i="6"/>
  <c r="AN192" i="6"/>
  <c r="C192" i="6"/>
  <c r="C191" i="6"/>
  <c r="AQ191" i="6"/>
  <c r="AQ192" i="6"/>
  <c r="U220" i="6"/>
  <c r="AP191" i="6"/>
  <c r="F192" i="6"/>
  <c r="F191" i="6"/>
  <c r="L191" i="6"/>
  <c r="L192" i="6"/>
  <c r="B188" i="6"/>
  <c r="B187" i="6"/>
  <c r="G191" i="6"/>
  <c r="G192" i="6"/>
  <c r="I191" i="6"/>
  <c r="I192" i="6"/>
  <c r="N192" i="6"/>
  <c r="N191" i="6"/>
  <c r="V192" i="6"/>
  <c r="V191" i="6"/>
  <c r="Z191" i="6"/>
  <c r="Z192" i="6"/>
  <c r="E220" i="6"/>
  <c r="K216" i="6"/>
  <c r="U191" i="6"/>
  <c r="U192" i="6"/>
  <c r="AJ192" i="6"/>
  <c r="O220" i="6"/>
  <c r="AJ191" i="6"/>
  <c r="K220" i="6"/>
  <c r="AE191" i="10"/>
  <c r="AE192" i="10"/>
  <c r="Y192" i="10"/>
  <c r="Y191" i="10"/>
  <c r="D703" i="101"/>
  <c r="E167" i="81"/>
  <c r="D392" i="101"/>
  <c r="E222" i="81"/>
  <c r="F705" i="101"/>
  <c r="M702" i="101" s="1"/>
  <c r="F703" i="101"/>
  <c r="M700" i="101" s="1"/>
  <c r="E166" i="81"/>
  <c r="H392" i="101"/>
  <c r="F701" i="101"/>
  <c r="M698" i="101" s="1"/>
  <c r="E110" i="81"/>
  <c r="E54" i="81"/>
  <c r="F699" i="101"/>
  <c r="M696" i="101" s="1"/>
  <c r="E138" i="81"/>
  <c r="F702" i="101"/>
  <c r="M699" i="101" s="1"/>
  <c r="N391" i="101"/>
  <c r="M397" i="101"/>
  <c r="N395" i="101"/>
  <c r="N394" i="101"/>
  <c r="N397" i="101"/>
  <c r="P191" i="10"/>
  <c r="P192" i="10"/>
  <c r="L191" i="10"/>
  <c r="L192" i="10"/>
  <c r="S191" i="10"/>
  <c r="S192" i="10"/>
  <c r="B188" i="10"/>
  <c r="B187" i="10"/>
  <c r="BL208" i="6"/>
  <c r="AR208" i="6"/>
  <c r="F116" i="105" s="1"/>
  <c r="BK208" i="6"/>
  <c r="BD208" i="6"/>
  <c r="BZ191" i="6"/>
  <c r="BZ192" i="6"/>
  <c r="AT191" i="6"/>
  <c r="AT192" i="6"/>
  <c r="AT207" i="6"/>
  <c r="BA207" i="6"/>
  <c r="BE207" i="6"/>
  <c r="CF192" i="6"/>
  <c r="BH220" i="6"/>
  <c r="CF191" i="6"/>
  <c r="BD207" i="6"/>
  <c r="BB203" i="6"/>
  <c r="AT220" i="6"/>
  <c r="BI216" i="6"/>
  <c r="BM207" i="6"/>
  <c r="AY216" i="6"/>
  <c r="BH207" i="6"/>
  <c r="CL191" i="6"/>
  <c r="CL192" i="6"/>
  <c r="BA203" i="6"/>
  <c r="AT216" i="6"/>
  <c r="AX220" i="6"/>
  <c r="BV191" i="6"/>
  <c r="BV192" i="6"/>
  <c r="BE220" i="6"/>
  <c r="CC191" i="6"/>
  <c r="CC192" i="6"/>
  <c r="BI207" i="6"/>
  <c r="AY203" i="6"/>
  <c r="BN203" i="6"/>
  <c r="BL207" i="6"/>
  <c r="BA216" i="6"/>
  <c r="BE216" i="6"/>
  <c r="BM216" i="6"/>
  <c r="AU203" i="6"/>
  <c r="AX216" i="6"/>
  <c r="Q289" i="101"/>
  <c r="AD192" i="6"/>
  <c r="I220" i="6"/>
  <c r="AD191" i="6"/>
  <c r="L216" i="6"/>
  <c r="AA191" i="6"/>
  <c r="AA192" i="6"/>
  <c r="F220" i="6"/>
  <c r="F216" i="6"/>
  <c r="D216" i="6"/>
  <c r="S203" i="6"/>
  <c r="K203" i="6"/>
  <c r="H203" i="6"/>
  <c r="P207" i="6"/>
  <c r="F203" i="6"/>
  <c r="Q290" i="101"/>
  <c r="P203" i="6"/>
  <c r="O203" i="6"/>
  <c r="I203" i="6"/>
  <c r="U203" i="6"/>
  <c r="D192" i="6"/>
  <c r="D191" i="6"/>
  <c r="D220" i="6"/>
  <c r="H191" i="6"/>
  <c r="H192" i="6"/>
  <c r="B203" i="6"/>
  <c r="H216" i="6"/>
  <c r="D331" i="105"/>
  <c r="E269" i="101"/>
  <c r="D328" i="105" s="1"/>
  <c r="E270" i="101"/>
  <c r="D329" i="105" s="1"/>
  <c r="E274" i="101"/>
  <c r="D333" i="105" s="1"/>
  <c r="E271" i="101"/>
  <c r="D330" i="105" s="1"/>
  <c r="R271" i="101"/>
  <c r="E273" i="101"/>
  <c r="D332" i="105" s="1"/>
  <c r="E287" i="101"/>
  <c r="D346" i="105" s="1"/>
  <c r="E290" i="101"/>
  <c r="R291" i="101"/>
  <c r="U208" i="6"/>
  <c r="D204" i="6"/>
  <c r="N208" i="6"/>
  <c r="V204" i="6"/>
  <c r="I208" i="6"/>
  <c r="I670" i="101"/>
  <c r="P669" i="101"/>
  <c r="I662" i="101"/>
  <c r="E591" i="101"/>
  <c r="D366" i="105" s="1"/>
  <c r="E593" i="101"/>
  <c r="D368" i="105" s="1"/>
  <c r="Q589" i="101"/>
  <c r="I665" i="101"/>
  <c r="E596" i="101"/>
  <c r="E288" i="101"/>
  <c r="P592" i="101"/>
  <c r="P204" i="6"/>
  <c r="D208" i="6"/>
  <c r="N204" i="6"/>
  <c r="V208" i="6"/>
  <c r="I204" i="6"/>
  <c r="I668" i="101"/>
  <c r="E594" i="101"/>
  <c r="E291" i="101"/>
  <c r="E604" i="101"/>
  <c r="D379" i="105" s="1"/>
  <c r="E601" i="101"/>
  <c r="D376" i="105" s="1"/>
  <c r="Q598" i="101"/>
  <c r="E605" i="101"/>
  <c r="D380" i="105" s="1"/>
  <c r="E284" i="101"/>
  <c r="R284" i="101"/>
  <c r="R279" i="101"/>
  <c r="R281" i="101"/>
  <c r="R283" i="101"/>
  <c r="E595" i="101"/>
  <c r="D370" i="105" s="1"/>
  <c r="E602" i="101"/>
  <c r="D377" i="105" s="1"/>
  <c r="F208" i="6"/>
  <c r="R204" i="6"/>
  <c r="E208" i="6"/>
  <c r="M204" i="6"/>
  <c r="H124" i="52"/>
  <c r="H123" i="52"/>
  <c r="P593" i="101"/>
  <c r="E282" i="101"/>
  <c r="D341" i="105" s="1"/>
  <c r="E279" i="101"/>
  <c r="D338" i="105" s="1"/>
  <c r="E281" i="101"/>
  <c r="D340" i="105" s="1"/>
  <c r="Q291" i="101"/>
  <c r="F292" i="101" s="1"/>
  <c r="E351" i="105" s="1"/>
  <c r="I666" i="101"/>
  <c r="Q204" i="6"/>
  <c r="S208" i="6"/>
  <c r="E289" i="101"/>
  <c r="D348" i="105" s="1"/>
  <c r="L208" i="6"/>
  <c r="R208" i="6"/>
  <c r="E204" i="6"/>
  <c r="M208" i="6"/>
  <c r="J124" i="52"/>
  <c r="J123" i="52"/>
  <c r="Q579" i="101"/>
  <c r="E586" i="101"/>
  <c r="D361" i="105" s="1"/>
  <c r="E584" i="101"/>
  <c r="D359" i="105" s="1"/>
  <c r="E583" i="101"/>
  <c r="D358" i="105" s="1"/>
  <c r="E582" i="101"/>
  <c r="D357" i="105" s="1"/>
  <c r="E585" i="101"/>
  <c r="D360" i="105" s="1"/>
  <c r="E587" i="101"/>
  <c r="D362" i="105" s="1"/>
  <c r="P589" i="101"/>
  <c r="R278" i="101"/>
  <c r="E278" i="101"/>
  <c r="D337" i="105" s="1"/>
  <c r="AK191" i="10"/>
  <c r="AK192" i="10"/>
  <c r="Z191" i="10"/>
  <c r="Z192" i="10"/>
  <c r="AL191" i="10"/>
  <c r="AL192" i="10"/>
  <c r="AG192" i="10"/>
  <c r="AG191" i="10"/>
  <c r="AH191" i="10"/>
  <c r="AH192" i="10"/>
  <c r="AR192" i="10"/>
  <c r="AR191" i="10"/>
  <c r="AM191" i="10"/>
  <c r="AM192" i="10"/>
  <c r="H700" i="101"/>
  <c r="D397" i="101"/>
  <c r="B251" i="81"/>
  <c r="E251" i="81"/>
  <c r="D706" i="101"/>
  <c r="F700" i="101"/>
  <c r="M697" i="101" s="1"/>
  <c r="E82" i="81"/>
  <c r="H393" i="101"/>
  <c r="H394" i="101"/>
  <c r="E83" i="81"/>
  <c r="D700" i="101"/>
  <c r="H704" i="101"/>
  <c r="H397" i="101"/>
  <c r="D394" i="101"/>
  <c r="B167" i="81"/>
  <c r="D395" i="101"/>
  <c r="B195" i="81"/>
  <c r="H391" i="101"/>
  <c r="G396" i="101"/>
  <c r="D222" i="81"/>
  <c r="D54" i="81"/>
  <c r="G390" i="101"/>
  <c r="D393" i="101"/>
  <c r="B139" i="81"/>
  <c r="D391" i="101"/>
  <c r="B83" i="81"/>
  <c r="E194" i="81"/>
  <c r="F704" i="101"/>
  <c r="M701" i="101" s="1"/>
  <c r="E139" i="81"/>
  <c r="D702" i="101"/>
  <c r="E195" i="81"/>
  <c r="D704" i="101"/>
  <c r="H395" i="101"/>
  <c r="H398" i="101"/>
  <c r="E27" i="81"/>
  <c r="D707" i="101"/>
  <c r="D26" i="81"/>
  <c r="G398" i="101"/>
  <c r="BG207" i="6"/>
  <c r="AX207" i="6"/>
  <c r="BB192" i="6"/>
  <c r="BB220" i="6"/>
  <c r="BB191" i="6"/>
  <c r="AU207" i="6"/>
  <c r="BK207" i="6"/>
  <c r="AW207" i="6"/>
  <c r="BD216" i="6"/>
  <c r="BF216" i="6"/>
  <c r="BN191" i="6"/>
  <c r="BN192" i="6"/>
  <c r="BN220" i="6"/>
  <c r="CK191" i="6"/>
  <c r="CK192" i="6"/>
  <c r="BM220" i="6"/>
  <c r="AU216" i="6"/>
  <c r="AV207" i="6"/>
  <c r="BF207" i="6"/>
  <c r="BI191" i="6"/>
  <c r="BI192" i="6"/>
  <c r="AY207" i="6"/>
  <c r="BO207" i="6"/>
  <c r="AZ216" i="6"/>
  <c r="CJ191" i="6"/>
  <c r="CJ192" i="6"/>
  <c r="BL220" i="6"/>
  <c r="BN207" i="6"/>
  <c r="BJ207" i="6"/>
  <c r="BY191" i="6"/>
  <c r="BY192" i="6"/>
  <c r="BA220" i="6"/>
  <c r="CG192" i="6"/>
  <c r="CG191" i="6"/>
  <c r="BI220" i="6"/>
  <c r="BC207" i="6"/>
  <c r="BU192" i="6"/>
  <c r="AW220" i="6"/>
  <c r="BU191" i="6"/>
  <c r="BE204" i="6"/>
  <c r="C254" i="105" s="1"/>
  <c r="BB204" i="6"/>
  <c r="C170" i="105" s="1"/>
  <c r="AX204" i="6"/>
  <c r="C284" i="105" s="1"/>
  <c r="BF204" i="6"/>
  <c r="C282" i="105" s="1"/>
  <c r="AS204" i="6"/>
  <c r="C144" i="105" s="1"/>
  <c r="BN204" i="6"/>
  <c r="C283" i="105" s="1"/>
  <c r="BJ204" i="6"/>
  <c r="C171" i="105" s="1"/>
  <c r="I352" i="101"/>
  <c r="BI204" i="6"/>
  <c r="C143" i="105" s="1"/>
  <c r="AW204" i="6"/>
  <c r="C256" i="105" s="1"/>
  <c r="BM204" i="6"/>
  <c r="C255" i="105" s="1"/>
  <c r="BA204" i="6"/>
  <c r="C142" i="105" s="1"/>
  <c r="AT204" i="6"/>
  <c r="C172" i="105" s="1"/>
  <c r="G292" i="101"/>
  <c r="F351" i="105" s="1"/>
  <c r="C292" i="101"/>
  <c r="C351" i="105" s="1"/>
  <c r="H187" i="52"/>
  <c r="H188" i="52"/>
  <c r="I155" i="52"/>
  <c r="C216" i="6"/>
  <c r="J204" i="6"/>
  <c r="F666" i="101"/>
  <c r="F669" i="101"/>
  <c r="F664" i="101"/>
  <c r="F662" i="101"/>
  <c r="F670" i="101"/>
  <c r="F665" i="101"/>
  <c r="F667" i="101"/>
  <c r="F668" i="101"/>
  <c r="F663" i="101"/>
  <c r="C204" i="6"/>
  <c r="Q207" i="6"/>
  <c r="J203" i="6"/>
  <c r="J216" i="6"/>
  <c r="J192" i="6"/>
  <c r="J220" i="6"/>
  <c r="J191" i="6"/>
  <c r="C203" i="6"/>
  <c r="AR221" i="6" l="1"/>
  <c r="E157" i="81"/>
  <c r="F226" i="105"/>
  <c r="E18" i="81"/>
  <c r="F87" i="105"/>
  <c r="B242" i="81"/>
  <c r="C311" i="105"/>
  <c r="E130" i="81"/>
  <c r="F199" i="105"/>
  <c r="B18" i="81"/>
  <c r="C87" i="105"/>
  <c r="E75" i="81"/>
  <c r="F144" i="105"/>
  <c r="E102" i="81"/>
  <c r="F171" i="105"/>
  <c r="G284" i="101"/>
  <c r="F343" i="105" s="1"/>
  <c r="D343" i="105"/>
  <c r="C280" i="101"/>
  <c r="C339" i="105" s="1"/>
  <c r="D339" i="105"/>
  <c r="B131" i="81"/>
  <c r="C200" i="105"/>
  <c r="E45" i="81"/>
  <c r="F114" i="105"/>
  <c r="B19" i="81"/>
  <c r="C88" i="105"/>
  <c r="C283" i="101"/>
  <c r="C342" i="105" s="1"/>
  <c r="D342" i="105"/>
  <c r="E214" i="81"/>
  <c r="F283" i="105"/>
  <c r="E241" i="81"/>
  <c r="F310" i="105"/>
  <c r="E243" i="81"/>
  <c r="F312" i="105"/>
  <c r="G288" i="101"/>
  <c r="F347" i="105" s="1"/>
  <c r="D347" i="105"/>
  <c r="E73" i="81"/>
  <c r="F142" i="105"/>
  <c r="G594" i="101"/>
  <c r="F369" i="105" s="1"/>
  <c r="D369" i="105"/>
  <c r="G592" i="101"/>
  <c r="F367" i="105" s="1"/>
  <c r="D367" i="105"/>
  <c r="E185" i="81"/>
  <c r="F254" i="105"/>
  <c r="E158" i="81"/>
  <c r="F227" i="105"/>
  <c r="E103" i="81"/>
  <c r="F172" i="105"/>
  <c r="E187" i="81"/>
  <c r="F256" i="105"/>
  <c r="F290" i="101"/>
  <c r="E349" i="105" s="1"/>
  <c r="D349" i="105"/>
  <c r="E215" i="81"/>
  <c r="F284" i="105"/>
  <c r="E131" i="81"/>
  <c r="F200" i="105"/>
  <c r="E17" i="81"/>
  <c r="F86" i="105"/>
  <c r="E129" i="81"/>
  <c r="F198" i="105"/>
  <c r="B157" i="81"/>
  <c r="C226" i="105"/>
  <c r="B129" i="81"/>
  <c r="C198" i="105"/>
  <c r="G600" i="101"/>
  <c r="F375" i="105" s="1"/>
  <c r="D375" i="105"/>
  <c r="E74" i="81"/>
  <c r="F143" i="105"/>
  <c r="F603" i="101"/>
  <c r="E378" i="105" s="1"/>
  <c r="D378" i="105"/>
  <c r="E213" i="81"/>
  <c r="F282" i="105"/>
  <c r="B243" i="81"/>
  <c r="C312" i="105"/>
  <c r="G596" i="101"/>
  <c r="F371" i="105" s="1"/>
  <c r="D371" i="105"/>
  <c r="E19" i="81"/>
  <c r="F88" i="105"/>
  <c r="G291" i="101"/>
  <c r="F350" i="105" s="1"/>
  <c r="D350" i="105"/>
  <c r="E242" i="81"/>
  <c r="F311" i="105"/>
  <c r="E159" i="81"/>
  <c r="F228" i="105"/>
  <c r="B17" i="81"/>
  <c r="C86" i="105"/>
  <c r="E186" i="81"/>
  <c r="F255" i="105"/>
  <c r="B217" i="6"/>
  <c r="H221" i="6"/>
  <c r="C221" i="6"/>
  <c r="T222" i="6"/>
  <c r="P14" i="101"/>
  <c r="BG222" i="6"/>
  <c r="N217" i="6"/>
  <c r="B221" i="6"/>
  <c r="V218" i="6"/>
  <c r="M222" i="6"/>
  <c r="BK217" i="6"/>
  <c r="J184" i="52"/>
  <c r="P19" i="104" s="1"/>
  <c r="O18" i="104"/>
  <c r="V221" i="6"/>
  <c r="BC221" i="6"/>
  <c r="AZ222" i="6"/>
  <c r="BC218" i="6"/>
  <c r="P217" i="6"/>
  <c r="BJ218" i="6"/>
  <c r="G209" i="6"/>
  <c r="J145" i="52"/>
  <c r="I177" i="52"/>
  <c r="I178" i="52"/>
  <c r="AR218" i="6"/>
  <c r="Q221" i="6"/>
  <c r="AV221" i="6"/>
  <c r="BD222" i="6"/>
  <c r="BK221" i="6"/>
  <c r="L222" i="6"/>
  <c r="I179" i="52"/>
  <c r="BL217" i="6"/>
  <c r="R218" i="6"/>
  <c r="T24" i="101"/>
  <c r="N357" i="104"/>
  <c r="M362" i="104"/>
  <c r="N360" i="104"/>
  <c r="N362" i="104"/>
  <c r="N355" i="104"/>
  <c r="S218" i="6"/>
  <c r="I189" i="52"/>
  <c r="E217" i="6"/>
  <c r="R217" i="6"/>
  <c r="N356" i="104"/>
  <c r="N359" i="104"/>
  <c r="N358" i="104"/>
  <c r="N354" i="104"/>
  <c r="BB218" i="6"/>
  <c r="G218" i="6"/>
  <c r="N218" i="6"/>
  <c r="Q218" i="6"/>
  <c r="AW218" i="6"/>
  <c r="I217" i="6"/>
  <c r="AS217" i="6"/>
  <c r="S217" i="6"/>
  <c r="I218" i="6"/>
  <c r="BN217" i="6"/>
  <c r="Q217" i="6"/>
  <c r="L221" i="6"/>
  <c r="AZ205" i="6"/>
  <c r="G205" i="6"/>
  <c r="H210" i="6"/>
  <c r="BG221" i="6"/>
  <c r="U206" i="6"/>
  <c r="J185" i="52"/>
  <c r="P20" i="104" s="1"/>
  <c r="J186" i="52"/>
  <c r="O10" i="104"/>
  <c r="O5" i="104"/>
  <c r="P10" i="104"/>
  <c r="P8" i="104"/>
  <c r="O20" i="104"/>
  <c r="BO218" i="6"/>
  <c r="G222" i="6"/>
  <c r="BN218" i="6"/>
  <c r="N221" i="6"/>
  <c r="V222" i="6"/>
  <c r="AY221" i="6"/>
  <c r="G221" i="6"/>
  <c r="BO217" i="6"/>
  <c r="AU221" i="6"/>
  <c r="BK222" i="6"/>
  <c r="O21" i="104"/>
  <c r="J8" i="104"/>
  <c r="E218" i="6"/>
  <c r="I358" i="104"/>
  <c r="BL218" i="6"/>
  <c r="E325" i="104"/>
  <c r="AZ210" i="6"/>
  <c r="M217" i="6"/>
  <c r="N222" i="6"/>
  <c r="G217" i="6"/>
  <c r="AZ209" i="6"/>
  <c r="BC217" i="6"/>
  <c r="BH217" i="6"/>
  <c r="J156" i="52"/>
  <c r="BH218" i="6"/>
  <c r="BG218" i="6"/>
  <c r="AZ221" i="6"/>
  <c r="T221" i="6"/>
  <c r="E318" i="104"/>
  <c r="H321" i="104"/>
  <c r="N320" i="104" s="1"/>
  <c r="AS218" i="6"/>
  <c r="U218" i="6"/>
  <c r="B222" i="6"/>
  <c r="M218" i="6"/>
  <c r="Q249" i="104"/>
  <c r="F249" i="104" s="1"/>
  <c r="B218" i="6"/>
  <c r="V217" i="6"/>
  <c r="E8" i="104"/>
  <c r="H322" i="104"/>
  <c r="N321" i="104" s="1"/>
  <c r="G359" i="104"/>
  <c r="I362" i="104"/>
  <c r="C27" i="81"/>
  <c r="E398" i="101"/>
  <c r="H317" i="104"/>
  <c r="N316" i="104" s="1"/>
  <c r="Q247" i="104"/>
  <c r="F245" i="104" s="1"/>
  <c r="Q236" i="104"/>
  <c r="F237" i="104" s="1"/>
  <c r="F253" i="104"/>
  <c r="BL205" i="6"/>
  <c r="I8" i="104"/>
  <c r="E363" i="104"/>
  <c r="BH206" i="6"/>
  <c r="E322" i="104"/>
  <c r="H222" i="6"/>
  <c r="Q239" i="104"/>
  <c r="F239" i="104" s="1"/>
  <c r="F55" i="81"/>
  <c r="F223" i="81"/>
  <c r="M221" i="6"/>
  <c r="G394" i="101"/>
  <c r="BG206" i="6"/>
  <c r="Q279" i="101"/>
  <c r="G701" i="101"/>
  <c r="G706" i="101"/>
  <c r="BC206" i="6"/>
  <c r="AR222" i="6"/>
  <c r="C151" i="81"/>
  <c r="BD205" i="6"/>
  <c r="BD206" i="6"/>
  <c r="AU222" i="6"/>
  <c r="P582" i="101"/>
  <c r="G393" i="101"/>
  <c r="G391" i="101"/>
  <c r="D82" i="81"/>
  <c r="E356" i="101"/>
  <c r="Q222" i="6"/>
  <c r="T23" i="101"/>
  <c r="D138" i="81"/>
  <c r="BC205" i="6"/>
  <c r="AY222" i="6"/>
  <c r="AS221" i="6"/>
  <c r="AS222" i="6"/>
  <c r="C222" i="6"/>
  <c r="G702" i="101"/>
  <c r="G138" i="81"/>
  <c r="F221" i="81"/>
  <c r="G397" i="101"/>
  <c r="P579" i="101"/>
  <c r="F15" i="81"/>
  <c r="H670" i="101"/>
  <c r="O669" i="101" s="1"/>
  <c r="H354" i="101"/>
  <c r="O353" i="101" s="1"/>
  <c r="C99" i="81"/>
  <c r="Q283" i="101"/>
  <c r="AV206" i="6"/>
  <c r="BK205" i="6"/>
  <c r="F11" i="81"/>
  <c r="BD221" i="6"/>
  <c r="AV222" i="6"/>
  <c r="BJ221" i="6"/>
  <c r="BJ222" i="6"/>
  <c r="AR206" i="6"/>
  <c r="BC222" i="6"/>
  <c r="J147" i="52"/>
  <c r="T18" i="101"/>
  <c r="S13" i="101"/>
  <c r="S14" i="101"/>
  <c r="P5" i="104"/>
  <c r="O19" i="104"/>
  <c r="P6" i="104"/>
  <c r="T12" i="101"/>
  <c r="S18" i="101"/>
  <c r="T21" i="101"/>
  <c r="T17" i="101"/>
  <c r="S17" i="101"/>
  <c r="T14" i="101"/>
  <c r="T13" i="101"/>
  <c r="T15" i="101"/>
  <c r="I183" i="52"/>
  <c r="I182" i="52"/>
  <c r="J150" i="52"/>
  <c r="S15" i="101"/>
  <c r="I180" i="52"/>
  <c r="J148" i="52"/>
  <c r="O8" i="104"/>
  <c r="P9" i="104"/>
  <c r="O3" i="104"/>
  <c r="S20" i="101"/>
  <c r="S12" i="101"/>
  <c r="T19" i="101"/>
  <c r="T16" i="101"/>
  <c r="O7" i="104"/>
  <c r="J149" i="52"/>
  <c r="I181" i="52"/>
  <c r="S16" i="101"/>
  <c r="T20" i="101"/>
  <c r="P7" i="104"/>
  <c r="F165" i="81"/>
  <c r="F9" i="81"/>
  <c r="F43" i="81"/>
  <c r="C210" i="6"/>
  <c r="C209" i="6"/>
  <c r="C155" i="81"/>
  <c r="C43" i="81"/>
  <c r="H352" i="101"/>
  <c r="O351" i="101" s="1"/>
  <c r="P222" i="6"/>
  <c r="P221" i="6"/>
  <c r="E670" i="101"/>
  <c r="C221" i="81"/>
  <c r="F249" i="81"/>
  <c r="H356" i="101"/>
  <c r="O355" i="101" s="1"/>
  <c r="E662" i="101"/>
  <c r="C39" i="81"/>
  <c r="N703" i="101"/>
  <c r="N702" i="101"/>
  <c r="F27" i="81"/>
  <c r="E707" i="101"/>
  <c r="BK218" i="6"/>
  <c r="BJ217" i="6"/>
  <c r="P218" i="6"/>
  <c r="BH209" i="6"/>
  <c r="G210" i="6"/>
  <c r="L205" i="6"/>
  <c r="F287" i="101"/>
  <c r="E346" i="105" s="1"/>
  <c r="B47" i="81"/>
  <c r="P209" i="6"/>
  <c r="AR205" i="6"/>
  <c r="J209" i="6"/>
  <c r="J210" i="6"/>
  <c r="BH205" i="6"/>
  <c r="B45" i="81"/>
  <c r="B46" i="81"/>
  <c r="G206" i="6"/>
  <c r="C111" i="81"/>
  <c r="BL206" i="6"/>
  <c r="T206" i="6"/>
  <c r="F205" i="6"/>
  <c r="H209" i="6"/>
  <c r="G603" i="101"/>
  <c r="F378" i="105" s="1"/>
  <c r="N700" i="101"/>
  <c r="N697" i="101"/>
  <c r="N696" i="101"/>
  <c r="N698" i="101"/>
  <c r="AV205" i="6"/>
  <c r="B159" i="81"/>
  <c r="B130" i="81"/>
  <c r="I701" i="101"/>
  <c r="F109" i="81"/>
  <c r="BH210" i="6"/>
  <c r="F592" i="101"/>
  <c r="E367" i="105" s="1"/>
  <c r="C592" i="101"/>
  <c r="C367" i="105" s="1"/>
  <c r="AZ206" i="6"/>
  <c r="H205" i="6"/>
  <c r="BB217" i="6"/>
  <c r="E46" i="81"/>
  <c r="H355" i="101"/>
  <c r="O354" i="101" s="1"/>
  <c r="H359" i="101"/>
  <c r="O358" i="101" s="1"/>
  <c r="C594" i="101"/>
  <c r="C369" i="105" s="1"/>
  <c r="H206" i="6"/>
  <c r="N699" i="101"/>
  <c r="M704" i="101"/>
  <c r="N704" i="101"/>
  <c r="B158" i="81"/>
  <c r="AR217" i="6"/>
  <c r="B241" i="81"/>
  <c r="BG205" i="6"/>
  <c r="T22" i="101"/>
  <c r="C10" i="81"/>
  <c r="AW217" i="6"/>
  <c r="C603" i="101"/>
  <c r="C378" i="105" s="1"/>
  <c r="P210" i="6"/>
  <c r="F206" i="6"/>
  <c r="U205" i="6"/>
  <c r="BK206" i="6"/>
  <c r="G360" i="104"/>
  <c r="BO205" i="6"/>
  <c r="BO206" i="6"/>
  <c r="Q244" i="104"/>
  <c r="Q248" i="104"/>
  <c r="F246" i="104" s="1"/>
  <c r="C600" i="101"/>
  <c r="C375" i="105" s="1"/>
  <c r="K209" i="6"/>
  <c r="K210" i="6"/>
  <c r="O218" i="6"/>
  <c r="O217" i="6"/>
  <c r="C14" i="81"/>
  <c r="Q238" i="104"/>
  <c r="F238" i="104" s="1"/>
  <c r="T217" i="6"/>
  <c r="T218" i="6"/>
  <c r="T210" i="6"/>
  <c r="T209" i="6"/>
  <c r="O210" i="6"/>
  <c r="O209" i="6"/>
  <c r="Q258" i="104"/>
  <c r="F258" i="104" s="1"/>
  <c r="G362" i="104"/>
  <c r="G357" i="104"/>
  <c r="G355" i="104"/>
  <c r="G361" i="104"/>
  <c r="G358" i="104"/>
  <c r="G356" i="104"/>
  <c r="I359" i="104"/>
  <c r="I361" i="104"/>
  <c r="I360" i="104"/>
  <c r="I356" i="104"/>
  <c r="I355" i="104"/>
  <c r="E362" i="104"/>
  <c r="E358" i="104"/>
  <c r="E361" i="104"/>
  <c r="E356" i="104"/>
  <c r="I363" i="104"/>
  <c r="K8" i="104"/>
  <c r="Q243" i="104"/>
  <c r="F243" i="104" s="1"/>
  <c r="G8" i="104"/>
  <c r="D8" i="104"/>
  <c r="E323" i="104"/>
  <c r="E317" i="104"/>
  <c r="H319" i="104"/>
  <c r="N318" i="104" s="1"/>
  <c r="H325" i="104"/>
  <c r="N324" i="104" s="1"/>
  <c r="Q234" i="104"/>
  <c r="F234" i="104" s="1"/>
  <c r="F8" i="104"/>
  <c r="H8" i="104"/>
  <c r="E319" i="104"/>
  <c r="H324" i="104"/>
  <c r="N323" i="104" s="1"/>
  <c r="E320" i="104"/>
  <c r="E324" i="104"/>
  <c r="E321" i="104"/>
  <c r="H320" i="104"/>
  <c r="N319" i="104" s="1"/>
  <c r="Q237" i="104"/>
  <c r="I702" i="101"/>
  <c r="F137" i="81"/>
  <c r="G26" i="81"/>
  <c r="G707" i="101"/>
  <c r="F239" i="81"/>
  <c r="H669" i="101"/>
  <c r="O668" i="101" s="1"/>
  <c r="H663" i="101"/>
  <c r="O662" i="101" s="1"/>
  <c r="F71" i="81"/>
  <c r="BG217" i="6"/>
  <c r="E101" i="81"/>
  <c r="BB209" i="6"/>
  <c r="BB210" i="6"/>
  <c r="E667" i="101"/>
  <c r="F179" i="81"/>
  <c r="F207" i="81"/>
  <c r="E668" i="101"/>
  <c r="F67" i="81"/>
  <c r="E663" i="101"/>
  <c r="E664" i="101"/>
  <c r="F95" i="81"/>
  <c r="AS209" i="6"/>
  <c r="AS210" i="6"/>
  <c r="C288" i="101"/>
  <c r="C347" i="105" s="1"/>
  <c r="F600" i="101"/>
  <c r="E375" i="105" s="1"/>
  <c r="F288" i="101"/>
  <c r="E347" i="105" s="1"/>
  <c r="F596" i="101"/>
  <c r="E371" i="105" s="1"/>
  <c r="C596" i="101"/>
  <c r="C371" i="105" s="1"/>
  <c r="F594" i="101"/>
  <c r="E369" i="105" s="1"/>
  <c r="BO222" i="6"/>
  <c r="BO221" i="6"/>
  <c r="BF221" i="6"/>
  <c r="BF222" i="6"/>
  <c r="AV218" i="6"/>
  <c r="AV217" i="6"/>
  <c r="E222" i="6"/>
  <c r="E221" i="6"/>
  <c r="U222" i="6"/>
  <c r="U221" i="6"/>
  <c r="S221" i="6"/>
  <c r="S222" i="6"/>
  <c r="R221" i="6"/>
  <c r="R222" i="6"/>
  <c r="K222" i="6"/>
  <c r="K221" i="6"/>
  <c r="O222" i="6"/>
  <c r="O221" i="6"/>
  <c r="K218" i="6"/>
  <c r="K217" i="6"/>
  <c r="C53" i="81"/>
  <c r="I390" i="101"/>
  <c r="F53" i="81"/>
  <c r="I699" i="101"/>
  <c r="C55" i="81"/>
  <c r="E390" i="101"/>
  <c r="G699" i="101"/>
  <c r="G54" i="81"/>
  <c r="G703" i="101"/>
  <c r="G166" i="81"/>
  <c r="C109" i="81"/>
  <c r="I392" i="101"/>
  <c r="E47" i="81"/>
  <c r="AR210" i="6"/>
  <c r="AR209" i="6"/>
  <c r="C123" i="81"/>
  <c r="E355" i="101"/>
  <c r="BL209" i="6"/>
  <c r="BL210" i="6"/>
  <c r="AT221" i="6"/>
  <c r="AT222" i="6"/>
  <c r="BA210" i="6"/>
  <c r="BA209" i="6"/>
  <c r="BM218" i="6"/>
  <c r="BM217" i="6"/>
  <c r="AT218" i="6"/>
  <c r="AT217" i="6"/>
  <c r="BE209" i="6"/>
  <c r="BE210" i="6"/>
  <c r="F99" i="81"/>
  <c r="H664" i="101"/>
  <c r="O663" i="101" s="1"/>
  <c r="AX218" i="6"/>
  <c r="AX217" i="6"/>
  <c r="BE217" i="6"/>
  <c r="BE218" i="6"/>
  <c r="F155" i="81"/>
  <c r="H666" i="101"/>
  <c r="O665" i="101" s="1"/>
  <c r="AY206" i="6"/>
  <c r="AY205" i="6"/>
  <c r="BI210" i="6"/>
  <c r="BI209" i="6"/>
  <c r="AX222" i="6"/>
  <c r="AX221" i="6"/>
  <c r="F127" i="81"/>
  <c r="H665" i="101"/>
  <c r="O664" i="101" s="1"/>
  <c r="BM209" i="6"/>
  <c r="BM210" i="6"/>
  <c r="BI218" i="6"/>
  <c r="BI217" i="6"/>
  <c r="BD209" i="6"/>
  <c r="BD210" i="6"/>
  <c r="BH221" i="6"/>
  <c r="BH222" i="6"/>
  <c r="AT209" i="6"/>
  <c r="AT210" i="6"/>
  <c r="AU205" i="6"/>
  <c r="AU206" i="6"/>
  <c r="BA217" i="6"/>
  <c r="BA218" i="6"/>
  <c r="E359" i="101"/>
  <c r="C235" i="81"/>
  <c r="BE221" i="6"/>
  <c r="BE222" i="6"/>
  <c r="AY217" i="6"/>
  <c r="AY218" i="6"/>
  <c r="H218" i="6"/>
  <c r="H217" i="6"/>
  <c r="Q275" i="101"/>
  <c r="F275" i="101" s="1"/>
  <c r="E334" i="105" s="1"/>
  <c r="Q272" i="101"/>
  <c r="F218" i="6"/>
  <c r="F217" i="6"/>
  <c r="Q280" i="101"/>
  <c r="O205" i="6"/>
  <c r="O206" i="6"/>
  <c r="D217" i="6"/>
  <c r="D218" i="6"/>
  <c r="L217" i="6"/>
  <c r="L218" i="6"/>
  <c r="P585" i="101"/>
  <c r="F588" i="101" s="1"/>
  <c r="E363" i="105" s="1"/>
  <c r="B206" i="6"/>
  <c r="B205" i="6"/>
  <c r="D221" i="6"/>
  <c r="D222" i="6"/>
  <c r="Q274" i="101"/>
  <c r="S205" i="6"/>
  <c r="S206" i="6"/>
  <c r="I221" i="6"/>
  <c r="I222" i="6"/>
  <c r="F291" i="101"/>
  <c r="E350" i="105" s="1"/>
  <c r="K206" i="6"/>
  <c r="K205" i="6"/>
  <c r="F221" i="6"/>
  <c r="F222" i="6"/>
  <c r="C582" i="101"/>
  <c r="C357" i="105" s="1"/>
  <c r="G582" i="101"/>
  <c r="F357" i="105" s="1"/>
  <c r="Q271" i="101"/>
  <c r="E209" i="6"/>
  <c r="E210" i="6"/>
  <c r="C291" i="101"/>
  <c r="C350" i="105" s="1"/>
  <c r="G273" i="101"/>
  <c r="F332" i="105" s="1"/>
  <c r="C273" i="101"/>
  <c r="C332" i="105" s="1"/>
  <c r="C270" i="101"/>
  <c r="C329" i="105" s="1"/>
  <c r="G270" i="101"/>
  <c r="F329" i="105" s="1"/>
  <c r="Q206" i="6"/>
  <c r="C278" i="101"/>
  <c r="C337" i="105" s="1"/>
  <c r="G278" i="101"/>
  <c r="F337" i="105" s="1"/>
  <c r="C583" i="101"/>
  <c r="C358" i="105" s="1"/>
  <c r="G583" i="101"/>
  <c r="F358" i="105" s="1"/>
  <c r="M209" i="6"/>
  <c r="M210" i="6"/>
  <c r="R209" i="6"/>
  <c r="R210" i="6"/>
  <c r="C289" i="101"/>
  <c r="C348" i="105" s="1"/>
  <c r="G289" i="101"/>
  <c r="F348" i="105" s="1"/>
  <c r="G281" i="101"/>
  <c r="F340" i="105" s="1"/>
  <c r="C281" i="101"/>
  <c r="C340" i="105" s="1"/>
  <c r="M205" i="6"/>
  <c r="M206" i="6"/>
  <c r="P581" i="101"/>
  <c r="C601" i="101"/>
  <c r="C376" i="105" s="1"/>
  <c r="F601" i="101"/>
  <c r="E376" i="105" s="1"/>
  <c r="G601" i="101"/>
  <c r="F376" i="105" s="1"/>
  <c r="I206" i="6"/>
  <c r="I205" i="6"/>
  <c r="V210" i="6"/>
  <c r="V209" i="6"/>
  <c r="N206" i="6"/>
  <c r="N205" i="6"/>
  <c r="F593" i="101"/>
  <c r="E368" i="105" s="1"/>
  <c r="G593" i="101"/>
  <c r="F368" i="105" s="1"/>
  <c r="C593" i="101"/>
  <c r="C368" i="105" s="1"/>
  <c r="I210" i="6"/>
  <c r="I209" i="6"/>
  <c r="Q270" i="101"/>
  <c r="G269" i="101"/>
  <c r="F328" i="105" s="1"/>
  <c r="C269" i="101"/>
  <c r="C328" i="105" s="1"/>
  <c r="Q205" i="6"/>
  <c r="F289" i="101"/>
  <c r="E348" i="105" s="1"/>
  <c r="G587" i="101"/>
  <c r="F362" i="105" s="1"/>
  <c r="C587" i="101"/>
  <c r="C362" i="105" s="1"/>
  <c r="G584" i="101"/>
  <c r="F359" i="105" s="1"/>
  <c r="C584" i="101"/>
  <c r="C359" i="105" s="1"/>
  <c r="E206" i="6"/>
  <c r="E205" i="6"/>
  <c r="S209" i="6"/>
  <c r="S210" i="6"/>
  <c r="G279" i="101"/>
  <c r="F338" i="105" s="1"/>
  <c r="C279" i="101"/>
  <c r="C338" i="105" s="1"/>
  <c r="F210" i="6"/>
  <c r="F209" i="6"/>
  <c r="G602" i="101"/>
  <c r="F377" i="105" s="1"/>
  <c r="C602" i="101"/>
  <c r="C377" i="105" s="1"/>
  <c r="F602" i="101"/>
  <c r="E377" i="105" s="1"/>
  <c r="C604" i="101"/>
  <c r="C379" i="105" s="1"/>
  <c r="G604" i="101"/>
  <c r="F379" i="105" s="1"/>
  <c r="F604" i="101"/>
  <c r="E379" i="105" s="1"/>
  <c r="G280" i="101"/>
  <c r="F339" i="105" s="1"/>
  <c r="D210" i="6"/>
  <c r="D209" i="6"/>
  <c r="Q293" i="101"/>
  <c r="F293" i="101" s="1"/>
  <c r="E352" i="105" s="1"/>
  <c r="C591" i="101"/>
  <c r="C366" i="105" s="1"/>
  <c r="G591" i="101"/>
  <c r="F366" i="105" s="1"/>
  <c r="F591" i="101"/>
  <c r="E366" i="105" s="1"/>
  <c r="V206" i="6"/>
  <c r="V205" i="6"/>
  <c r="U209" i="6"/>
  <c r="U210" i="6"/>
  <c r="G290" i="101"/>
  <c r="F349" i="105" s="1"/>
  <c r="C290" i="101"/>
  <c r="C349" i="105" s="1"/>
  <c r="C271" i="101"/>
  <c r="C330" i="105" s="1"/>
  <c r="G271" i="101"/>
  <c r="F330" i="105" s="1"/>
  <c r="C331" i="105"/>
  <c r="F331" i="105"/>
  <c r="G585" i="101"/>
  <c r="F360" i="105" s="1"/>
  <c r="C585" i="101"/>
  <c r="C360" i="105" s="1"/>
  <c r="C586" i="101"/>
  <c r="C361" i="105" s="1"/>
  <c r="G586" i="101"/>
  <c r="F361" i="105" s="1"/>
  <c r="L210" i="6"/>
  <c r="L209" i="6"/>
  <c r="C282" i="101"/>
  <c r="C341" i="105" s="1"/>
  <c r="G282" i="101"/>
  <c r="F341" i="105" s="1"/>
  <c r="Q281" i="101"/>
  <c r="R205" i="6"/>
  <c r="R206" i="6"/>
  <c r="G595" i="101"/>
  <c r="F370" i="105" s="1"/>
  <c r="F595" i="101"/>
  <c r="E370" i="105" s="1"/>
  <c r="C595" i="101"/>
  <c r="C370" i="105" s="1"/>
  <c r="F605" i="101"/>
  <c r="E380" i="105" s="1"/>
  <c r="C605" i="101"/>
  <c r="C380" i="105" s="1"/>
  <c r="G605" i="101"/>
  <c r="F380" i="105" s="1"/>
  <c r="Q284" i="101"/>
  <c r="F284" i="101" s="1"/>
  <c r="E343" i="105" s="1"/>
  <c r="P580" i="101"/>
  <c r="P205" i="6"/>
  <c r="P206" i="6"/>
  <c r="G283" i="101"/>
  <c r="F342" i="105" s="1"/>
  <c r="N209" i="6"/>
  <c r="N210" i="6"/>
  <c r="D206" i="6"/>
  <c r="D205" i="6"/>
  <c r="C287" i="101"/>
  <c r="C346" i="105" s="1"/>
  <c r="G287" i="101"/>
  <c r="F346" i="105" s="1"/>
  <c r="C274" i="101"/>
  <c r="C333" i="105" s="1"/>
  <c r="G274" i="101"/>
  <c r="F333" i="105" s="1"/>
  <c r="G222" i="81"/>
  <c r="G705" i="101"/>
  <c r="F167" i="81"/>
  <c r="E703" i="101"/>
  <c r="F111" i="81"/>
  <c r="E701" i="101"/>
  <c r="D110" i="81"/>
  <c r="G392" i="101"/>
  <c r="C223" i="81"/>
  <c r="E396" i="101"/>
  <c r="F139" i="81"/>
  <c r="E702" i="101"/>
  <c r="E391" i="101"/>
  <c r="C83" i="81"/>
  <c r="I700" i="101"/>
  <c r="F81" i="81"/>
  <c r="E704" i="101"/>
  <c r="F195" i="81"/>
  <c r="G194" i="81"/>
  <c r="G704" i="101"/>
  <c r="C139" i="81"/>
  <c r="E393" i="101"/>
  <c r="E706" i="101"/>
  <c r="F251" i="81"/>
  <c r="E700" i="101"/>
  <c r="F83" i="81"/>
  <c r="I395" i="101"/>
  <c r="C193" i="81"/>
  <c r="I391" i="101"/>
  <c r="C81" i="81"/>
  <c r="E394" i="101"/>
  <c r="C167" i="81"/>
  <c r="I704" i="101"/>
  <c r="F193" i="81"/>
  <c r="I394" i="101"/>
  <c r="C165" i="81"/>
  <c r="I397" i="101"/>
  <c r="C249" i="81"/>
  <c r="E397" i="101"/>
  <c r="C251" i="81"/>
  <c r="E395" i="101"/>
  <c r="C195" i="81"/>
  <c r="C137" i="81"/>
  <c r="I393" i="101"/>
  <c r="G700" i="101"/>
  <c r="G82" i="81"/>
  <c r="I707" i="101"/>
  <c r="F25" i="81"/>
  <c r="I398" i="101"/>
  <c r="C25" i="81"/>
  <c r="BJ210" i="6"/>
  <c r="BJ209" i="6"/>
  <c r="F235" i="81"/>
  <c r="E669" i="101"/>
  <c r="BF217" i="6"/>
  <c r="BF218" i="6"/>
  <c r="AW209" i="6"/>
  <c r="AW210" i="6"/>
  <c r="AW222" i="6"/>
  <c r="AW221" i="6"/>
  <c r="BC209" i="6"/>
  <c r="BC210" i="6"/>
  <c r="F151" i="81"/>
  <c r="E666" i="101"/>
  <c r="BN222" i="6"/>
  <c r="BN221" i="6"/>
  <c r="BB221" i="6"/>
  <c r="BB222" i="6"/>
  <c r="H668" i="101"/>
  <c r="O667" i="101" s="1"/>
  <c r="F211" i="81"/>
  <c r="AX210" i="6"/>
  <c r="AX209" i="6"/>
  <c r="BI221" i="6"/>
  <c r="BI222" i="6"/>
  <c r="BA221" i="6"/>
  <c r="BA222" i="6"/>
  <c r="AZ217" i="6"/>
  <c r="AZ218" i="6"/>
  <c r="BO209" i="6"/>
  <c r="BO210" i="6"/>
  <c r="AY210" i="6"/>
  <c r="AY209" i="6"/>
  <c r="AV209" i="6"/>
  <c r="AV210" i="6"/>
  <c r="BM222" i="6"/>
  <c r="BM221" i="6"/>
  <c r="E665" i="101"/>
  <c r="F123" i="81"/>
  <c r="BG209" i="6"/>
  <c r="BG210" i="6"/>
  <c r="BN209" i="6"/>
  <c r="BN210" i="6"/>
  <c r="AU218" i="6"/>
  <c r="AU217" i="6"/>
  <c r="BL222" i="6"/>
  <c r="BL221" i="6"/>
  <c r="BF210" i="6"/>
  <c r="BF209" i="6"/>
  <c r="BD218" i="6"/>
  <c r="BD217" i="6"/>
  <c r="F183" i="81"/>
  <c r="H667" i="101"/>
  <c r="O666" i="101" s="1"/>
  <c r="BK209" i="6"/>
  <c r="BK210" i="6"/>
  <c r="AU209" i="6"/>
  <c r="AU210" i="6"/>
  <c r="BA206" i="6"/>
  <c r="B73" i="81"/>
  <c r="BA205" i="6"/>
  <c r="B187" i="81"/>
  <c r="AW205" i="6"/>
  <c r="AW206" i="6"/>
  <c r="AS206" i="6"/>
  <c r="B75" i="81"/>
  <c r="AS205" i="6"/>
  <c r="AX205" i="6"/>
  <c r="B215" i="81"/>
  <c r="AX206" i="6"/>
  <c r="C67" i="81"/>
  <c r="E353" i="101"/>
  <c r="BM206" i="6"/>
  <c r="BM205" i="6"/>
  <c r="B186" i="81"/>
  <c r="C183" i="81"/>
  <c r="H357" i="101"/>
  <c r="O356" i="101" s="1"/>
  <c r="BN205" i="6"/>
  <c r="B214" i="81"/>
  <c r="BN206" i="6"/>
  <c r="BF206" i="6"/>
  <c r="BF205" i="6"/>
  <c r="B213" i="81"/>
  <c r="B102" i="81"/>
  <c r="BJ206" i="6"/>
  <c r="BJ205" i="6"/>
  <c r="AT205" i="6"/>
  <c r="B103" i="81"/>
  <c r="AT206" i="6"/>
  <c r="E358" i="101"/>
  <c r="C207" i="81"/>
  <c r="C179" i="81"/>
  <c r="E357" i="101"/>
  <c r="BE205" i="6"/>
  <c r="B185" i="81"/>
  <c r="BE206" i="6"/>
  <c r="E354" i="101"/>
  <c r="C95" i="81"/>
  <c r="B74" i="81"/>
  <c r="BI205" i="6"/>
  <c r="BI206" i="6"/>
  <c r="C71" i="81"/>
  <c r="H353" i="101"/>
  <c r="O352" i="101" s="1"/>
  <c r="C211" i="81"/>
  <c r="H358" i="101"/>
  <c r="O357" i="101" s="1"/>
  <c r="BB206" i="6"/>
  <c r="B101" i="81"/>
  <c r="BB205" i="6"/>
  <c r="F14" i="81"/>
  <c r="J155" i="52"/>
  <c r="I188" i="52"/>
  <c r="I187" i="52"/>
  <c r="C13" i="81"/>
  <c r="Q278" i="101"/>
  <c r="F13" i="81"/>
  <c r="H360" i="101"/>
  <c r="O359" i="101" s="1"/>
  <c r="Q269" i="101"/>
  <c r="C15" i="81"/>
  <c r="C218" i="6"/>
  <c r="C217" i="6"/>
  <c r="F10" i="81"/>
  <c r="Q210" i="6"/>
  <c r="Q209" i="6"/>
  <c r="J205" i="6"/>
  <c r="J206" i="6"/>
  <c r="J222" i="6"/>
  <c r="J221" i="6"/>
  <c r="J217" i="6"/>
  <c r="J218" i="6"/>
  <c r="C9" i="81"/>
  <c r="C11" i="81"/>
  <c r="E360" i="101"/>
  <c r="C205" i="6"/>
  <c r="C206" i="6"/>
  <c r="F272" i="101" l="1"/>
  <c r="E331" i="105" s="1"/>
  <c r="D45" i="81"/>
  <c r="E114" i="105"/>
  <c r="G131" i="81"/>
  <c r="H200" i="105"/>
  <c r="G130" i="81"/>
  <c r="H199" i="105"/>
  <c r="G215" i="81"/>
  <c r="H284" i="105"/>
  <c r="G186" i="81"/>
  <c r="H255" i="105"/>
  <c r="D158" i="81"/>
  <c r="E227" i="105"/>
  <c r="G45" i="81"/>
  <c r="H114" i="105"/>
  <c r="G102" i="81"/>
  <c r="H171" i="105"/>
  <c r="D242" i="81"/>
  <c r="E311" i="105"/>
  <c r="G19" i="81"/>
  <c r="H88" i="105"/>
  <c r="D159" i="81"/>
  <c r="E228" i="105"/>
  <c r="D103" i="81"/>
  <c r="E172" i="105"/>
  <c r="G47" i="81"/>
  <c r="H116" i="105"/>
  <c r="G46" i="81"/>
  <c r="H115" i="105"/>
  <c r="D129" i="81"/>
  <c r="E198" i="105"/>
  <c r="G101" i="81"/>
  <c r="H170" i="105"/>
  <c r="D241" i="81"/>
  <c r="E310" i="105"/>
  <c r="D46" i="81"/>
  <c r="E115" i="105"/>
  <c r="D74" i="81"/>
  <c r="E143" i="105"/>
  <c r="G185" i="81"/>
  <c r="H254" i="105"/>
  <c r="D17" i="81"/>
  <c r="E86" i="105"/>
  <c r="D213" i="81"/>
  <c r="E282" i="105"/>
  <c r="D75" i="81"/>
  <c r="E144" i="105"/>
  <c r="G213" i="81"/>
  <c r="H282" i="105"/>
  <c r="G243" i="81"/>
  <c r="H312" i="105"/>
  <c r="D131" i="81"/>
  <c r="E200" i="105"/>
  <c r="G17" i="81"/>
  <c r="H86" i="105"/>
  <c r="D130" i="81"/>
  <c r="E199" i="105"/>
  <c r="D102" i="81"/>
  <c r="E171" i="105"/>
  <c r="D185" i="81"/>
  <c r="E254" i="105"/>
  <c r="D214" i="81"/>
  <c r="E283" i="105"/>
  <c r="G242" i="81"/>
  <c r="H311" i="105"/>
  <c r="G74" i="81"/>
  <c r="H143" i="105"/>
  <c r="G18" i="81"/>
  <c r="H87" i="105"/>
  <c r="G103" i="81"/>
  <c r="H172" i="105"/>
  <c r="G129" i="81"/>
  <c r="H198" i="105"/>
  <c r="D243" i="81"/>
  <c r="E312" i="105"/>
  <c r="G73" i="81"/>
  <c r="H142" i="105"/>
  <c r="D19" i="81"/>
  <c r="E88" i="105"/>
  <c r="G241" i="81"/>
  <c r="H310" i="105"/>
  <c r="G187" i="81"/>
  <c r="H256" i="105"/>
  <c r="D157" i="81"/>
  <c r="E226" i="105"/>
  <c r="D186" i="81"/>
  <c r="E255" i="105"/>
  <c r="D215" i="81"/>
  <c r="E284" i="105"/>
  <c r="G159" i="81"/>
  <c r="H228" i="105"/>
  <c r="D187" i="81"/>
  <c r="E256" i="105"/>
  <c r="D18" i="81"/>
  <c r="E87" i="105"/>
  <c r="G214" i="81"/>
  <c r="H283" i="105"/>
  <c r="G75" i="81"/>
  <c r="H144" i="105"/>
  <c r="D101" i="81"/>
  <c r="E170" i="105"/>
  <c r="D73" i="81"/>
  <c r="E142" i="105"/>
  <c r="G157" i="81"/>
  <c r="H226" i="105"/>
  <c r="G158" i="81"/>
  <c r="H227" i="105"/>
  <c r="D47" i="81"/>
  <c r="E116" i="105"/>
  <c r="J178" i="52"/>
  <c r="P13" i="104" s="1"/>
  <c r="J177" i="52"/>
  <c r="O23" i="104"/>
  <c r="J189" i="52"/>
  <c r="P11" i="104"/>
  <c r="P4" i="104"/>
  <c r="F585" i="101"/>
  <c r="E360" i="105" s="1"/>
  <c r="F587" i="101"/>
  <c r="E362" i="105" s="1"/>
  <c r="F586" i="101"/>
  <c r="E361" i="105" s="1"/>
  <c r="F584" i="101"/>
  <c r="E359" i="105" s="1"/>
  <c r="J179" i="52"/>
  <c r="O13" i="104"/>
  <c r="J181" i="52"/>
  <c r="O12" i="104"/>
  <c r="J182" i="52"/>
  <c r="J183" i="52"/>
  <c r="J180" i="52"/>
  <c r="F235" i="104"/>
  <c r="F582" i="101"/>
  <c r="E357" i="105" s="1"/>
  <c r="F248" i="104"/>
  <c r="F583" i="101"/>
  <c r="E358" i="105" s="1"/>
  <c r="F236" i="104"/>
  <c r="F247" i="104"/>
  <c r="J188" i="52"/>
  <c r="J187" i="52"/>
  <c r="F278" i="101"/>
  <c r="E337" i="105" s="1"/>
  <c r="F283" i="101"/>
  <c r="E342" i="105" s="1"/>
  <c r="F279" i="101"/>
  <c r="E338" i="105" s="1"/>
  <c r="F280" i="101"/>
  <c r="E339" i="105" s="1"/>
  <c r="F281" i="101"/>
  <c r="E340" i="105" s="1"/>
  <c r="F282" i="101"/>
  <c r="E341" i="105" s="1"/>
  <c r="F271" i="101"/>
  <c r="E330" i="105" s="1"/>
  <c r="F273" i="101"/>
  <c r="E332" i="105" s="1"/>
  <c r="F269" i="101"/>
  <c r="E328" i="105" s="1"/>
  <c r="F270" i="101"/>
  <c r="E329" i="105" s="1"/>
  <c r="F274" i="101"/>
  <c r="E333" i="105" s="1"/>
  <c r="P24" i="104" l="1"/>
  <c r="P23" i="104"/>
  <c r="P21" i="104"/>
  <c r="P12" i="104"/>
  <c r="O22" i="104"/>
  <c r="P22" i="104"/>
  <c r="P14" i="104"/>
  <c r="O14" i="104"/>
  <c r="P18" i="104"/>
  <c r="O17" i="104"/>
  <c r="P16" i="104"/>
  <c r="P17" i="104"/>
  <c r="O16" i="104"/>
  <c r="O15" i="104"/>
  <c r="P15" i="104"/>
  <c r="B179" i="2" l="1"/>
  <c r="B180" i="2"/>
  <c r="K94" i="52" l="1"/>
  <c r="E94" i="52"/>
  <c r="E126" i="52" s="1"/>
  <c r="L94" i="52"/>
  <c r="L126" i="52" s="1"/>
  <c r="J94" i="52"/>
  <c r="C94" i="52"/>
  <c r="C126" i="52" s="1"/>
  <c r="I94" i="52"/>
  <c r="G94" i="52"/>
  <c r="F94" i="52"/>
  <c r="F126" i="52" s="1"/>
  <c r="M94" i="52"/>
  <c r="M126" i="52" s="1"/>
  <c r="D94" i="52"/>
  <c r="D126" i="52" s="1"/>
  <c r="H94" i="52"/>
  <c r="C62" i="52"/>
  <c r="O25" i="101"/>
  <c r="G62" i="52"/>
  <c r="H158" i="52"/>
  <c r="H190" i="52" s="1"/>
  <c r="H62" i="52"/>
  <c r="I62" i="52"/>
  <c r="J62" i="52"/>
  <c r="K126" i="52" l="1"/>
  <c r="G218" i="52" s="1"/>
  <c r="F218" i="52"/>
  <c r="J126" i="52"/>
  <c r="S25" i="101"/>
  <c r="I126" i="52"/>
  <c r="H126" i="52"/>
  <c r="G126" i="52"/>
  <c r="I158" i="52"/>
  <c r="T25" i="101" l="1"/>
  <c r="I190" i="52"/>
  <c r="J158" i="52"/>
  <c r="I218" i="52" s="1"/>
  <c r="O25" i="104" l="1"/>
  <c r="J190" i="52"/>
  <c r="J218" i="52" l="1"/>
  <c r="P25" i="104" s="1"/>
  <c r="M62" i="52"/>
  <c r="L62" i="52"/>
  <c r="K62" i="52"/>
  <c r="D218" i="52" s="1"/>
  <c r="P25" i="101" s="1"/>
  <c r="F62" i="52"/>
  <c r="E62" i="52"/>
  <c r="D62" i="52"/>
  <c r="B184" i="6"/>
  <c r="B183" i="6"/>
  <c r="B183" i="2"/>
  <c r="B184" i="2"/>
  <c r="B207" i="6"/>
  <c r="B209" i="6" s="1"/>
  <c r="B210" i="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rauace\Documents\Mis archivos de origen de datos\AENA Vuelos (Sin agrupaciones analíticas).odc" keepAlive="1" name="AENA Vuelos (Sin agrupaciones analíticas)" description="AENA Schema - Vuelos (Sin agrupaciones analíticas) Cube" type="5" refreshedVersion="6" background="1">
    <dbPr connection="Provider=XMLAProvider.data_source.1;User ID=racejo@andalucia.org;Data Source=&quot;&quot;;Location=https://smartdata.andalucia.org/pentaho/Xmla;Initial Catalog=AENA;Mode=Read;Persist Security Info=True;Extended Properties=&quot;&quot;" command="Vuelos (Sin agrupaciones analíticas)" commandType="1"/>
    <olapPr sendLocale="1" rowDrillCount="1000"/>
  </connection>
  <connection id="2" xr16:uid="{00000000-0015-0000-FFFF-FFFF01000000}" odcFile="C:\Users\rauace\Documents\Mis archivos de origen de datos\AENA Vuelos (Sin agrupaciones analíticas).odc" keepAlive="1" name="AENA Vuelos (Sin agrupaciones analíticas)1" description="AENA Schema - Vuelos (Sin agrupaciones analíticas) Cube" type="5" refreshedVersion="6" background="1" saveData="1">
    <dbPr connection="Provider=XMLAProvider.data_source.1;User ID=racejo@andalucia.org;Data Source=&quot;&quot;;Location=https://smartdata.andalucia.org/pentaho/Xmla;Initial Catalog=AENA;Mode=Read;Persist Security Info=True;Extended Properties=&quot;&quot;" command="Vuelos (Sin agrupaciones analíticas)" commandType="1"/>
    <olapPr sendLocale="1" rowDrillCount="1000"/>
  </connection>
  <connection id="3" xr16:uid="{00000000-0015-0000-FFFF-FFFF02000000}" keepAlive="1" name="Conexión20" type="5" refreshedVersion="6" savePassword="1">
    <dbPr connection="Provider=MSOLAP.2;Persist Security Info=True;Data Source=winturasa;Initial Catalog=AENA;Client Cache Size=25;Auto Synch Period=10000;MDX Compatibility=1" command="VUELOS" commandType="1"/>
    <olapPr rowDrillCount="1000" serverFill="0" serverNumberFormat="0" serverFont="0" serverFontColor="0"/>
  </connection>
  <connection id="4" xr16:uid="{00000000-0015-0000-FFFF-FFFF03000000}" keepAlive="1" name="Conexión4" type="5" refreshedVersion="6">
    <dbPr connection="Provider=MSOLAP.2;Persist Security Info=True;Data Source=winturasa;Initial Catalog=AENA;Client Cache Size=25;Auto Synch Period=10000;MDX Compatibility=1" command="VUELOS" commandType="1"/>
    <olapPr rowDrillCount="1000" serverFill="0" serverNumberFormat="0" serverFont="0" serverFontColor="0"/>
  </connection>
  <connection id="5" xr16:uid="{00000000-0015-0000-FFFF-FFFF04000000}" keepAlive="1" name="Conexión7" type="5" refreshedVersion="2" savePassword="1">
    <dbPr connection="Provider=MSOLAP.2;Persist Security Info=True;Data Source=winturasa;Initial Catalog=AENA;Client Cache Size=25;Auto Synch Period=10000" command="VUELOS" commandType="1"/>
    <olapPr rowDrillCount="1000" serverFill="0" serverNumberFormat="0" serverFont="0" serverFontColor="0"/>
  </connection>
  <connection id="6" xr16:uid="{00000000-0015-0000-FFFF-FFFF05000000}" keepAlive="1" name="Conexión71" type="5" refreshedVersion="6" savePassword="1">
    <dbPr connection="Provider=MSOLAP.2;Persist Security Info=True;Data Source=winturasa;Initial Catalog=AENA;Client Cache Size=25;Auto Synch Period=10000;MDX Compatibility=1" command="VUELOS" commandType="1"/>
    <olapPr rowDrillCount="1000" serverFill="0" serverNumberFormat="0" serverFont="0" serverFontColor="0"/>
  </connection>
  <connection id="7" xr16:uid="{00000000-0015-0000-FFFF-FFFF06000000}" keepAlive="1" name="Conexión9" type="5" refreshedVersion="3" savePassword="1">
    <dbPr connection="Provider=MSOLAP.2;Persist Security Info=True;Data Source=winturasa;Initial Catalog=AENA;Client Cache Size=25;Auto Synch Period=10000;MDX Compatibility=1" command="VUELOS" commandType="1"/>
    <olapPr rowDrillCount="1000" serverFill="0" serverNumberFormat="0" serverFont="0" serverFontColor="0"/>
  </connection>
  <connection id="8" xr16:uid="{00000000-0015-0000-FFFF-FFFF07000000}" keepAlive="1" name="RENTAB" description="RENTAB Schema - RENTAB Cube" type="5" refreshedVersion="8" background="1" saveData="1">
    <dbPr connection="Provider=XMLAProvider.data_source.1;User ID=racejo@andalucia.org;Data Source=&quot;&quot;;Location=https://smartdata.andalucia.org/pentaho/Xmla;Initial Catalog=RENTAB;Mode=Read;Persist Security Info=True;Extended Properties=&quot;&quot;" command="RENTAB" commandType="1"/>
    <olapPr sendLocale="1" rowDrillCount="1000"/>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2">
    <s v="RENTAB"/>
    <s v="{[Categoria].[Total]}"/>
  </metadataStrings>
  <mdxMetadata count="1">
    <mdx n="0" f="s">
      <ms ns="1" c="0"/>
    </mdx>
  </mdx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<sst xmlns="http://schemas.openxmlformats.org/spreadsheetml/2006/main" count="3429" uniqueCount="438">
  <si>
    <t xml:space="preserve">  2012M01</t>
  </si>
  <si>
    <t xml:space="preserve">  2012M02</t>
  </si>
  <si>
    <t xml:space="preserve">  2012M03</t>
  </si>
  <si>
    <t xml:space="preserve">  2012M04</t>
  </si>
  <si>
    <t xml:space="preserve">  2012M05</t>
  </si>
  <si>
    <t xml:space="preserve">  2012M06</t>
  </si>
  <si>
    <t xml:space="preserve">  2012M07</t>
  </si>
  <si>
    <t xml:space="preserve">  2012M08</t>
  </si>
  <si>
    <t xml:space="preserve">  2012M09</t>
  </si>
  <si>
    <t xml:space="preserve">  2012M10</t>
  </si>
  <si>
    <t xml:space="preserve">  2012M11</t>
  </si>
  <si>
    <t xml:space="preserve">  2012M12</t>
  </si>
  <si>
    <t xml:space="preserve">  2013M01</t>
  </si>
  <si>
    <t xml:space="preserve">  2013M02</t>
  </si>
  <si>
    <t xml:space="preserve">  2013M03</t>
  </si>
  <si>
    <t xml:space="preserve">  2013M04</t>
  </si>
  <si>
    <t xml:space="preserve">  2013M05</t>
  </si>
  <si>
    <t xml:space="preserve">  2013M06</t>
  </si>
  <si>
    <t xml:space="preserve">  2013M07</t>
  </si>
  <si>
    <t xml:space="preserve">  2013M08</t>
  </si>
  <si>
    <t xml:space="preserve">  2013M09</t>
  </si>
  <si>
    <t xml:space="preserve">  2013M10</t>
  </si>
  <si>
    <t xml:space="preserve">  2013M11</t>
  </si>
  <si>
    <t xml:space="preserve">  2013M12</t>
  </si>
  <si>
    <t xml:space="preserve">  2014M01</t>
  </si>
  <si>
    <t xml:space="preserve">  2014M02</t>
  </si>
  <si>
    <t xml:space="preserve">  2014M03</t>
  </si>
  <si>
    <t xml:space="preserve">  2014M04</t>
  </si>
  <si>
    <t xml:space="preserve">  2014M05</t>
  </si>
  <si>
    <t xml:space="preserve">  Andalucía</t>
  </si>
  <si>
    <t xml:space="preserve">  Canarias</t>
  </si>
  <si>
    <t xml:space="preserve">  Cataluña</t>
  </si>
  <si>
    <t>España</t>
  </si>
  <si>
    <t>Baleares</t>
  </si>
  <si>
    <t>C. Valenciana</t>
  </si>
  <si>
    <t>Madrid</t>
  </si>
  <si>
    <t>VIAJEROS</t>
  </si>
  <si>
    <t>TOTAL</t>
  </si>
  <si>
    <t>NACIONALES</t>
  </si>
  <si>
    <t>EXTRANJEROS</t>
  </si>
  <si>
    <t xml:space="preserve"> 04 Almería</t>
  </si>
  <si>
    <t xml:space="preserve"> 11 Cádiz</t>
  </si>
  <si>
    <t xml:space="preserve"> 14 Córdoba</t>
  </si>
  <si>
    <t xml:space="preserve"> 18 Granada</t>
  </si>
  <si>
    <t xml:space="preserve"> 21 Huelva</t>
  </si>
  <si>
    <t xml:space="preserve"> 23 Jaén</t>
  </si>
  <si>
    <t xml:space="preserve"> 29 Málaga</t>
  </si>
  <si>
    <t xml:space="preserve"> 41 Sevilla</t>
  </si>
  <si>
    <t>PERNOCTACIONES</t>
  </si>
  <si>
    <t>PLAZAS</t>
  </si>
  <si>
    <t>GRADO OCUPACIÓN PLAZAS</t>
  </si>
  <si>
    <t>PERSONAL EMPLEADO</t>
  </si>
  <si>
    <t xml:space="preserve">  2014M06</t>
  </si>
  <si>
    <t xml:space="preserve">  2014M07</t>
  </si>
  <si>
    <t xml:space="preserve">  2014M08</t>
  </si>
  <si>
    <t xml:space="preserve">  2014M09</t>
  </si>
  <si>
    <t xml:space="preserve">  2014M10</t>
  </si>
  <si>
    <t xml:space="preserve">  2014M11</t>
  </si>
  <si>
    <t xml:space="preserve">  2014M12</t>
  </si>
  <si>
    <t xml:space="preserve">  2015M01</t>
  </si>
  <si>
    <t xml:space="preserve">  2015M02</t>
  </si>
  <si>
    <t xml:space="preserve">  2015M03</t>
  </si>
  <si>
    <t xml:space="preserve">  2015M04</t>
  </si>
  <si>
    <t xml:space="preserve">  2015M05</t>
  </si>
  <si>
    <t xml:space="preserve">  2015M06</t>
  </si>
  <si>
    <t xml:space="preserve">  2015M07</t>
  </si>
  <si>
    <t xml:space="preserve">  2015M08</t>
  </si>
  <si>
    <t xml:space="preserve">  2015M09</t>
  </si>
  <si>
    <t xml:space="preserve">  2015M10</t>
  </si>
  <si>
    <t xml:space="preserve">  2015M11</t>
  </si>
  <si>
    <t xml:space="preserve">  2015M12</t>
  </si>
  <si>
    <t xml:space="preserve">  2016M01</t>
  </si>
  <si>
    <t xml:space="preserve">  2016M02</t>
  </si>
  <si>
    <t xml:space="preserve">  2016M03</t>
  </si>
  <si>
    <t xml:space="preserve">  2016M04</t>
  </si>
  <si>
    <t xml:space="preserve">  2016M05</t>
  </si>
  <si>
    <t xml:space="preserve">  2016M06</t>
  </si>
  <si>
    <t xml:space="preserve">  2016M07</t>
  </si>
  <si>
    <t xml:space="preserve">  2016M08</t>
  </si>
  <si>
    <t xml:space="preserve">  2016M09</t>
  </si>
  <si>
    <t xml:space="preserve">  2016M10</t>
  </si>
  <si>
    <t xml:space="preserve">  2016M11</t>
  </si>
  <si>
    <t xml:space="preserve">  2016M12</t>
  </si>
  <si>
    <t xml:space="preserve">  2017M01</t>
  </si>
  <si>
    <t xml:space="preserve">  2017M02</t>
  </si>
  <si>
    <t xml:space="preserve">  2017M03</t>
  </si>
  <si>
    <t xml:space="preserve">  2017M04</t>
  </si>
  <si>
    <t xml:space="preserve">  2017M05</t>
  </si>
  <si>
    <t xml:space="preserve">  2017M06</t>
  </si>
  <si>
    <t xml:space="preserve">  2017M07</t>
  </si>
  <si>
    <t xml:space="preserve">  2017M08</t>
  </si>
  <si>
    <t xml:space="preserve">  2017M09</t>
  </si>
  <si>
    <t xml:space="preserve">  2017M10</t>
  </si>
  <si>
    <t xml:space="preserve">  2017M11</t>
  </si>
  <si>
    <t xml:space="preserve">  2017M12</t>
  </si>
  <si>
    <t xml:space="preserve">  2018M01</t>
  </si>
  <si>
    <t xml:space="preserve">  2018M02</t>
  </si>
  <si>
    <t xml:space="preserve">  2018M03</t>
  </si>
  <si>
    <t xml:space="preserve">  2018M04</t>
  </si>
  <si>
    <t xml:space="preserve">  2018M05</t>
  </si>
  <si>
    <t xml:space="preserve">  2018M06</t>
  </si>
  <si>
    <t xml:space="preserve">  2018M07</t>
  </si>
  <si>
    <t xml:space="preserve">  2018M08</t>
  </si>
  <si>
    <t xml:space="preserve">  2018M09</t>
  </si>
  <si>
    <t xml:space="preserve">  2018M10</t>
  </si>
  <si>
    <t xml:space="preserve">  2018M11</t>
  </si>
  <si>
    <t xml:space="preserve">  2018M12</t>
  </si>
  <si>
    <t>AGREGADOS</t>
  </si>
  <si>
    <t>%VAR</t>
  </si>
  <si>
    <t>DIF</t>
  </si>
  <si>
    <t>% VAR</t>
  </si>
  <si>
    <t>OFERTA. CC.AA.</t>
  </si>
  <si>
    <t>OFERTA. PROVINCIAS</t>
  </si>
  <si>
    <t>HOTELERO</t>
  </si>
  <si>
    <t>ESTANCIA MEDIA</t>
  </si>
  <si>
    <t>ESTANCIA MEDIA ENLAZADA. CCAA</t>
  </si>
  <si>
    <t>ESTANCIA MEDIA ENLAZADA. PROVINCIAS</t>
  </si>
  <si>
    <t>OFERTA</t>
  </si>
  <si>
    <t>-</t>
  </si>
  <si>
    <t>Almería</t>
  </si>
  <si>
    <t>Cádiz</t>
  </si>
  <si>
    <t>Córdoba</t>
  </si>
  <si>
    <t>Granada</t>
  </si>
  <si>
    <t>Huelva</t>
  </si>
  <si>
    <t>Jaén</t>
  </si>
  <si>
    <t>Málaga</t>
  </si>
  <si>
    <t>Sevilla</t>
  </si>
  <si>
    <t>Andalucía</t>
  </si>
  <si>
    <t>Canarias</t>
  </si>
  <si>
    <t>Cataluña</t>
  </si>
  <si>
    <t>ESPAÑOLES</t>
  </si>
  <si>
    <t>ANDALUCÍA</t>
  </si>
  <si>
    <t>TOTAL REGLADO</t>
  </si>
  <si>
    <t>P. EMPLEADO</t>
  </si>
  <si>
    <t>% VAR.</t>
  </si>
  <si>
    <t>Total</t>
  </si>
  <si>
    <t>CUOTA</t>
  </si>
  <si>
    <t>COYUNTURA TURÍSTICA</t>
  </si>
  <si>
    <t>Viajeros alojados</t>
  </si>
  <si>
    <t>Españoles</t>
  </si>
  <si>
    <t>Extranjeros</t>
  </si>
  <si>
    <t>Pernoctaciones</t>
  </si>
  <si>
    <t>Estancia Media</t>
  </si>
  <si>
    <t>Empleo</t>
  </si>
  <si>
    <t>Enero</t>
  </si>
  <si>
    <t>Febrero</t>
  </si>
  <si>
    <t>Marzo</t>
  </si>
  <si>
    <t>Abril</t>
  </si>
  <si>
    <t>Mayo</t>
  </si>
  <si>
    <t>Junio</t>
  </si>
  <si>
    <t>Julio</t>
  </si>
  <si>
    <t>Agosto</t>
  </si>
  <si>
    <t>Septiembre</t>
  </si>
  <si>
    <t>Octubre</t>
  </si>
  <si>
    <t>Noviembre</t>
  </si>
  <si>
    <t>Diciembre</t>
  </si>
  <si>
    <t>2001</t>
  </si>
  <si>
    <t>2002</t>
  </si>
  <si>
    <t>2003</t>
  </si>
  <si>
    <t>2004</t>
  </si>
  <si>
    <t>2005</t>
  </si>
  <si>
    <t>2006</t>
  </si>
  <si>
    <t>2007</t>
  </si>
  <si>
    <t>2008</t>
  </si>
  <si>
    <t>2009</t>
  </si>
  <si>
    <t>2010</t>
  </si>
  <si>
    <t>2011</t>
  </si>
  <si>
    <t>2012</t>
  </si>
  <si>
    <t>2013</t>
  </si>
  <si>
    <t>2014</t>
  </si>
  <si>
    <t>2015</t>
  </si>
  <si>
    <t>2016</t>
  </si>
  <si>
    <t>2017</t>
  </si>
  <si>
    <t>2018</t>
  </si>
  <si>
    <t>Ene-Mar</t>
  </si>
  <si>
    <t>Ene-Ene</t>
  </si>
  <si>
    <t>Ene-Feb</t>
  </si>
  <si>
    <t>Ene-Abr</t>
  </si>
  <si>
    <t>Ene-May</t>
  </si>
  <si>
    <t>Ene-Jun</t>
  </si>
  <si>
    <t>Ene-Jul</t>
  </si>
  <si>
    <t>Ene-Ago</t>
  </si>
  <si>
    <t>Ene-Sep</t>
  </si>
  <si>
    <t>Ene-Oct</t>
  </si>
  <si>
    <t>Ene-Nov</t>
  </si>
  <si>
    <t>Ene-Dic</t>
  </si>
  <si>
    <t>PERNOCTACIONES ACUMULADO</t>
  </si>
  <si>
    <t>PERNOCTACIONES - TASA DE VARIACIÓN ACUMULADO</t>
  </si>
  <si>
    <t>PERNOCTACIONES - TASA DE VARIACIÓN MENSUAL</t>
  </si>
  <si>
    <t>PERNOCTACIONES MENSUAL</t>
  </si>
  <si>
    <t>.02</t>
  </si>
  <si>
    <t>.03</t>
  </si>
  <si>
    <t>.04</t>
  </si>
  <si>
    <t>.05</t>
  </si>
  <si>
    <t>.06</t>
  </si>
  <si>
    <t>.07</t>
  </si>
  <si>
    <t>.08</t>
  </si>
  <si>
    <t>.09</t>
  </si>
  <si>
    <t>.10</t>
  </si>
  <si>
    <t>.11</t>
  </si>
  <si>
    <t>.12</t>
  </si>
  <si>
    <t>.13</t>
  </si>
  <si>
    <t>.14</t>
  </si>
  <si>
    <t>PERNOCT</t>
  </si>
  <si>
    <t>Cuota s/ total Andalucía</t>
  </si>
  <si>
    <t>Cuota s/ total nacional</t>
  </si>
  <si>
    <t>PERNOCTACIONES TOTAL</t>
  </si>
  <si>
    <t>PERNOCTACIONES ESPAÑOLES</t>
  </si>
  <si>
    <t>PERNOCTACIONES EXTRANJEROS</t>
  </si>
  <si>
    <t>Enlazada por ruptura de serie de hoteles</t>
  </si>
  <si>
    <t>Dif.</t>
  </si>
  <si>
    <t>% var.</t>
  </si>
  <si>
    <t>PERNOCT.</t>
  </si>
  <si>
    <t>AÑO</t>
  </si>
  <si>
    <t>PERNOCTACIONES VERANO</t>
  </si>
  <si>
    <t>TABLAS SIN ORDENAR</t>
  </si>
  <si>
    <t>.15</t>
  </si>
  <si>
    <t>.16</t>
  </si>
  <si>
    <t>.17</t>
  </si>
  <si>
    <t>.18</t>
  </si>
  <si>
    <t xml:space="preserve">  2019M01</t>
  </si>
  <si>
    <t xml:space="preserve">  2019M02</t>
  </si>
  <si>
    <t xml:space="preserve">  2019M03</t>
  </si>
  <si>
    <t xml:space="preserve">  2019M04</t>
  </si>
  <si>
    <t xml:space="preserve">  2019M05</t>
  </si>
  <si>
    <t xml:space="preserve">  2019M06</t>
  </si>
  <si>
    <t xml:space="preserve">  2019M07</t>
  </si>
  <si>
    <t xml:space="preserve">  2019M08</t>
  </si>
  <si>
    <t xml:space="preserve">  2019M09</t>
  </si>
  <si>
    <t xml:space="preserve">  2019M10</t>
  </si>
  <si>
    <t xml:space="preserve">  2019M11</t>
  </si>
  <si>
    <t xml:space="preserve">  2019M12</t>
  </si>
  <si>
    <t>.19</t>
  </si>
  <si>
    <t>2019</t>
  </si>
  <si>
    <t xml:space="preserve">  2020M01</t>
  </si>
  <si>
    <t xml:space="preserve">  2020M02</t>
  </si>
  <si>
    <t xml:space="preserve">  2020M03</t>
  </si>
  <si>
    <t xml:space="preserve">  2020M04</t>
  </si>
  <si>
    <t xml:space="preserve">  2020M05</t>
  </si>
  <si>
    <t xml:space="preserve">  2020M06</t>
  </si>
  <si>
    <t xml:space="preserve">  2020M07</t>
  </si>
  <si>
    <t xml:space="preserve">  2020M08</t>
  </si>
  <si>
    <t xml:space="preserve">  2020M09</t>
  </si>
  <si>
    <t xml:space="preserve">  2020M10</t>
  </si>
  <si>
    <t xml:space="preserve">  2020M11</t>
  </si>
  <si>
    <t xml:space="preserve">  2020M12</t>
  </si>
  <si>
    <t>CC.AA. TURÍSTICAS</t>
  </si>
  <si>
    <t>ADR</t>
  </si>
  <si>
    <t>DIF.</t>
  </si>
  <si>
    <t>REVPAR</t>
  </si>
  <si>
    <t>PROVINCIAS ANDALUZAS</t>
  </si>
  <si>
    <t>Comunidad Valenciana</t>
  </si>
  <si>
    <t>Comunidad de Madrid</t>
  </si>
  <si>
    <t>Categoría</t>
  </si>
  <si>
    <t>ADR Mensual</t>
  </si>
  <si>
    <t>RV Mensual</t>
  </si>
  <si>
    <t>ADR Acumulado</t>
  </si>
  <si>
    <t>RV Acumulado</t>
  </si>
  <si>
    <t>INFORME MENSUAL DE COYUNTURA DEL MOVIMIENTO HOTELERO DE ANDALUCÍA</t>
  </si>
  <si>
    <t>ANEXO TABLAS</t>
  </si>
  <si>
    <t>%</t>
  </si>
  <si>
    <t>Diferencias</t>
  </si>
  <si>
    <t>Pred.</t>
  </si>
  <si>
    <t>2020</t>
  </si>
  <si>
    <t>TABLAS</t>
  </si>
  <si>
    <t>.20</t>
  </si>
  <si>
    <t>PRINCIPALES CLAVES</t>
  </si>
  <si>
    <t>INDICE DE CONTENIDOS</t>
  </si>
  <si>
    <t>· Principales claves</t>
  </si>
  <si>
    <t>· Anexo de tablas</t>
  </si>
  <si>
    <t>DIFERENCIAS</t>
  </si>
  <si>
    <t>GRADO DE OCUPACIÓN</t>
  </si>
  <si>
    <t>No ocupadas</t>
  </si>
  <si>
    <t>Media</t>
  </si>
  <si>
    <t xml:space="preserve">  2021M01</t>
  </si>
  <si>
    <t xml:space="preserve">  2021M02</t>
  </si>
  <si>
    <t xml:space="preserve">  2021M03</t>
  </si>
  <si>
    <t xml:space="preserve">  2021M04</t>
  </si>
  <si>
    <t xml:space="preserve">  2021M05</t>
  </si>
  <si>
    <t xml:space="preserve">  2021M06</t>
  </si>
  <si>
    <t xml:space="preserve">  2021M07</t>
  </si>
  <si>
    <t xml:space="preserve">  2021M08</t>
  </si>
  <si>
    <t xml:space="preserve">  2021M09</t>
  </si>
  <si>
    <t xml:space="preserve">  2021M10</t>
  </si>
  <si>
    <t xml:space="preserve">  2021M11</t>
  </si>
  <si>
    <t xml:space="preserve">  2021M12</t>
  </si>
  <si>
    <t>Miles</t>
  </si>
  <si>
    <t>Grado ocupación</t>
  </si>
  <si>
    <t>VIAJEROS EN ESTABLECIMIENTOS HOTELEROS</t>
  </si>
  <si>
    <t>PERNOCTACIONES EN ESTABLECIMIENTOS HOTELEROS</t>
  </si>
  <si>
    <t>EVOLUCIÓN PERNOCTACIONES EN ESTABLECIMIENTOS HOTELEROS</t>
  </si>
  <si>
    <t>POSICIÓN DE ANDALUCÍA EN ESPAÑA (PERNOCTACIONES)</t>
  </si>
  <si>
    <t>PLAZAS, OCUPACIÓN Y PERSONAL EMPLEADO</t>
  </si>
  <si>
    <t>RESULTADOS PROVINCIALES (DEMANDA)</t>
  </si>
  <si>
    <t>RESULTADOS PROVINCIALES (OFERTA)</t>
  </si>
  <si>
    <t>G.OCUPACIÓN</t>
  </si>
  <si>
    <t>RENTABILIDAD HOTELERA (ADR Y REVPAR)</t>
  </si>
  <si>
    <t>· Análisis mensual</t>
  </si>
  <si>
    <t>· Análisis acumulado</t>
  </si>
  <si>
    <t>Grado de ocupación</t>
  </si>
  <si>
    <t>Plazas</t>
  </si>
  <si>
    <t>Establecimientos hoteleros de Andalucía</t>
  </si>
  <si>
    <t>Establecimientos hoteleros de Almería</t>
  </si>
  <si>
    <t>Establecimientos hoteleros de Cádiz</t>
  </si>
  <si>
    <t>Establecimientos hoteleros de Córdoba</t>
  </si>
  <si>
    <t>Establecimientos hoteleros de Granada</t>
  </si>
  <si>
    <t>Establecimientos hoteleros de Huelva</t>
  </si>
  <si>
    <t>Establecimientos hoteleros de Jaén</t>
  </si>
  <si>
    <t>Establecimientos hoteleros de Málaga</t>
  </si>
  <si>
    <t>Establecimientos hoteleros de Sevilla</t>
  </si>
  <si>
    <t>Oferta</t>
  </si>
  <si>
    <t>.21</t>
  </si>
  <si>
    <t>2021</t>
  </si>
  <si>
    <t>Acumulado</t>
  </si>
  <si>
    <t>Pernoc. 19</t>
  </si>
  <si>
    <t>EMPLEO</t>
  </si>
  <si>
    <t xml:space="preserve">  2022M01</t>
  </si>
  <si>
    <t xml:space="preserve">  2022M02</t>
  </si>
  <si>
    <t xml:space="preserve">  2022M03</t>
  </si>
  <si>
    <t xml:space="preserve">  2022M04</t>
  </si>
  <si>
    <t xml:space="preserve">  2022M05</t>
  </si>
  <si>
    <t xml:space="preserve">  2022M06</t>
  </si>
  <si>
    <t xml:space="preserve">  2022M07</t>
  </si>
  <si>
    <t xml:space="preserve">  2022M08</t>
  </si>
  <si>
    <t xml:space="preserve">  2022M09</t>
  </si>
  <si>
    <t xml:space="preserve">  2022M10</t>
  </si>
  <si>
    <t xml:space="preserve">  2022M11</t>
  </si>
  <si>
    <t xml:space="preserve">  2022M12</t>
  </si>
  <si>
    <t xml:space="preserve">  2023M01</t>
  </si>
  <si>
    <t xml:space="preserve">  2023M02</t>
  </si>
  <si>
    <t xml:space="preserve">  2023M03</t>
  </si>
  <si>
    <t xml:space="preserve">  2023M04</t>
  </si>
  <si>
    <t xml:space="preserve">  2023M05</t>
  </si>
  <si>
    <t xml:space="preserve">  2023M06</t>
  </si>
  <si>
    <t xml:space="preserve">  2023M07</t>
  </si>
  <si>
    <t xml:space="preserve">  2023M08</t>
  </si>
  <si>
    <t xml:space="preserve">  2023M09</t>
  </si>
  <si>
    <t xml:space="preserve">  2023M10</t>
  </si>
  <si>
    <t xml:space="preserve">  2023M11</t>
  </si>
  <si>
    <t xml:space="preserve">  2023M12</t>
  </si>
  <si>
    <t>2022</t>
  </si>
  <si>
    <t>2023</t>
  </si>
  <si>
    <t>Mensual</t>
  </si>
  <si>
    <t>Verano</t>
  </si>
  <si>
    <t>.22</t>
  </si>
  <si>
    <t>(Andalucía)</t>
  </si>
  <si>
    <t>Destino</t>
  </si>
  <si>
    <t>Periodo</t>
  </si>
  <si>
    <t>Para arreglar el problema del . decimal en el cubo, duplicamos la tabla original y utilizamos la función sustituir:</t>
  </si>
  <si>
    <t xml:space="preserve">PREVISIONES A TRES MESES VISTA </t>
  </si>
  <si>
    <t>.23</t>
  </si>
  <si>
    <t>· Previsiones a tres meses vista</t>
  </si>
  <si>
    <t>OFICINA DEL DATO. E. P. TURISMO ANDALUZ</t>
  </si>
  <si>
    <t>Fuente: Oficina del Dato a partir de datos de Encuesta de Ocupación Hotelera (INE)</t>
  </si>
  <si>
    <t>Jul</t>
  </si>
  <si>
    <t>JuL-Ago</t>
  </si>
  <si>
    <t>JuL-Sep</t>
  </si>
  <si>
    <t xml:space="preserve">  2024M01</t>
  </si>
  <si>
    <t xml:space="preserve">  2024M02</t>
  </si>
  <si>
    <t xml:space="preserve">  2024M03</t>
  </si>
  <si>
    <t xml:space="preserve">  2024M04</t>
  </si>
  <si>
    <t xml:space="preserve">  2024M05</t>
  </si>
  <si>
    <t xml:space="preserve">  2024M06</t>
  </si>
  <si>
    <t xml:space="preserve">  2024M07</t>
  </si>
  <si>
    <t xml:space="preserve">  2024M08</t>
  </si>
  <si>
    <t xml:space="preserve">  2024M09</t>
  </si>
  <si>
    <t xml:space="preserve">  2024M10</t>
  </si>
  <si>
    <t xml:space="preserve">  2024M11</t>
  </si>
  <si>
    <t xml:space="preserve">  2024M12</t>
  </si>
  <si>
    <t>AÑO 2023</t>
  </si>
  <si>
    <t>2024</t>
  </si>
  <si>
    <t>.24</t>
  </si>
  <si>
    <t>% VAR 24/19</t>
  </si>
  <si>
    <t>ENE-DIC</t>
  </si>
  <si>
    <t>ENE-DIC 19</t>
  </si>
  <si>
    <t xml:space="preserve">  2025M01</t>
  </si>
  <si>
    <t xml:space="preserve">  2025M02</t>
  </si>
  <si>
    <t xml:space="preserve">  2025M03</t>
  </si>
  <si>
    <t xml:space="preserve">  2025M04</t>
  </si>
  <si>
    <t xml:space="preserve">  2025M05</t>
  </si>
  <si>
    <t xml:space="preserve">  2025M06</t>
  </si>
  <si>
    <t xml:space="preserve">  2025M07</t>
  </si>
  <si>
    <t xml:space="preserve">  2025M08</t>
  </si>
  <si>
    <t xml:space="preserve">  2025M09</t>
  </si>
  <si>
    <t xml:space="preserve">  2025M10</t>
  </si>
  <si>
    <t xml:space="preserve">  2025M11</t>
  </si>
  <si>
    <t xml:space="preserve">  2025M12</t>
  </si>
  <si>
    <t>AÑO 2024</t>
  </si>
  <si>
    <t>2025</t>
  </si>
  <si>
    <t>.25</t>
  </si>
  <si>
    <t>% VAR 25/24</t>
  </si>
  <si>
    <t>Acumulado Ene25-Abr25</t>
  </si>
  <si>
    <t>Posición de Andalucía en España (pernoctaciones)</t>
  </si>
  <si>
    <t>Acumulado del año</t>
  </si>
  <si>
    <t>Rentabilidad hotelera (ADR y REVPAR)</t>
  </si>
  <si>
    <t>Consejería de Turismo y Andalucía Exterior</t>
  </si>
  <si>
    <t>Empresa Pública para la Gestión del Turismo</t>
  </si>
  <si>
    <t>y del Deporte de Andalucía S.A</t>
  </si>
  <si>
    <t>SUMARIO</t>
  </si>
  <si>
    <t>Mes analizado</t>
  </si>
  <si>
    <t>Ranking para el mes analizado</t>
  </si>
  <si>
    <t>Ranking para el acumulado del año</t>
  </si>
  <si>
    <t>Previsiones a tres meses vista</t>
  </si>
  <si>
    <t>Tablas del movimiento hotelero:</t>
  </si>
  <si>
    <t>Previsiones a tres meses vista.</t>
  </si>
  <si>
    <t>Oct.25</t>
  </si>
  <si>
    <t>CUOTA 2025</t>
  </si>
  <si>
    <t>Nov.25</t>
  </si>
  <si>
    <t>JUL.24-SEP.24</t>
  </si>
  <si>
    <t>JUL.25-SEP.25</t>
  </si>
  <si>
    <t>Dic.25</t>
  </si>
  <si>
    <t>Acumulado Ene25-Dic25</t>
  </si>
  <si>
    <t>OCTUBRE 24</t>
  </si>
  <si>
    <t>OCTUBRE 25</t>
  </si>
  <si>
    <t>ENE-OCT 24</t>
  </si>
  <si>
    <t>ENE-OCT 25</t>
  </si>
  <si>
    <t>octubre - 2024</t>
  </si>
  <si>
    <t>octubre - 2025</t>
  </si>
  <si>
    <t>ENE-OCT</t>
  </si>
  <si>
    <t>JUL-OCT</t>
  </si>
  <si>
    <t>OCT</t>
  </si>
  <si>
    <t>Acumulado Ene-Oct.25</t>
  </si>
  <si>
    <t>Variación mensual                                   Oct.25/Oct.24</t>
  </si>
  <si>
    <t>Var. del acumulado                                                                        Ene-Oct.25/Ene-Oct.24</t>
  </si>
  <si>
    <t>Nº 347 · OCTUBRE 25</t>
  </si>
  <si>
    <t>Var. del acumulado                                                       Ene-Oct.25/Ene-Oct.24</t>
  </si>
  <si>
    <t>Ene.26</t>
  </si>
  <si>
    <t>69.01</t>
  </si>
  <si>
    <t>86.43</t>
  </si>
  <si>
    <t>86.54</t>
  </si>
  <si>
    <t>69.35</t>
  </si>
  <si>
    <t>67.82</t>
  </si>
  <si>
    <t>97.46</t>
  </si>
  <si>
    <t>77.57</t>
  </si>
  <si>
    <t>97.54</t>
  </si>
  <si>
    <t>89.32</t>
  </si>
  <si>
    <t>98.79</t>
  </si>
  <si>
    <t>99.68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</si>
</sst>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5" formatCode="#,##0\ &quot;€&quot;;\-#,##0\ &quot;€&quot;"/>
    <numFmt numFmtId="164" formatCode="#,##0.0"/>
    <numFmt numFmtId="165" formatCode="#,##0.000000"/>
    <numFmt numFmtId="166" formatCode="0.0%"/>
    <numFmt numFmtId="167" formatCode="0.0"/>
    <numFmt numFmtId="168" formatCode="#,##0.00\ &quot;€&quot;"/>
    <numFmt numFmtId="169" formatCode="#,##0.0%"/>
  </numFmts>
  <fonts count="105" x14ac:knownFonts="1">
    <font>
      <sz val="11"/>
      <color theme="1"/>
      <name val="Calibri"/>
      <family val="2"/>
      <scheme val="minor"/>
    </font>
    <font>
      <sz val="11"/>
      <color theme="1"/>
      <name val="Noto Sans"/>
      <family val="2"/>
    </font>
    <font>
      <sz val="9"/>
      <color theme="1"/>
      <name val="Noto Sans HK"/>
      <family val="2"/>
    </font>
    <font>
      <sz val="9"/>
      <color theme="1"/>
      <name val="Noto Sans HK"/>
      <family val="2"/>
    </font>
    <font>
      <sz val="10"/>
      <color theme="1"/>
      <name val="Calibri"/>
      <family val="2"/>
    </font>
    <font>
      <sz val="10"/>
      <color theme="1"/>
      <name val="Calibri"/>
      <family val="2"/>
    </font>
    <font>
      <sz val="10"/>
      <name val="Arial"/>
      <family val="2"/>
    </font>
    <font>
      <sz val="10"/>
      <name val="NewsGotT"/>
    </font>
    <font>
      <sz val="10"/>
      <name val="Courier"/>
      <family val="3"/>
    </font>
    <font>
      <sz val="16"/>
      <name val="Eras Bd BT"/>
      <family val="2"/>
    </font>
    <font>
      <sz val="36"/>
      <name val="Eras Bd BT"/>
      <family val="2"/>
    </font>
    <font>
      <sz val="32"/>
      <name val="Eras Bd BT"/>
      <family val="2"/>
    </font>
    <font>
      <sz val="11"/>
      <color theme="1"/>
      <name val="Calibri"/>
      <family val="2"/>
      <scheme val="minor"/>
    </font>
    <font>
      <sz val="9"/>
      <color theme="1"/>
      <name val="Calibri"/>
      <family val="2"/>
      <scheme val="minor"/>
    </font>
    <font>
      <sz val="9"/>
      <color indexed="8"/>
      <name val="Calibri"/>
      <family val="2"/>
      <scheme val="minor"/>
    </font>
    <font>
      <sz val="9"/>
      <name val="Calibri"/>
      <family val="2"/>
      <scheme val="minor"/>
    </font>
    <font>
      <b/>
      <sz val="9"/>
      <color indexed="8"/>
      <name val="Calibri"/>
      <family val="2"/>
      <scheme val="minor"/>
    </font>
    <font>
      <sz val="11"/>
      <name val="Calibri"/>
      <family val="2"/>
      <scheme val="minor"/>
    </font>
    <font>
      <b/>
      <sz val="9"/>
      <color theme="0"/>
      <name val="Calibri"/>
      <family val="2"/>
      <scheme val="minor"/>
    </font>
    <font>
      <b/>
      <sz val="8"/>
      <color theme="0"/>
      <name val="Calibri"/>
      <family val="2"/>
      <scheme val="minor"/>
    </font>
    <font>
      <b/>
      <sz val="9"/>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8"/>
      <color theme="0"/>
      <name val="Calibri"/>
      <family val="2"/>
      <scheme val="minor"/>
    </font>
    <font>
      <sz val="8"/>
      <name val="Calibri"/>
      <family val="2"/>
      <scheme val="minor"/>
    </font>
    <font>
      <sz val="8"/>
      <color theme="1" tint="0.499984740745262"/>
      <name val="NewsGotT"/>
    </font>
    <font>
      <b/>
      <sz val="9"/>
      <color rgb="FFFF0000"/>
      <name val="Calibri"/>
      <family val="2"/>
      <scheme val="minor"/>
    </font>
    <font>
      <b/>
      <sz val="9"/>
      <name val="Calibri"/>
      <family val="2"/>
      <scheme val="minor"/>
    </font>
    <font>
      <sz val="16"/>
      <color rgb="FF000000"/>
      <name val="NewsGotT"/>
    </font>
    <font>
      <b/>
      <sz val="9"/>
      <color rgb="FFC00000"/>
      <name val="Calibri"/>
      <family val="2"/>
      <scheme val="minor"/>
    </font>
    <font>
      <b/>
      <sz val="8"/>
      <color rgb="FFC00000"/>
      <name val="Calibri"/>
      <family val="2"/>
      <scheme val="minor"/>
    </font>
    <font>
      <sz val="9"/>
      <color theme="1" tint="0.499984740745262"/>
      <name val="NewsGotT"/>
    </font>
    <font>
      <sz val="11"/>
      <color theme="0" tint="-0.499984740745262"/>
      <name val="Calibri"/>
      <family val="2"/>
      <scheme val="minor"/>
    </font>
    <font>
      <sz val="9"/>
      <color theme="0" tint="-0.499984740745262"/>
      <name val="Calibri"/>
      <family val="2"/>
      <scheme val="minor"/>
    </font>
    <font>
      <sz val="8"/>
      <color theme="0" tint="-0.499984740745262"/>
      <name val="NewsGotT"/>
    </font>
    <font>
      <b/>
      <i/>
      <sz val="10"/>
      <color theme="1"/>
      <name val="Calibri"/>
      <family val="2"/>
      <scheme val="minor"/>
    </font>
    <font>
      <i/>
      <sz val="8"/>
      <color theme="1" tint="0.499984740745262"/>
      <name val="NewsGotT"/>
    </font>
    <font>
      <sz val="10"/>
      <name val="Arial"/>
      <family val="2"/>
    </font>
    <font>
      <sz val="11"/>
      <color theme="0"/>
      <name val="Calibri"/>
      <family val="2"/>
      <scheme val="minor"/>
    </font>
    <font>
      <sz val="14"/>
      <name val="Eras Bd BT"/>
      <family val="2"/>
    </font>
    <font>
      <sz val="14"/>
      <name val="Calibri"/>
      <family val="2"/>
      <scheme val="minor"/>
    </font>
    <font>
      <sz val="8"/>
      <color theme="1" tint="0.499984740745262"/>
      <name val="Noto Sans HK Light"/>
      <family val="2"/>
      <charset val="128"/>
    </font>
    <font>
      <b/>
      <sz val="9"/>
      <color theme="0"/>
      <name val="Noto Sans HK Light"/>
      <family val="2"/>
      <charset val="128"/>
    </font>
    <font>
      <sz val="9"/>
      <color theme="1"/>
      <name val="Noto Sans HK Light"/>
      <family val="2"/>
      <charset val="128"/>
    </font>
    <font>
      <b/>
      <sz val="9"/>
      <color theme="1"/>
      <name val="Noto Sans HK Light"/>
      <family val="2"/>
      <charset val="128"/>
    </font>
    <font>
      <sz val="11"/>
      <color theme="1"/>
      <name val="Noto Sans HK Light"/>
      <family val="2"/>
      <charset val="128"/>
    </font>
    <font>
      <sz val="8"/>
      <color theme="0" tint="-0.499984740745262"/>
      <name val="Noto Sans HK Light"/>
      <family val="2"/>
      <charset val="128"/>
    </font>
    <font>
      <b/>
      <sz val="9"/>
      <color rgb="FFFF0000"/>
      <name val="Noto Sans HK Light"/>
      <family val="2"/>
      <charset val="128"/>
    </font>
    <font>
      <sz val="8"/>
      <color theme="0"/>
      <name val="Noto Sans HK Light"/>
      <family val="2"/>
      <charset val="128"/>
    </font>
    <font>
      <sz val="9"/>
      <color theme="4"/>
      <name val="Noto Sans HK Light"/>
      <family val="2"/>
      <charset val="128"/>
    </font>
    <font>
      <b/>
      <sz val="9"/>
      <color theme="4"/>
      <name val="Noto Sans HK Light"/>
      <family val="2"/>
      <charset val="128"/>
    </font>
    <font>
      <b/>
      <sz val="9"/>
      <name val="Noto Sans HK Light"/>
      <family val="2"/>
      <charset val="128"/>
    </font>
    <font>
      <b/>
      <sz val="9"/>
      <color theme="3"/>
      <name val="Noto Sans HK Black"/>
      <family val="2"/>
      <charset val="128"/>
    </font>
    <font>
      <sz val="9"/>
      <name val="Noto Sans HK Light"/>
      <family val="2"/>
      <charset val="128"/>
    </font>
    <font>
      <sz val="10"/>
      <name val="Noto Sans HK Light"/>
      <family val="2"/>
      <charset val="128"/>
    </font>
    <font>
      <b/>
      <sz val="12"/>
      <color indexed="18"/>
      <name val="Noto Sans HK Light"/>
      <family val="2"/>
      <charset val="128"/>
    </font>
    <font>
      <sz val="8"/>
      <name val="Noto Sans HK Light"/>
      <family val="2"/>
      <charset val="128"/>
    </font>
    <font>
      <sz val="8"/>
      <color theme="1" tint="0.499984740745262"/>
      <name val="Noto Sans HK"/>
      <family val="2"/>
      <charset val="128"/>
    </font>
    <font>
      <b/>
      <sz val="11"/>
      <color theme="1"/>
      <name val="Noto Sans HK Light"/>
      <family val="2"/>
      <charset val="128"/>
    </font>
    <font>
      <sz val="9"/>
      <color theme="0" tint="-0.499984740745262"/>
      <name val="Noto Sans HK Light"/>
      <family val="2"/>
      <charset val="128"/>
    </font>
    <font>
      <sz val="11"/>
      <color theme="0" tint="-0.499984740745262"/>
      <name val="Noto Sans HK Light"/>
      <family val="2"/>
      <charset val="128"/>
    </font>
    <font>
      <sz val="11"/>
      <color indexed="8"/>
      <name val="Calibri"/>
      <family val="2"/>
      <scheme val="minor"/>
    </font>
    <font>
      <sz val="12"/>
      <color rgb="FF000000"/>
      <name val="Noto Sans HK Light"/>
      <family val="2"/>
      <charset val="128"/>
    </font>
    <font>
      <sz val="9"/>
      <color theme="1"/>
      <name val="Noto Sans HK"/>
      <family val="2"/>
      <charset val="128"/>
    </font>
    <font>
      <b/>
      <sz val="11"/>
      <color theme="0"/>
      <name val="Calibri"/>
      <family val="2"/>
      <scheme val="minor"/>
    </font>
    <font>
      <b/>
      <sz val="8.5"/>
      <color theme="0"/>
      <name val="Noto Sans HK Light"/>
      <family val="2"/>
      <charset val="128"/>
    </font>
    <font>
      <sz val="11"/>
      <color theme="1"/>
      <name val="Arial"/>
      <family val="2"/>
    </font>
    <font>
      <u/>
      <sz val="11"/>
      <color theme="10"/>
      <name val="Calibri"/>
      <family val="2"/>
      <scheme val="minor"/>
    </font>
    <font>
      <b/>
      <sz val="11"/>
      <color theme="1"/>
      <name val="Noto Sans"/>
      <family val="2"/>
    </font>
    <font>
      <sz val="11"/>
      <color rgb="FF4658E0"/>
      <name val="Source Sans Pro Black"/>
      <family val="2"/>
    </font>
    <font>
      <b/>
      <sz val="11"/>
      <color rgb="FF4658E0"/>
      <name val="Source Sans Pro Black"/>
      <family val="2"/>
    </font>
    <font>
      <b/>
      <sz val="20"/>
      <color rgb="FF4658E0"/>
      <name val="Source Sans Pro"/>
      <family val="2"/>
    </font>
    <font>
      <b/>
      <sz val="26"/>
      <color rgb="FF4658E0"/>
      <name val="Source Sans Pro"/>
      <family val="2"/>
    </font>
    <font>
      <sz val="11"/>
      <color rgb="FF4658E0"/>
      <name val="Source Sans Pro"/>
      <family val="2"/>
    </font>
    <font>
      <sz val="8"/>
      <color rgb="FF4658E0"/>
      <name val="Source Sans Pro"/>
      <family val="2"/>
    </font>
    <font>
      <sz val="11"/>
      <color rgb="FF4658E0"/>
      <name val="Calibri"/>
      <family val="2"/>
      <scheme val="minor"/>
    </font>
    <font>
      <sz val="13"/>
      <color rgb="FF002060"/>
      <name val="Source Sans Pro"/>
      <family val="2"/>
    </font>
    <font>
      <sz val="11"/>
      <color rgb="FF002060"/>
      <name val="Source Sans Pro"/>
      <family val="2"/>
    </font>
    <font>
      <sz val="9"/>
      <color rgb="FF002060"/>
      <name val="Source Sans Pro"/>
      <family val="2"/>
    </font>
    <font>
      <sz val="12"/>
      <color theme="0"/>
      <name val="Source Sans Pro"/>
      <family val="2"/>
    </font>
    <font>
      <b/>
      <sz val="11"/>
      <color rgb="FF4658E0"/>
      <name val="Source Sans Pro"/>
      <family val="2"/>
    </font>
    <font>
      <b/>
      <sz val="11"/>
      <color rgb="FF4658E0"/>
      <name val="Noto Sans HK Black"/>
      <family val="2"/>
      <charset val="128"/>
    </font>
    <font>
      <sz val="11"/>
      <color theme="1"/>
      <name val="Source Sans Pro"/>
      <family val="2"/>
    </font>
    <font>
      <b/>
      <sz val="11"/>
      <color theme="1"/>
      <name val="Source Sans Pro"/>
      <family val="2"/>
    </font>
    <font>
      <sz val="20"/>
      <color rgb="FF4658E0"/>
      <name val="Source Sans Pro"/>
      <family val="2"/>
    </font>
    <font>
      <b/>
      <sz val="12"/>
      <name val="Source Sans Pro"/>
      <family val="2"/>
    </font>
    <font>
      <sz val="12"/>
      <name val="Source Sans Pro"/>
      <family val="2"/>
    </font>
    <font>
      <sz val="10"/>
      <color theme="0"/>
      <name val="Source Sans Pro"/>
      <family val="2"/>
    </font>
    <font>
      <sz val="24"/>
      <name val="Source Sans Pro"/>
      <family val="2"/>
    </font>
    <font>
      <b/>
      <sz val="24"/>
      <color theme="0" tint="-0.499984740745262"/>
      <name val="Source Sans Pro"/>
      <family val="2"/>
    </font>
    <font>
      <sz val="24"/>
      <color theme="1"/>
      <name val="Source Sans Pro"/>
      <family val="2"/>
    </font>
    <font>
      <b/>
      <sz val="24"/>
      <name val="Source Sans Pro"/>
      <family val="2"/>
    </font>
    <font>
      <b/>
      <sz val="24"/>
      <color rgb="FF4658E0"/>
      <name val="Source Sans Pro"/>
      <family val="2"/>
    </font>
    <font>
      <u/>
      <sz val="18"/>
      <color rgb="FF4658E0"/>
      <name val="Noto Sans"/>
      <family val="2"/>
    </font>
    <font>
      <sz val="20"/>
      <color rgb="FF4658E0"/>
      <name val="Noto Sans HK Black"/>
      <family val="2"/>
      <charset val="128"/>
    </font>
    <font>
      <sz val="11"/>
      <name val="Source Sans Pro"/>
      <family val="2"/>
    </font>
    <font>
      <b/>
      <sz val="11"/>
      <color theme="0"/>
      <name val="Source Sans Pro"/>
      <family val="2"/>
    </font>
    <font>
      <sz val="11"/>
      <color theme="1" tint="0.499984740745262"/>
      <name val="Source Sans Pro"/>
      <family val="2"/>
    </font>
    <font>
      <sz val="10"/>
      <color theme="1" tint="0.499984740745262"/>
      <name val="Source Sans Pro"/>
      <family val="2"/>
    </font>
    <font>
      <b/>
      <sz val="18"/>
      <color rgb="FF002060"/>
      <name val="Noto Sans"/>
      <family val="2"/>
    </font>
    <font>
      <sz val="10"/>
      <color rgb="FF002060"/>
      <name val="Noto Sans HK Light"/>
      <family val="2"/>
      <charset val="128"/>
    </font>
    <font>
      <sz val="18"/>
      <color rgb="FF002060"/>
      <name val="Noto Sans"/>
      <family val="2"/>
    </font>
    <font>
      <b/>
      <sz val="11"/>
      <name val="Source Sans Pro"/>
      <family val="2"/>
    </font>
    <font>
      <sz val="9"/>
      <color rgb="FFFF0000"/>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4" tint="0.39997558519241921"/>
        <bgColor indexed="64"/>
      </patternFill>
    </fill>
    <fill>
      <patternFill patternType="solid">
        <fgColor theme="2"/>
        <bgColor indexed="64"/>
      </patternFill>
    </fill>
    <fill>
      <patternFill patternType="solid">
        <fgColor theme="3"/>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bgColor indexed="64"/>
      </patternFill>
    </fill>
    <fill>
      <patternFill patternType="solid">
        <fgColor indexed="9"/>
        <bgColor indexed="9"/>
      </patternFill>
    </fill>
    <fill>
      <patternFill patternType="solid">
        <fgColor theme="0" tint="-4.9989318521683403E-2"/>
        <bgColor indexed="9"/>
      </patternFill>
    </fill>
    <fill>
      <patternFill patternType="solid">
        <fgColor theme="0"/>
        <bgColor indexed="9"/>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bgColor theme="0"/>
      </patternFill>
    </fill>
    <fill>
      <patternFill patternType="solid">
        <fgColor rgb="FF4658E0"/>
        <bgColor indexed="9"/>
      </patternFill>
    </fill>
    <fill>
      <patternFill patternType="solid">
        <fgColor rgb="FF4658E0"/>
        <bgColor indexed="64"/>
      </patternFill>
    </fill>
  </fills>
  <borders count="25">
    <border>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theme="2" tint="-0.499984740745262"/>
      </bottom>
      <diagonal/>
    </border>
    <border>
      <left style="dashed">
        <color theme="2" tint="-9.9978637043366805E-2"/>
      </left>
      <right style="dashed">
        <color theme="2" tint="-9.9978637043366805E-2"/>
      </right>
      <top style="dashed">
        <color theme="2" tint="-9.9978637043366805E-2"/>
      </top>
      <bottom style="dashed">
        <color theme="2" tint="-9.9978637043366805E-2"/>
      </bottom>
      <diagonal/>
    </border>
    <border>
      <left/>
      <right style="thin">
        <color theme="0"/>
      </right>
      <top/>
      <bottom/>
      <diagonal/>
    </border>
    <border>
      <left style="thin">
        <color theme="0"/>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medium">
        <color theme="4"/>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right/>
      <top/>
      <bottom style="thin">
        <color theme="6" tint="-0.49998474074526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bottom/>
      <diagonal/>
    </border>
    <border>
      <left/>
      <right style="thin">
        <color theme="0" tint="-4.9989318521683403E-2"/>
      </right>
      <top style="thin">
        <color theme="0" tint="-4.9989318521683403E-2"/>
      </top>
      <bottom style="thin">
        <color theme="0" tint="-4.9989318521683403E-2"/>
      </bottom>
      <diagonal/>
    </border>
    <border>
      <left/>
      <right/>
      <top style="thin">
        <color rgb="FF4658E0"/>
      </top>
      <bottom/>
      <diagonal/>
    </border>
    <border>
      <left/>
      <right/>
      <top/>
      <bottom style="thin">
        <color rgb="FF4658E0"/>
      </bottom>
      <diagonal/>
    </border>
    <border>
      <left style="thin">
        <color theme="0" tint="-4.9989318521683403E-2"/>
      </left>
      <right/>
      <top/>
      <bottom/>
      <diagonal/>
    </border>
    <border>
      <left/>
      <right/>
      <top/>
      <bottom style="medium">
        <color rgb="FF4658E0"/>
      </bottom>
      <diagonal/>
    </border>
  </borders>
  <cellStyleXfs count="22">
    <xf numFmtId="0" fontId="0" fillId="0" borderId="0"/>
    <xf numFmtId="0" fontId="8" fillId="0" borderId="0"/>
    <xf numFmtId="0" fontId="7"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7" fillId="0" borderId="0" applyFont="0" applyFill="0" applyBorder="0" applyAlignment="0" applyProtection="0"/>
    <xf numFmtId="0" fontId="38" fillId="0" borderId="0"/>
    <xf numFmtId="0" fontId="5" fillId="0" borderId="0"/>
    <xf numFmtId="9" fontId="7" fillId="0" borderId="0" applyFont="0" applyFill="0" applyBorder="0" applyAlignment="0" applyProtection="0"/>
    <xf numFmtId="9" fontId="6" fillId="0" borderId="0" applyFont="0" applyFill="0" applyBorder="0" applyAlignment="0" applyProtection="0"/>
    <xf numFmtId="0" fontId="6" fillId="0" borderId="0"/>
    <xf numFmtId="0" fontId="4" fillId="0" borderId="0"/>
    <xf numFmtId="0" fontId="62" fillId="0" borderId="0"/>
    <xf numFmtId="0" fontId="3" fillId="0" borderId="0"/>
    <xf numFmtId="0" fontId="6" fillId="0" borderId="0"/>
    <xf numFmtId="0" fontId="2" fillId="0" borderId="0"/>
    <xf numFmtId="0" fontId="2" fillId="0" borderId="0"/>
    <xf numFmtId="0" fontId="4" fillId="0" borderId="0"/>
    <xf numFmtId="0" fontId="68" fillId="0" borderId="0" applyNumberFormat="0" applyFill="0" applyBorder="0" applyAlignment="0" applyProtection="0"/>
  </cellStyleXfs>
  <cellXfs count="476">
    <xf numFmtId="0" fontId="0" fillId="0" borderId="0" xfId="0"/>
    <xf numFmtId="0" fontId="13" fillId="0" borderId="0" xfId="0" applyFont="1"/>
    <xf numFmtId="0" fontId="14" fillId="0" borderId="0" xfId="0" applyFont="1" applyAlignment="1">
      <alignment horizontal="left"/>
    </xf>
    <xf numFmtId="0" fontId="16" fillId="0" borderId="0" xfId="0" applyFont="1" applyAlignment="1">
      <alignment horizontal="right"/>
    </xf>
    <xf numFmtId="0" fontId="17" fillId="2" borderId="0" xfId="0" applyFont="1" applyFill="1"/>
    <xf numFmtId="165" fontId="15" fillId="0" borderId="0" xfId="0" applyNumberFormat="1" applyFont="1" applyAlignment="1">
      <alignment horizontal="right"/>
    </xf>
    <xf numFmtId="0" fontId="18" fillId="3" borderId="0" xfId="0" applyFont="1" applyFill="1"/>
    <xf numFmtId="0" fontId="22" fillId="2" borderId="0" xfId="0" applyFont="1" applyFill="1"/>
    <xf numFmtId="0" fontId="12" fillId="2" borderId="0" xfId="3" applyFill="1" applyAlignment="1">
      <alignment vertical="center"/>
    </xf>
    <xf numFmtId="0" fontId="22" fillId="2" borderId="0" xfId="3" applyFont="1" applyFill="1" applyAlignment="1">
      <alignment vertical="center"/>
    </xf>
    <xf numFmtId="3" fontId="22" fillId="2" borderId="0" xfId="3" applyNumberFormat="1" applyFont="1" applyFill="1" applyAlignment="1">
      <alignment vertical="center"/>
    </xf>
    <xf numFmtId="0" fontId="23" fillId="2" borderId="0" xfId="3" applyFont="1" applyFill="1" applyAlignment="1">
      <alignment vertical="center"/>
    </xf>
    <xf numFmtId="0" fontId="24" fillId="2" borderId="0" xfId="3" applyFont="1" applyFill="1" applyAlignment="1">
      <alignment vertical="center"/>
    </xf>
    <xf numFmtId="1" fontId="22" fillId="2" borderId="0" xfId="3" applyNumberFormat="1" applyFont="1" applyFill="1" applyAlignment="1">
      <alignment horizontal="left" vertical="center"/>
    </xf>
    <xf numFmtId="0" fontId="26" fillId="2" borderId="0" xfId="3" applyFont="1" applyFill="1" applyAlignment="1">
      <alignment vertical="center"/>
    </xf>
    <xf numFmtId="0" fontId="13" fillId="2" borderId="0" xfId="3" applyFont="1" applyFill="1" applyAlignment="1">
      <alignment vertical="center"/>
    </xf>
    <xf numFmtId="0" fontId="13" fillId="2" borderId="0" xfId="3" applyFont="1" applyFill="1" applyAlignment="1">
      <alignment horizontal="right" vertical="center"/>
    </xf>
    <xf numFmtId="49" fontId="22" fillId="2" borderId="0" xfId="3" applyNumberFormat="1" applyFont="1" applyFill="1" applyAlignment="1">
      <alignment horizontal="left" vertical="center"/>
    </xf>
    <xf numFmtId="166" fontId="22" fillId="2" borderId="0" xfId="7" applyNumberFormat="1" applyFont="1" applyFill="1" applyAlignment="1">
      <alignment vertical="center"/>
    </xf>
    <xf numFmtId="4" fontId="22" fillId="2" borderId="0" xfId="3" applyNumberFormat="1" applyFont="1" applyFill="1" applyAlignment="1">
      <alignment horizontal="right" vertical="center"/>
    </xf>
    <xf numFmtId="0" fontId="27" fillId="2" borderId="0" xfId="3" applyFont="1" applyFill="1" applyAlignment="1">
      <alignment vertical="center"/>
    </xf>
    <xf numFmtId="0" fontId="16" fillId="0" borderId="0" xfId="0" applyFont="1" applyAlignment="1">
      <alignment horizontal="left"/>
    </xf>
    <xf numFmtId="0" fontId="20" fillId="0" borderId="0" xfId="0" applyFont="1"/>
    <xf numFmtId="165" fontId="28" fillId="0" borderId="0" xfId="0" applyNumberFormat="1" applyFont="1" applyAlignment="1">
      <alignment horizontal="right"/>
    </xf>
    <xf numFmtId="0" fontId="12" fillId="2" borderId="0" xfId="3" applyFill="1" applyAlignment="1">
      <alignment horizontal="center" vertical="center"/>
    </xf>
    <xf numFmtId="0" fontId="29" fillId="0" borderId="0" xfId="2" applyFont="1" applyAlignment="1">
      <alignment horizontal="center" vertical="center"/>
    </xf>
    <xf numFmtId="0" fontId="22" fillId="2" borderId="0" xfId="3" applyFont="1" applyFill="1" applyAlignment="1">
      <alignment horizontal="center" vertical="center"/>
    </xf>
    <xf numFmtId="49" fontId="22" fillId="2" borderId="4" xfId="3" applyNumberFormat="1" applyFont="1" applyFill="1" applyBorder="1" applyAlignment="1">
      <alignment horizontal="left" vertical="center"/>
    </xf>
    <xf numFmtId="166" fontId="22" fillId="2" borderId="4" xfId="7" applyNumberFormat="1" applyFont="1" applyFill="1" applyBorder="1" applyAlignment="1">
      <alignment vertical="center"/>
    </xf>
    <xf numFmtId="166" fontId="22" fillId="2" borderId="4" xfId="7" applyNumberFormat="1" applyFont="1" applyFill="1" applyBorder="1" applyAlignment="1">
      <alignment horizontal="right" vertical="center"/>
    </xf>
    <xf numFmtId="0" fontId="10" fillId="2" borderId="0" xfId="3" applyFont="1" applyFill="1" applyAlignment="1">
      <alignment vertical="center"/>
    </xf>
    <xf numFmtId="0" fontId="9" fillId="2" borderId="0" xfId="3" applyFont="1" applyFill="1" applyAlignment="1">
      <alignment vertical="center"/>
    </xf>
    <xf numFmtId="0" fontId="11" fillId="2" borderId="0" xfId="3" applyFont="1" applyFill="1" applyAlignment="1">
      <alignment vertical="center"/>
    </xf>
    <xf numFmtId="0" fontId="32" fillId="2" borderId="0" xfId="3" applyFont="1" applyFill="1" applyAlignment="1">
      <alignment vertical="center"/>
    </xf>
    <xf numFmtId="0" fontId="20" fillId="2" borderId="0" xfId="3" applyFont="1" applyFill="1" applyAlignment="1">
      <alignment vertical="center"/>
    </xf>
    <xf numFmtId="0" fontId="33" fillId="2" borderId="0" xfId="3" applyFont="1" applyFill="1" applyAlignment="1">
      <alignment vertical="center"/>
    </xf>
    <xf numFmtId="0" fontId="34" fillId="2" borderId="0" xfId="3" applyFont="1" applyFill="1" applyAlignment="1">
      <alignment horizontal="center" vertical="center"/>
    </xf>
    <xf numFmtId="0" fontId="34" fillId="2" borderId="0" xfId="3" applyFont="1" applyFill="1" applyAlignment="1">
      <alignment horizontal="left" vertical="center"/>
    </xf>
    <xf numFmtId="3" fontId="34" fillId="2" borderId="0" xfId="3" applyNumberFormat="1" applyFont="1" applyFill="1" applyAlignment="1">
      <alignment horizontal="right" vertical="center"/>
    </xf>
    <xf numFmtId="166" fontId="34" fillId="2" borderId="0" xfId="8" applyNumberFormat="1" applyFont="1" applyFill="1" applyAlignment="1">
      <alignment horizontal="right" vertical="center"/>
    </xf>
    <xf numFmtId="49" fontId="34" fillId="2" borderId="0" xfId="3" applyNumberFormat="1" applyFont="1" applyFill="1" applyAlignment="1">
      <alignment horizontal="left" vertical="center"/>
    </xf>
    <xf numFmtId="0" fontId="34" fillId="2" borderId="0" xfId="3" applyFont="1" applyFill="1" applyAlignment="1">
      <alignment vertical="center"/>
    </xf>
    <xf numFmtId="0" fontId="35" fillId="2" borderId="0" xfId="3" applyFont="1" applyFill="1" applyAlignment="1">
      <alignment vertical="center"/>
    </xf>
    <xf numFmtId="49" fontId="33" fillId="2" borderId="0" xfId="3" applyNumberFormat="1" applyFont="1" applyFill="1" applyAlignment="1">
      <alignment horizontal="left" vertical="center"/>
    </xf>
    <xf numFmtId="0" fontId="21" fillId="2" borderId="0" xfId="3" applyFont="1" applyFill="1" applyAlignment="1">
      <alignment vertical="center"/>
    </xf>
    <xf numFmtId="0" fontId="19" fillId="7" borderId="0" xfId="3" applyFont="1" applyFill="1" applyAlignment="1">
      <alignment vertical="center"/>
    </xf>
    <xf numFmtId="0" fontId="19" fillId="7" borderId="0" xfId="3" applyFont="1" applyFill="1" applyAlignment="1">
      <alignment horizontal="right" vertical="center"/>
    </xf>
    <xf numFmtId="0" fontId="18" fillId="7" borderId="0" xfId="3" applyFont="1" applyFill="1" applyAlignment="1">
      <alignment horizontal="center" vertical="center"/>
    </xf>
    <xf numFmtId="0" fontId="18" fillId="7" borderId="0" xfId="3" applyFont="1" applyFill="1" applyAlignment="1">
      <alignment horizontal="left" vertical="center"/>
    </xf>
    <xf numFmtId="3" fontId="18" fillId="7" borderId="0" xfId="3" applyNumberFormat="1" applyFont="1" applyFill="1" applyAlignment="1">
      <alignment horizontal="right" vertical="center"/>
    </xf>
    <xf numFmtId="166" fontId="18" fillId="7" borderId="0" xfId="8" applyNumberFormat="1" applyFont="1" applyFill="1" applyAlignment="1">
      <alignment horizontal="right" vertical="center"/>
    </xf>
    <xf numFmtId="49" fontId="18" fillId="7" borderId="0" xfId="3" applyNumberFormat="1" applyFont="1" applyFill="1" applyAlignment="1">
      <alignment horizontal="left" vertical="center"/>
    </xf>
    <xf numFmtId="0" fontId="17" fillId="2" borderId="0" xfId="3" applyFont="1" applyFill="1" applyAlignment="1">
      <alignment vertical="center"/>
    </xf>
    <xf numFmtId="0" fontId="25" fillId="2" borderId="0" xfId="3" applyFont="1" applyFill="1" applyAlignment="1">
      <alignment vertical="center"/>
    </xf>
    <xf numFmtId="49" fontId="13" fillId="2" borderId="0" xfId="0" applyNumberFormat="1" applyFont="1" applyFill="1" applyAlignment="1">
      <alignment horizontal="right"/>
    </xf>
    <xf numFmtId="0" fontId="36" fillId="2" borderId="0" xfId="3" applyFont="1" applyFill="1" applyAlignment="1">
      <alignment vertical="center"/>
    </xf>
    <xf numFmtId="0" fontId="37" fillId="2" borderId="0" xfId="3" applyFont="1" applyFill="1" applyAlignment="1">
      <alignment vertical="center"/>
    </xf>
    <xf numFmtId="0" fontId="13" fillId="2" borderId="5" xfId="0" applyFont="1" applyFill="1" applyBorder="1"/>
    <xf numFmtId="0" fontId="16" fillId="2" borderId="5" xfId="0" applyFont="1" applyFill="1" applyBorder="1" applyAlignment="1">
      <alignment horizontal="right"/>
    </xf>
    <xf numFmtId="0" fontId="13" fillId="2" borderId="0" xfId="0" applyFont="1" applyFill="1"/>
    <xf numFmtId="0" fontId="16" fillId="2" borderId="5" xfId="0" applyFont="1" applyFill="1" applyBorder="1" applyAlignment="1">
      <alignment horizontal="left"/>
    </xf>
    <xf numFmtId="3" fontId="28" fillId="2" borderId="5" xfId="0" applyNumberFormat="1" applyFont="1" applyFill="1" applyBorder="1" applyAlignment="1">
      <alignment horizontal="right"/>
    </xf>
    <xf numFmtId="0" fontId="20" fillId="2" borderId="0" xfId="0" applyFont="1" applyFill="1"/>
    <xf numFmtId="0" fontId="27" fillId="2" borderId="0" xfId="0" applyFont="1" applyFill="1"/>
    <xf numFmtId="0" fontId="14" fillId="2" borderId="5" xfId="0" applyFont="1" applyFill="1" applyBorder="1" applyAlignment="1">
      <alignment horizontal="left"/>
    </xf>
    <xf numFmtId="3" fontId="15" fillId="2" borderId="5" xfId="0" applyNumberFormat="1" applyFont="1" applyFill="1" applyBorder="1" applyAlignment="1">
      <alignment horizontal="right"/>
    </xf>
    <xf numFmtId="0" fontId="20" fillId="2" borderId="5" xfId="0" applyFont="1" applyFill="1" applyBorder="1"/>
    <xf numFmtId="4" fontId="28" fillId="2" borderId="5" xfId="0" applyNumberFormat="1" applyFont="1" applyFill="1" applyBorder="1" applyAlignment="1">
      <alignment horizontal="right"/>
    </xf>
    <xf numFmtId="4" fontId="15" fillId="2" borderId="5" xfId="0" applyNumberFormat="1" applyFont="1" applyFill="1" applyBorder="1" applyAlignment="1">
      <alignment horizontal="right"/>
    </xf>
    <xf numFmtId="4" fontId="13" fillId="2" borderId="0" xfId="0" applyNumberFormat="1" applyFont="1" applyFill="1"/>
    <xf numFmtId="0" fontId="16" fillId="2" borderId="0" xfId="0" applyFont="1" applyFill="1" applyAlignment="1">
      <alignment horizontal="right"/>
    </xf>
    <xf numFmtId="3" fontId="13" fillId="2" borderId="0" xfId="0" applyNumberFormat="1" applyFont="1" applyFill="1" applyAlignment="1">
      <alignment horizontal="right"/>
    </xf>
    <xf numFmtId="166" fontId="13" fillId="2" borderId="0" xfId="7" applyNumberFormat="1" applyFont="1" applyFill="1" applyBorder="1" applyAlignment="1">
      <alignment horizontal="right"/>
    </xf>
    <xf numFmtId="4" fontId="13" fillId="2" borderId="0" xfId="0" applyNumberFormat="1" applyFont="1" applyFill="1" applyAlignment="1">
      <alignment horizontal="right"/>
    </xf>
    <xf numFmtId="49" fontId="16" fillId="2" borderId="5" xfId="0" applyNumberFormat="1" applyFont="1" applyFill="1" applyBorder="1" applyAlignment="1">
      <alignment horizontal="right"/>
    </xf>
    <xf numFmtId="3" fontId="13" fillId="2" borderId="5" xfId="0" applyNumberFormat="1" applyFont="1" applyFill="1" applyBorder="1" applyAlignment="1">
      <alignment horizontal="right"/>
    </xf>
    <xf numFmtId="49" fontId="13" fillId="2" borderId="5" xfId="0" applyNumberFormat="1" applyFont="1" applyFill="1" applyBorder="1" applyAlignment="1">
      <alignment horizontal="right"/>
    </xf>
    <xf numFmtId="166" fontId="13" fillId="2" borderId="5" xfId="7" applyNumberFormat="1" applyFont="1" applyFill="1" applyBorder="1" applyAlignment="1">
      <alignment horizontal="right"/>
    </xf>
    <xf numFmtId="4" fontId="13" fillId="2" borderId="5" xfId="0" applyNumberFormat="1" applyFont="1" applyFill="1" applyBorder="1" applyAlignment="1">
      <alignment horizontal="right"/>
    </xf>
    <xf numFmtId="164" fontId="13" fillId="2" borderId="5" xfId="0" applyNumberFormat="1" applyFont="1" applyFill="1" applyBorder="1" applyAlignment="1">
      <alignment horizontal="right"/>
    </xf>
    <xf numFmtId="0" fontId="13" fillId="2" borderId="0" xfId="0" applyFont="1" applyFill="1" applyAlignment="1">
      <alignment horizontal="right"/>
    </xf>
    <xf numFmtId="0" fontId="18" fillId="2" borderId="0" xfId="0" applyFont="1" applyFill="1"/>
    <xf numFmtId="3" fontId="13" fillId="2" borderId="0" xfId="0" applyNumberFormat="1" applyFont="1" applyFill="1"/>
    <xf numFmtId="166" fontId="13" fillId="2" borderId="0" xfId="7" applyNumberFormat="1" applyFont="1" applyFill="1" applyBorder="1"/>
    <xf numFmtId="1" fontId="16" fillId="2" borderId="0" xfId="0" applyNumberFormat="1" applyFont="1" applyFill="1" applyAlignment="1">
      <alignment horizontal="right"/>
    </xf>
    <xf numFmtId="1" fontId="14" fillId="2" borderId="0" xfId="0" applyNumberFormat="1" applyFont="1" applyFill="1" applyAlignment="1">
      <alignment horizontal="right"/>
    </xf>
    <xf numFmtId="0" fontId="28" fillId="2" borderId="5" xfId="0" applyFont="1" applyFill="1" applyBorder="1" applyAlignment="1">
      <alignment horizontal="left"/>
    </xf>
    <xf numFmtId="0" fontId="19" fillId="3" borderId="0" xfId="0" applyFont="1" applyFill="1" applyAlignment="1">
      <alignment vertical="center"/>
    </xf>
    <xf numFmtId="0" fontId="13" fillId="0" borderId="0" xfId="0" applyFont="1" applyAlignment="1">
      <alignment vertical="center"/>
    </xf>
    <xf numFmtId="0" fontId="16" fillId="0" borderId="0" xfId="0" applyFont="1" applyAlignment="1">
      <alignment horizontal="right" vertical="center"/>
    </xf>
    <xf numFmtId="0" fontId="16" fillId="0" borderId="0" xfId="0" applyFont="1" applyAlignment="1">
      <alignment horizontal="left" vertical="center"/>
    </xf>
    <xf numFmtId="3" fontId="13" fillId="0" borderId="0" xfId="0" applyNumberFormat="1" applyFont="1" applyAlignment="1">
      <alignment horizontal="right" vertical="center"/>
    </xf>
    <xf numFmtId="3" fontId="28" fillId="0" borderId="0" xfId="0" applyNumberFormat="1" applyFont="1" applyAlignment="1">
      <alignment horizontal="right" vertical="center"/>
    </xf>
    <xf numFmtId="0" fontId="20" fillId="0" borderId="0" xfId="0" applyFont="1" applyAlignment="1">
      <alignment vertical="center"/>
    </xf>
    <xf numFmtId="0" fontId="20" fillId="0" borderId="0" xfId="0" applyFont="1" applyAlignment="1">
      <alignment horizontal="right" vertical="center"/>
    </xf>
    <xf numFmtId="3" fontId="20" fillId="0" borderId="0" xfId="0" applyNumberFormat="1" applyFont="1" applyAlignment="1">
      <alignment horizontal="right" vertical="center"/>
    </xf>
    <xf numFmtId="0" fontId="18" fillId="3" borderId="0" xfId="0" applyFont="1" applyFill="1" applyAlignment="1">
      <alignment vertical="center"/>
    </xf>
    <xf numFmtId="166" fontId="13" fillId="0" borderId="0" xfId="7" applyNumberFormat="1" applyFont="1" applyFill="1" applyBorder="1" applyAlignment="1">
      <alignment horizontal="right" vertical="center"/>
    </xf>
    <xf numFmtId="166" fontId="30" fillId="0" borderId="0" xfId="7" applyNumberFormat="1" applyFont="1" applyFill="1" applyBorder="1" applyAlignment="1">
      <alignment horizontal="right" vertical="center"/>
    </xf>
    <xf numFmtId="0" fontId="31" fillId="0" borderId="0" xfId="0" applyFont="1" applyAlignment="1">
      <alignment vertical="center"/>
    </xf>
    <xf numFmtId="49" fontId="13" fillId="0" borderId="0" xfId="0" applyNumberFormat="1" applyFont="1" applyAlignment="1">
      <alignment horizontal="right" vertical="center"/>
    </xf>
    <xf numFmtId="49" fontId="20" fillId="0" borderId="0" xfId="0" applyNumberFormat="1" applyFont="1" applyAlignment="1">
      <alignment horizontal="right" vertical="center"/>
    </xf>
    <xf numFmtId="0" fontId="13" fillId="0" borderId="0" xfId="0" applyFont="1" applyAlignment="1">
      <alignment horizontal="right" vertical="center"/>
    </xf>
    <xf numFmtId="0" fontId="20" fillId="0" borderId="2" xfId="0" applyFont="1" applyBorder="1" applyAlignment="1">
      <alignment horizontal="right" vertical="center"/>
    </xf>
    <xf numFmtId="0" fontId="20" fillId="0" borderId="1" xfId="0" applyFont="1" applyBorder="1" applyAlignment="1">
      <alignment horizontal="right" vertical="center"/>
    </xf>
    <xf numFmtId="0" fontId="18" fillId="6" borderId="1" xfId="0" applyFont="1" applyFill="1" applyBorder="1" applyAlignment="1">
      <alignment horizontal="right" vertical="center"/>
    </xf>
    <xf numFmtId="0" fontId="16" fillId="0" borderId="1" xfId="0" applyFont="1" applyBorder="1" applyAlignment="1">
      <alignment horizontal="right" vertical="center"/>
    </xf>
    <xf numFmtId="49" fontId="13" fillId="0" borderId="3" xfId="0" applyNumberFormat="1" applyFont="1" applyBorder="1" applyAlignment="1">
      <alignment horizontal="right" vertical="center"/>
    </xf>
    <xf numFmtId="3" fontId="13" fillId="8" borderId="0" xfId="0" applyNumberFormat="1" applyFont="1" applyFill="1" applyAlignment="1">
      <alignment vertical="center"/>
    </xf>
    <xf numFmtId="166" fontId="13" fillId="8" borderId="3" xfId="0" applyNumberFormat="1" applyFont="1" applyFill="1" applyBorder="1" applyAlignment="1">
      <alignment vertical="center"/>
    </xf>
    <xf numFmtId="166" fontId="13" fillId="8" borderId="0" xfId="0" applyNumberFormat="1" applyFont="1" applyFill="1" applyAlignment="1">
      <alignment vertical="center"/>
    </xf>
    <xf numFmtId="0" fontId="22" fillId="2" borderId="0" xfId="3" applyFont="1" applyFill="1" applyAlignment="1">
      <alignment horizontal="left" vertical="center"/>
    </xf>
    <xf numFmtId="0" fontId="12" fillId="2" borderId="0" xfId="3" applyFill="1" applyAlignment="1">
      <alignment horizontal="left" vertical="center"/>
    </xf>
    <xf numFmtId="0" fontId="40" fillId="2" borderId="0" xfId="3" applyFont="1" applyFill="1" applyAlignment="1">
      <alignment horizontal="left" vertical="center"/>
    </xf>
    <xf numFmtId="0" fontId="41" fillId="2" borderId="0" xfId="0" applyFont="1" applyFill="1" applyAlignment="1">
      <alignment horizontal="left" vertical="center"/>
    </xf>
    <xf numFmtId="0" fontId="17" fillId="2" borderId="0" xfId="0" applyFont="1" applyFill="1" applyAlignment="1">
      <alignment horizontal="left" vertical="center"/>
    </xf>
    <xf numFmtId="0" fontId="17" fillId="2" borderId="0" xfId="3" applyFont="1" applyFill="1" applyAlignment="1">
      <alignment horizontal="left" vertical="center"/>
    </xf>
    <xf numFmtId="0" fontId="9" fillId="2" borderId="0" xfId="3" applyFont="1" applyFill="1" applyAlignment="1">
      <alignment horizontal="left" vertical="center"/>
    </xf>
    <xf numFmtId="0" fontId="25" fillId="2" borderId="0" xfId="3" applyFont="1" applyFill="1" applyAlignment="1">
      <alignment horizontal="left" vertical="center"/>
    </xf>
    <xf numFmtId="1" fontId="40" fillId="2" borderId="0" xfId="3" applyNumberFormat="1" applyFont="1" applyFill="1" applyAlignment="1">
      <alignment horizontal="left" vertical="center"/>
    </xf>
    <xf numFmtId="0" fontId="42" fillId="2" borderId="0" xfId="3" applyFont="1" applyFill="1" applyAlignment="1">
      <alignment vertical="center"/>
    </xf>
    <xf numFmtId="0" fontId="44" fillId="2" borderId="0" xfId="3" applyFont="1" applyFill="1" applyAlignment="1">
      <alignment horizontal="center" vertical="center"/>
    </xf>
    <xf numFmtId="0" fontId="44" fillId="2" borderId="0" xfId="3" applyFont="1" applyFill="1" applyAlignment="1">
      <alignment horizontal="left" vertical="center"/>
    </xf>
    <xf numFmtId="3" fontId="44" fillId="2" borderId="0" xfId="3" applyNumberFormat="1" applyFont="1" applyFill="1" applyAlignment="1">
      <alignment horizontal="right" vertical="center"/>
    </xf>
    <xf numFmtId="166" fontId="44" fillId="2" borderId="0" xfId="8" applyNumberFormat="1" applyFont="1" applyFill="1" applyAlignment="1">
      <alignment horizontal="right" vertical="center"/>
    </xf>
    <xf numFmtId="0" fontId="45" fillId="2" borderId="0" xfId="3" applyFont="1" applyFill="1" applyAlignment="1">
      <alignment horizontal="center" vertical="center"/>
    </xf>
    <xf numFmtId="0" fontId="45" fillId="2" borderId="0" xfId="3" applyFont="1" applyFill="1" applyAlignment="1">
      <alignment horizontal="left" vertical="center"/>
    </xf>
    <xf numFmtId="3" fontId="45" fillId="2" borderId="0" xfId="3" applyNumberFormat="1" applyFont="1" applyFill="1" applyAlignment="1">
      <alignment horizontal="right" vertical="center"/>
    </xf>
    <xf numFmtId="166" fontId="45" fillId="2" borderId="0" xfId="8" applyNumberFormat="1" applyFont="1" applyFill="1" applyAlignment="1">
      <alignment horizontal="right" vertical="center"/>
    </xf>
    <xf numFmtId="0" fontId="43" fillId="7" borderId="0" xfId="3" applyFont="1" applyFill="1" applyAlignment="1">
      <alignment horizontal="center" vertical="center"/>
    </xf>
    <xf numFmtId="0" fontId="43" fillId="7" borderId="0" xfId="3" applyFont="1" applyFill="1" applyAlignment="1">
      <alignment horizontal="left" vertical="center"/>
    </xf>
    <xf numFmtId="3" fontId="43" fillId="7" borderId="0" xfId="3" applyNumberFormat="1" applyFont="1" applyFill="1" applyAlignment="1">
      <alignment horizontal="right" vertical="center"/>
    </xf>
    <xf numFmtId="166" fontId="43" fillId="7" borderId="0" xfId="8" applyNumberFormat="1" applyFont="1" applyFill="1" applyAlignment="1">
      <alignment horizontal="right" vertical="center"/>
    </xf>
    <xf numFmtId="0" fontId="44" fillId="2" borderId="0" xfId="3" applyFont="1" applyFill="1" applyAlignment="1">
      <alignment vertical="center"/>
    </xf>
    <xf numFmtId="0" fontId="46" fillId="2" borderId="0" xfId="3" applyFont="1" applyFill="1" applyAlignment="1">
      <alignment vertical="center"/>
    </xf>
    <xf numFmtId="0" fontId="47" fillId="2" borderId="0" xfId="3" applyFont="1" applyFill="1" applyAlignment="1">
      <alignment vertical="center"/>
    </xf>
    <xf numFmtId="0" fontId="44" fillId="5" borderId="0" xfId="3" applyFont="1" applyFill="1" applyAlignment="1">
      <alignment horizontal="left" vertical="center"/>
    </xf>
    <xf numFmtId="3" fontId="44" fillId="5" borderId="0" xfId="3" applyNumberFormat="1" applyFont="1" applyFill="1" applyAlignment="1">
      <alignment horizontal="right" vertical="center"/>
    </xf>
    <xf numFmtId="166" fontId="44" fillId="5" borderId="0" xfId="8" applyNumberFormat="1" applyFont="1" applyFill="1" applyAlignment="1">
      <alignment horizontal="right" vertical="center"/>
    </xf>
    <xf numFmtId="0" fontId="48" fillId="2" borderId="0" xfId="3" applyFont="1" applyFill="1" applyAlignment="1">
      <alignment vertical="center"/>
    </xf>
    <xf numFmtId="0" fontId="51" fillId="2" borderId="0" xfId="3" applyFont="1" applyFill="1" applyAlignment="1">
      <alignment vertical="center"/>
    </xf>
    <xf numFmtId="0" fontId="50" fillId="2" borderId="0" xfId="3" applyFont="1" applyFill="1" applyAlignment="1">
      <alignment vertical="center"/>
    </xf>
    <xf numFmtId="17" fontId="50" fillId="2" borderId="0" xfId="3" applyNumberFormat="1" applyFont="1" applyFill="1" applyAlignment="1">
      <alignment vertical="center"/>
    </xf>
    <xf numFmtId="0" fontId="55" fillId="14" borderId="0" xfId="9" applyFont="1" applyFill="1" applyAlignment="1">
      <alignment vertical="center"/>
    </xf>
    <xf numFmtId="0" fontId="55" fillId="14" borderId="0" xfId="9" applyFont="1" applyFill="1"/>
    <xf numFmtId="0" fontId="56" fillId="14" borderId="0" xfId="9" applyFont="1" applyFill="1" applyAlignment="1">
      <alignment horizontal="left" vertical="center"/>
    </xf>
    <xf numFmtId="166" fontId="55" fillId="14" borderId="0" xfId="12" applyNumberFormat="1" applyFont="1" applyFill="1" applyAlignment="1"/>
    <xf numFmtId="9" fontId="55" fillId="14" borderId="0" xfId="12" applyFont="1" applyFill="1" applyAlignment="1"/>
    <xf numFmtId="0" fontId="57" fillId="14" borderId="0" xfId="9" applyFont="1" applyFill="1" applyAlignment="1">
      <alignment horizontal="left"/>
    </xf>
    <xf numFmtId="0" fontId="57" fillId="14" borderId="0" xfId="9" applyFont="1" applyFill="1"/>
    <xf numFmtId="0" fontId="55" fillId="14" borderId="0" xfId="9" applyFont="1" applyFill="1" applyAlignment="1">
      <alignment horizontal="left"/>
    </xf>
    <xf numFmtId="2" fontId="53" fillId="2" borderId="0" xfId="3" applyNumberFormat="1" applyFont="1" applyFill="1" applyAlignment="1">
      <alignment vertical="center"/>
    </xf>
    <xf numFmtId="0" fontId="58" fillId="2" borderId="0" xfId="3" applyFont="1" applyFill="1" applyAlignment="1">
      <alignment vertical="center"/>
    </xf>
    <xf numFmtId="2" fontId="43" fillId="13" borderId="0" xfId="3" applyNumberFormat="1" applyFont="1" applyFill="1" applyAlignment="1">
      <alignment horizontal="right" vertical="center"/>
    </xf>
    <xf numFmtId="0" fontId="43" fillId="13" borderId="0" xfId="3" applyFont="1" applyFill="1" applyAlignment="1">
      <alignment horizontal="right" vertical="center"/>
    </xf>
    <xf numFmtId="2" fontId="43" fillId="13" borderId="0" xfId="3" applyNumberFormat="1" applyFont="1" applyFill="1" applyAlignment="1">
      <alignment horizontal="left" vertical="center"/>
    </xf>
    <xf numFmtId="4" fontId="22" fillId="2" borderId="0" xfId="3" applyNumberFormat="1" applyFont="1" applyFill="1" applyAlignment="1">
      <alignment vertical="center"/>
    </xf>
    <xf numFmtId="0" fontId="19" fillId="7" borderId="0" xfId="3" applyFont="1" applyFill="1" applyAlignment="1">
      <alignment horizontal="left" vertical="center"/>
    </xf>
    <xf numFmtId="2" fontId="13" fillId="2" borderId="0" xfId="8" applyNumberFormat="1" applyFont="1" applyFill="1" applyAlignment="1">
      <alignment horizontal="right" vertical="center"/>
    </xf>
    <xf numFmtId="2" fontId="13" fillId="5" borderId="0" xfId="8" applyNumberFormat="1" applyFont="1" applyFill="1" applyAlignment="1">
      <alignment horizontal="right" vertical="center"/>
    </xf>
    <xf numFmtId="2" fontId="18" fillId="7" borderId="0" xfId="8" applyNumberFormat="1" applyFont="1" applyFill="1" applyAlignment="1">
      <alignment horizontal="right" vertical="center"/>
    </xf>
    <xf numFmtId="2" fontId="53" fillId="2" borderId="0" xfId="3" applyNumberFormat="1" applyFont="1" applyFill="1" applyAlignment="1">
      <alignment horizontal="right" vertical="center"/>
    </xf>
    <xf numFmtId="0" fontId="43" fillId="13" borderId="0" xfId="3" applyFont="1" applyFill="1" applyAlignment="1">
      <alignment horizontal="left" vertical="center"/>
    </xf>
    <xf numFmtId="0" fontId="49" fillId="2" borderId="0" xfId="3" applyFont="1" applyFill="1" applyAlignment="1">
      <alignment vertical="center"/>
    </xf>
    <xf numFmtId="0" fontId="59" fillId="2" borderId="0" xfId="3" applyFont="1" applyFill="1" applyAlignment="1">
      <alignment vertical="center"/>
    </xf>
    <xf numFmtId="0" fontId="18" fillId="13" borderId="0" xfId="3" applyFont="1" applyFill="1" applyAlignment="1">
      <alignment vertical="center"/>
    </xf>
    <xf numFmtId="2" fontId="18" fillId="13" borderId="0" xfId="3" applyNumberFormat="1" applyFont="1" applyFill="1" applyAlignment="1">
      <alignment horizontal="right" vertical="center"/>
    </xf>
    <xf numFmtId="0" fontId="18" fillId="13" borderId="0" xfId="3" applyFont="1" applyFill="1" applyAlignment="1">
      <alignment horizontal="right" vertical="center"/>
    </xf>
    <xf numFmtId="49" fontId="18" fillId="13" borderId="0" xfId="3" applyNumberFormat="1" applyFont="1" applyFill="1" applyAlignment="1">
      <alignment horizontal="left" vertical="center"/>
    </xf>
    <xf numFmtId="2" fontId="44" fillId="2" borderId="0" xfId="8" applyNumberFormat="1" applyFont="1" applyFill="1" applyAlignment="1">
      <alignment horizontal="right" vertical="center"/>
    </xf>
    <xf numFmtId="167" fontId="44" fillId="2" borderId="0" xfId="8" applyNumberFormat="1" applyFont="1" applyFill="1" applyAlignment="1">
      <alignment horizontal="right" vertical="center"/>
    </xf>
    <xf numFmtId="3" fontId="44" fillId="2" borderId="0" xfId="8" applyNumberFormat="1" applyFont="1" applyFill="1" applyAlignment="1">
      <alignment horizontal="right" vertical="center"/>
    </xf>
    <xf numFmtId="2" fontId="44" fillId="5" borderId="0" xfId="8" applyNumberFormat="1" applyFont="1" applyFill="1" applyAlignment="1">
      <alignment horizontal="right" vertical="center"/>
    </xf>
    <xf numFmtId="167" fontId="44" fillId="5" borderId="0" xfId="8" applyNumberFormat="1" applyFont="1" applyFill="1" applyAlignment="1">
      <alignment horizontal="right" vertical="center"/>
    </xf>
    <xf numFmtId="3" fontId="44" fillId="5" borderId="0" xfId="8" applyNumberFormat="1" applyFont="1" applyFill="1" applyAlignment="1">
      <alignment horizontal="right" vertical="center"/>
    </xf>
    <xf numFmtId="2" fontId="43" fillId="7" borderId="0" xfId="8" applyNumberFormat="1" applyFont="1" applyFill="1" applyAlignment="1">
      <alignment horizontal="right" vertical="center"/>
    </xf>
    <xf numFmtId="167" fontId="43" fillId="7" borderId="0" xfId="8" applyNumberFormat="1" applyFont="1" applyFill="1" applyAlignment="1">
      <alignment horizontal="right" vertical="center"/>
    </xf>
    <xf numFmtId="3" fontId="43" fillId="7" borderId="0" xfId="8" applyNumberFormat="1" applyFont="1" applyFill="1" applyAlignment="1">
      <alignment horizontal="right" vertical="center"/>
    </xf>
    <xf numFmtId="168" fontId="45" fillId="2" borderId="0" xfId="8" applyNumberFormat="1" applyFont="1" applyFill="1" applyAlignment="1">
      <alignment horizontal="right" vertical="center"/>
    </xf>
    <xf numFmtId="168" fontId="44" fillId="5" borderId="0" xfId="8" applyNumberFormat="1" applyFont="1" applyFill="1" applyAlignment="1">
      <alignment horizontal="right" vertical="center"/>
    </xf>
    <xf numFmtId="168" fontId="44" fillId="2" borderId="0" xfId="8" applyNumberFormat="1" applyFont="1" applyFill="1" applyAlignment="1">
      <alignment horizontal="right" vertical="center"/>
    </xf>
    <xf numFmtId="168" fontId="43" fillId="7" borderId="0" xfId="8" applyNumberFormat="1" applyFont="1" applyFill="1" applyAlignment="1">
      <alignment horizontal="right" vertical="center"/>
    </xf>
    <xf numFmtId="0" fontId="43" fillId="13" borderId="0" xfId="3" applyFont="1" applyFill="1" applyAlignment="1">
      <alignment vertical="center"/>
    </xf>
    <xf numFmtId="49" fontId="43" fillId="13" borderId="0" xfId="3" applyNumberFormat="1" applyFont="1" applyFill="1" applyAlignment="1">
      <alignment horizontal="left" vertical="center"/>
    </xf>
    <xf numFmtId="0" fontId="60" fillId="2" borderId="0" xfId="3" applyFont="1" applyFill="1" applyAlignment="1">
      <alignment horizontal="center" vertical="center"/>
    </xf>
    <xf numFmtId="0" fontId="60" fillId="2" borderId="0" xfId="3" applyFont="1" applyFill="1" applyAlignment="1">
      <alignment horizontal="left" vertical="center"/>
    </xf>
    <xf numFmtId="3" fontId="60" fillId="2" borderId="0" xfId="3" applyNumberFormat="1" applyFont="1" applyFill="1" applyAlignment="1">
      <alignment horizontal="right" vertical="center"/>
    </xf>
    <xf numFmtId="166" fontId="60" fillId="2" borderId="0" xfId="8" applyNumberFormat="1" applyFont="1" applyFill="1" applyAlignment="1">
      <alignment horizontal="right" vertical="center"/>
    </xf>
    <xf numFmtId="2" fontId="60" fillId="2" borderId="0" xfId="3" applyNumberFormat="1" applyFont="1" applyFill="1" applyAlignment="1">
      <alignment horizontal="left" vertical="center"/>
    </xf>
    <xf numFmtId="2" fontId="43" fillId="7" borderId="0" xfId="3" applyNumberFormat="1" applyFont="1" applyFill="1" applyAlignment="1">
      <alignment horizontal="left" vertical="center"/>
    </xf>
    <xf numFmtId="0" fontId="60" fillId="2" borderId="0" xfId="3" applyFont="1" applyFill="1" applyAlignment="1">
      <alignment vertical="center"/>
    </xf>
    <xf numFmtId="0" fontId="61" fillId="2" borderId="0" xfId="3" applyFont="1" applyFill="1" applyAlignment="1">
      <alignment vertical="center"/>
    </xf>
    <xf numFmtId="2" fontId="61" fillId="2" borderId="0" xfId="3" applyNumberFormat="1" applyFont="1" applyFill="1" applyAlignment="1">
      <alignment horizontal="left" vertical="center"/>
    </xf>
    <xf numFmtId="10" fontId="60" fillId="2" borderId="0" xfId="8" applyNumberFormat="1" applyFont="1" applyFill="1" applyAlignment="1">
      <alignment horizontal="right" vertical="center"/>
    </xf>
    <xf numFmtId="0" fontId="44" fillId="5" borderId="0" xfId="3" applyFont="1" applyFill="1" applyAlignment="1">
      <alignment horizontal="center" vertical="center"/>
    </xf>
    <xf numFmtId="0" fontId="45" fillId="5" borderId="0" xfId="3" applyFont="1" applyFill="1" applyAlignment="1">
      <alignment horizontal="center" vertical="center"/>
    </xf>
    <xf numFmtId="0" fontId="45" fillId="5" borderId="0" xfId="3" applyFont="1" applyFill="1" applyAlignment="1">
      <alignment horizontal="left" vertical="center"/>
    </xf>
    <xf numFmtId="3" fontId="45" fillId="5" borderId="0" xfId="3" applyNumberFormat="1" applyFont="1" applyFill="1" applyAlignment="1">
      <alignment horizontal="right" vertical="center"/>
    </xf>
    <xf numFmtId="166" fontId="45" fillId="5" borderId="0" xfId="8" applyNumberFormat="1" applyFont="1" applyFill="1" applyAlignment="1">
      <alignment horizontal="right" vertical="center"/>
    </xf>
    <xf numFmtId="0" fontId="52" fillId="2" borderId="0" xfId="0" applyFont="1" applyFill="1"/>
    <xf numFmtId="3" fontId="52" fillId="2" borderId="0" xfId="0" applyNumberFormat="1" applyFont="1" applyFill="1"/>
    <xf numFmtId="164" fontId="52" fillId="2" borderId="0" xfId="0" applyNumberFormat="1" applyFont="1" applyFill="1"/>
    <xf numFmtId="3" fontId="52" fillId="2" borderId="0" xfId="0" applyNumberFormat="1" applyFont="1" applyFill="1" applyAlignment="1">
      <alignment horizontal="right"/>
    </xf>
    <xf numFmtId="0" fontId="54" fillId="5" borderId="0" xfId="0" applyFont="1" applyFill="1"/>
    <xf numFmtId="3" fontId="54" fillId="5" borderId="0" xfId="0" applyNumberFormat="1" applyFont="1" applyFill="1"/>
    <xf numFmtId="164" fontId="54" fillId="5" borderId="0" xfId="0" applyNumberFormat="1" applyFont="1" applyFill="1"/>
    <xf numFmtId="3" fontId="54" fillId="5" borderId="0" xfId="0" applyNumberFormat="1" applyFont="1" applyFill="1" applyAlignment="1">
      <alignment horizontal="right"/>
    </xf>
    <xf numFmtId="0" fontId="54" fillId="2" borderId="0" xfId="0" applyFont="1" applyFill="1"/>
    <xf numFmtId="3" fontId="54" fillId="2" borderId="0" xfId="0" applyNumberFormat="1" applyFont="1" applyFill="1"/>
    <xf numFmtId="164" fontId="54" fillId="2" borderId="0" xfId="0" applyNumberFormat="1" applyFont="1" applyFill="1"/>
    <xf numFmtId="3" fontId="54" fillId="2" borderId="0" xfId="0" applyNumberFormat="1" applyFont="1" applyFill="1" applyAlignment="1">
      <alignment horizontal="right"/>
    </xf>
    <xf numFmtId="0" fontId="54" fillId="2" borderId="9" xfId="0" applyFont="1" applyFill="1" applyBorder="1"/>
    <xf numFmtId="3" fontId="54" fillId="2" borderId="9" xfId="0" applyNumberFormat="1" applyFont="1" applyFill="1" applyBorder="1"/>
    <xf numFmtId="164" fontId="54" fillId="2" borderId="9" xfId="0" applyNumberFormat="1" applyFont="1" applyFill="1" applyBorder="1"/>
    <xf numFmtId="3" fontId="54" fillId="2" borderId="9" xfId="0" applyNumberFormat="1" applyFont="1" applyFill="1" applyBorder="1" applyAlignment="1">
      <alignment horizontal="right"/>
    </xf>
    <xf numFmtId="0" fontId="19" fillId="13" borderId="0" xfId="3" applyFont="1" applyFill="1" applyAlignment="1">
      <alignment vertical="center"/>
    </xf>
    <xf numFmtId="0" fontId="24" fillId="13" borderId="0" xfId="3" applyFont="1" applyFill="1" applyAlignment="1">
      <alignment horizontal="center" vertical="center"/>
    </xf>
    <xf numFmtId="0" fontId="24" fillId="13" borderId="0" xfId="3" applyFont="1" applyFill="1" applyAlignment="1">
      <alignment horizontal="right" vertical="center"/>
    </xf>
    <xf numFmtId="0" fontId="43" fillId="13" borderId="0" xfId="0" applyFont="1" applyFill="1"/>
    <xf numFmtId="0" fontId="43" fillId="13" borderId="0" xfId="0" applyFont="1" applyFill="1" applyAlignment="1">
      <alignment horizontal="right"/>
    </xf>
    <xf numFmtId="0" fontId="39" fillId="2" borderId="0" xfId="3" applyFont="1" applyFill="1" applyAlignment="1">
      <alignment vertical="center"/>
    </xf>
    <xf numFmtId="2" fontId="22" fillId="2" borderId="0" xfId="3" applyNumberFormat="1" applyFont="1" applyFill="1" applyAlignment="1">
      <alignment vertical="center"/>
    </xf>
    <xf numFmtId="3" fontId="28" fillId="0" borderId="5" xfId="0" applyNumberFormat="1" applyFont="1" applyBorder="1" applyAlignment="1">
      <alignment horizontal="right"/>
    </xf>
    <xf numFmtId="0" fontId="59" fillId="5" borderId="0" xfId="3" applyFont="1" applyFill="1" applyAlignment="1">
      <alignment vertical="center"/>
    </xf>
    <xf numFmtId="2" fontId="22" fillId="2" borderId="0" xfId="3" applyNumberFormat="1" applyFont="1" applyFill="1" applyAlignment="1">
      <alignment horizontal="left" vertical="center"/>
    </xf>
    <xf numFmtId="167" fontId="22" fillId="2" borderId="0" xfId="3" applyNumberFormat="1" applyFont="1" applyFill="1" applyAlignment="1">
      <alignment vertical="center"/>
    </xf>
    <xf numFmtId="168" fontId="46" fillId="2" borderId="0" xfId="3" applyNumberFormat="1" applyFont="1" applyFill="1" applyAlignment="1">
      <alignment vertical="center"/>
    </xf>
    <xf numFmtId="3" fontId="14" fillId="8" borderId="0" xfId="0" applyNumberFormat="1" applyFont="1" applyFill="1" applyAlignment="1">
      <alignment vertical="center"/>
    </xf>
    <xf numFmtId="0" fontId="19" fillId="13" borderId="0" xfId="3" applyFont="1" applyFill="1" applyAlignment="1">
      <alignment horizontal="center" vertical="center"/>
    </xf>
    <xf numFmtId="0" fontId="22" fillId="2" borderId="0" xfId="3" quotePrefix="1" applyFont="1" applyFill="1" applyAlignment="1">
      <alignment vertical="center"/>
    </xf>
    <xf numFmtId="166" fontId="22" fillId="2" borderId="0" xfId="3" applyNumberFormat="1" applyFont="1" applyFill="1" applyAlignment="1">
      <alignment vertical="center"/>
    </xf>
    <xf numFmtId="3" fontId="44" fillId="2" borderId="0" xfId="3" applyNumberFormat="1" applyFont="1" applyFill="1" applyAlignment="1">
      <alignment vertical="center"/>
    </xf>
    <xf numFmtId="166" fontId="44" fillId="2" borderId="0" xfId="7" applyNumberFormat="1" applyFont="1" applyFill="1" applyAlignment="1">
      <alignment vertical="center"/>
    </xf>
    <xf numFmtId="0" fontId="45" fillId="5" borderId="0" xfId="3" applyFont="1" applyFill="1" applyAlignment="1">
      <alignment vertical="center"/>
    </xf>
    <xf numFmtId="3" fontId="45" fillId="5" borderId="0" xfId="3" applyNumberFormat="1" applyFont="1" applyFill="1" applyAlignment="1">
      <alignment vertical="center"/>
    </xf>
    <xf numFmtId="166" fontId="45" fillId="5" borderId="0" xfId="7" applyNumberFormat="1" applyFont="1" applyFill="1" applyAlignment="1">
      <alignment vertical="center"/>
    </xf>
    <xf numFmtId="0" fontId="0" fillId="2" borderId="0" xfId="3" applyFont="1" applyFill="1" applyAlignment="1">
      <alignment vertical="center"/>
    </xf>
    <xf numFmtId="166" fontId="44" fillId="2" borderId="0" xfId="8" applyNumberFormat="1" applyFont="1" applyFill="1" applyBorder="1" applyAlignment="1">
      <alignment horizontal="right" vertical="center"/>
    </xf>
    <xf numFmtId="166" fontId="44" fillId="5" borderId="0" xfId="8" applyNumberFormat="1" applyFont="1" applyFill="1" applyBorder="1" applyAlignment="1">
      <alignment horizontal="right" vertical="center"/>
    </xf>
    <xf numFmtId="166" fontId="43" fillId="7" borderId="0" xfId="8" applyNumberFormat="1" applyFont="1" applyFill="1" applyBorder="1" applyAlignment="1">
      <alignment horizontal="right" vertical="center"/>
    </xf>
    <xf numFmtId="2" fontId="43" fillId="13" borderId="7" xfId="3" applyNumberFormat="1" applyFont="1" applyFill="1" applyBorder="1" applyAlignment="1">
      <alignment horizontal="right" vertical="center"/>
    </xf>
    <xf numFmtId="0" fontId="43" fillId="13" borderId="6" xfId="3" applyFont="1" applyFill="1" applyBorder="1" applyAlignment="1">
      <alignment horizontal="right" vertical="center"/>
    </xf>
    <xf numFmtId="3" fontId="44" fillId="2" borderId="7" xfId="3" applyNumberFormat="1" applyFont="1" applyFill="1" applyBorder="1" applyAlignment="1">
      <alignment horizontal="right" vertical="center"/>
    </xf>
    <xf numFmtId="166" fontId="44" fillId="2" borderId="6" xfId="8" applyNumberFormat="1" applyFont="1" applyFill="1" applyBorder="1" applyAlignment="1">
      <alignment horizontal="right" vertical="center"/>
    </xf>
    <xf numFmtId="3" fontId="44" fillId="5" borderId="7" xfId="3" applyNumberFormat="1" applyFont="1" applyFill="1" applyBorder="1" applyAlignment="1">
      <alignment horizontal="right" vertical="center"/>
    </xf>
    <xf numFmtId="166" fontId="44" fillId="5" borderId="6" xfId="8" applyNumberFormat="1" applyFont="1" applyFill="1" applyBorder="1" applyAlignment="1">
      <alignment horizontal="right" vertical="center"/>
    </xf>
    <xf numFmtId="3" fontId="43" fillId="7" borderId="7" xfId="3" applyNumberFormat="1" applyFont="1" applyFill="1" applyBorder="1" applyAlignment="1">
      <alignment horizontal="right" vertical="center"/>
    </xf>
    <xf numFmtId="166" fontId="43" fillId="7" borderId="6" xfId="8" applyNumberFormat="1" applyFont="1" applyFill="1" applyBorder="1" applyAlignment="1">
      <alignment horizontal="right" vertical="center"/>
    </xf>
    <xf numFmtId="2" fontId="43" fillId="13" borderId="6" xfId="3" applyNumberFormat="1" applyFont="1" applyFill="1" applyBorder="1" applyAlignment="1">
      <alignment horizontal="right" vertical="center"/>
    </xf>
    <xf numFmtId="167" fontId="44" fillId="2" borderId="6" xfId="8" applyNumberFormat="1" applyFont="1" applyFill="1" applyBorder="1" applyAlignment="1">
      <alignment horizontal="right" vertical="center"/>
    </xf>
    <xf numFmtId="167" fontId="44" fillId="5" borderId="6" xfId="8" applyNumberFormat="1" applyFont="1" applyFill="1" applyBorder="1" applyAlignment="1">
      <alignment horizontal="right" vertical="center"/>
    </xf>
    <xf numFmtId="167" fontId="43" fillId="7" borderId="6" xfId="8" applyNumberFormat="1" applyFont="1" applyFill="1" applyBorder="1" applyAlignment="1">
      <alignment horizontal="right" vertical="center"/>
    </xf>
    <xf numFmtId="0" fontId="43" fillId="13" borderId="7" xfId="3" applyFont="1" applyFill="1" applyBorder="1" applyAlignment="1">
      <alignment horizontal="right" vertical="center"/>
    </xf>
    <xf numFmtId="3" fontId="44" fillId="2" borderId="7" xfId="8" applyNumberFormat="1" applyFont="1" applyFill="1" applyBorder="1" applyAlignment="1">
      <alignment horizontal="right" vertical="center"/>
    </xf>
    <xf numFmtId="3" fontId="44" fillId="5" borderId="7" xfId="8" applyNumberFormat="1" applyFont="1" applyFill="1" applyBorder="1" applyAlignment="1">
      <alignment horizontal="right" vertical="center"/>
    </xf>
    <xf numFmtId="3" fontId="43" fillId="7" borderId="7" xfId="8" applyNumberFormat="1" applyFont="1" applyFill="1" applyBorder="1" applyAlignment="1">
      <alignment horizontal="right" vertical="center"/>
    </xf>
    <xf numFmtId="166" fontId="22" fillId="2" borderId="0" xfId="7" applyNumberFormat="1" applyFont="1" applyFill="1" applyBorder="1" applyAlignment="1">
      <alignment vertical="center"/>
    </xf>
    <xf numFmtId="166" fontId="22" fillId="2" borderId="0" xfId="7" applyNumberFormat="1" applyFont="1" applyFill="1" applyBorder="1" applyAlignment="1">
      <alignment horizontal="right" vertical="center"/>
    </xf>
    <xf numFmtId="0" fontId="22" fillId="2" borderId="17" xfId="3" applyFont="1" applyFill="1" applyBorder="1" applyAlignment="1">
      <alignment vertical="center"/>
    </xf>
    <xf numFmtId="3" fontId="12" fillId="2" borderId="0" xfId="3" applyNumberFormat="1" applyFill="1" applyAlignment="1">
      <alignment vertical="center"/>
    </xf>
    <xf numFmtId="0" fontId="63" fillId="0" borderId="0" xfId="0" applyFont="1"/>
    <xf numFmtId="166" fontId="12" fillId="2" borderId="0" xfId="3" applyNumberFormat="1" applyFill="1" applyAlignment="1">
      <alignment vertical="center"/>
    </xf>
    <xf numFmtId="3" fontId="28" fillId="17" borderId="5" xfId="0" applyNumberFormat="1" applyFont="1" applyFill="1" applyBorder="1" applyAlignment="1">
      <alignment horizontal="right"/>
    </xf>
    <xf numFmtId="3" fontId="20" fillId="2" borderId="0" xfId="0" applyNumberFormat="1" applyFont="1" applyFill="1"/>
    <xf numFmtId="169" fontId="44" fillId="2" borderId="0" xfId="8" applyNumberFormat="1" applyFont="1" applyFill="1" applyAlignment="1">
      <alignment horizontal="right" vertical="center"/>
    </xf>
    <xf numFmtId="169" fontId="44" fillId="5" borderId="0" xfId="8" applyNumberFormat="1" applyFont="1" applyFill="1" applyAlignment="1">
      <alignment horizontal="right" vertical="center"/>
    </xf>
    <xf numFmtId="169" fontId="43" fillId="7" borderId="0" xfId="8" applyNumberFormat="1" applyFont="1" applyFill="1" applyAlignment="1">
      <alignment horizontal="right" vertical="center"/>
    </xf>
    <xf numFmtId="0" fontId="64" fillId="0" borderId="0" xfId="20" applyFont="1"/>
    <xf numFmtId="5" fontId="21" fillId="18" borderId="8" xfId="0" applyNumberFormat="1" applyFont="1" applyFill="1" applyBorder="1" applyAlignment="1">
      <alignment horizontal="right"/>
    </xf>
    <xf numFmtId="0" fontId="21" fillId="18" borderId="8" xfId="0" applyFont="1" applyFill="1" applyBorder="1" applyAlignment="1">
      <alignment horizontal="left"/>
    </xf>
    <xf numFmtId="5" fontId="21" fillId="0" borderId="8" xfId="0" applyNumberFormat="1" applyFont="1" applyBorder="1" applyAlignment="1">
      <alignment horizontal="right"/>
    </xf>
    <xf numFmtId="0" fontId="0" fillId="0" borderId="8" xfId="0" applyBorder="1" applyAlignment="1">
      <alignment horizontal="left" indent="1"/>
    </xf>
    <xf numFmtId="0" fontId="65" fillId="19" borderId="8" xfId="0" applyFont="1" applyFill="1" applyBorder="1" applyAlignment="1">
      <alignment horizontal="right"/>
    </xf>
    <xf numFmtId="0" fontId="65" fillId="19" borderId="8" xfId="0" applyFont="1" applyFill="1" applyBorder="1"/>
    <xf numFmtId="0" fontId="21" fillId="0" borderId="0" xfId="0" applyFont="1" applyAlignment="1">
      <alignment horizontal="left"/>
    </xf>
    <xf numFmtId="4" fontId="0" fillId="0" borderId="8" xfId="0" applyNumberFormat="1" applyBorder="1" applyAlignment="1">
      <alignment horizontal="right"/>
    </xf>
    <xf numFmtId="0" fontId="0" fillId="0" borderId="8" xfId="0" applyBorder="1" applyAlignment="1">
      <alignment horizontal="left"/>
    </xf>
    <xf numFmtId="0" fontId="0" fillId="0" borderId="8" xfId="0" applyBorder="1" applyAlignment="1">
      <alignment horizontal="right"/>
    </xf>
    <xf numFmtId="0" fontId="0" fillId="0" borderId="8" xfId="0" pivotButton="1" applyBorder="1"/>
    <xf numFmtId="0" fontId="0" fillId="0" borderId="8" xfId="0" applyBorder="1"/>
    <xf numFmtId="166" fontId="12" fillId="2" borderId="0" xfId="7" applyNumberFormat="1" applyFill="1" applyAlignment="1">
      <alignment vertical="center"/>
    </xf>
    <xf numFmtId="3" fontId="27" fillId="2" borderId="5" xfId="0" applyNumberFormat="1" applyFont="1" applyFill="1" applyBorder="1" applyAlignment="1">
      <alignment horizontal="right"/>
    </xf>
    <xf numFmtId="3" fontId="45" fillId="2" borderId="0" xfId="3" applyNumberFormat="1" applyFont="1" applyFill="1" applyAlignment="1">
      <alignment vertical="center"/>
    </xf>
    <xf numFmtId="0" fontId="66" fillId="13" borderId="0" xfId="0" applyFont="1" applyFill="1"/>
    <xf numFmtId="166" fontId="22" fillId="2" borderId="0" xfId="7" applyNumberFormat="1" applyFont="1" applyFill="1"/>
    <xf numFmtId="167" fontId="13" fillId="2" borderId="0" xfId="0" applyNumberFormat="1" applyFont="1" applyFill="1"/>
    <xf numFmtId="167" fontId="12" fillId="2" borderId="0" xfId="3" applyNumberFormat="1" applyFill="1" applyAlignment="1">
      <alignment vertical="center"/>
    </xf>
    <xf numFmtId="1" fontId="12" fillId="2" borderId="0" xfId="3" applyNumberFormat="1" applyFill="1" applyAlignment="1">
      <alignment vertical="center"/>
    </xf>
    <xf numFmtId="164" fontId="22" fillId="2" borderId="0" xfId="3" applyNumberFormat="1" applyFont="1" applyFill="1" applyAlignment="1">
      <alignment vertical="center"/>
    </xf>
    <xf numFmtId="3" fontId="7" fillId="0" borderId="0" xfId="0" applyNumberFormat="1" applyFont="1"/>
    <xf numFmtId="0" fontId="67" fillId="2" borderId="0" xfId="0" applyFont="1" applyFill="1"/>
    <xf numFmtId="0" fontId="0" fillId="2" borderId="0" xfId="0" applyFill="1"/>
    <xf numFmtId="0" fontId="68" fillId="2" borderId="0" xfId="21" applyFill="1"/>
    <xf numFmtId="0" fontId="43" fillId="2" borderId="6" xfId="3" applyFont="1" applyFill="1" applyBorder="1" applyAlignment="1">
      <alignment horizontal="right" vertical="center"/>
    </xf>
    <xf numFmtId="166" fontId="43" fillId="2" borderId="0" xfId="8" applyNumberFormat="1" applyFont="1" applyFill="1" applyAlignment="1">
      <alignment horizontal="right" vertical="center"/>
    </xf>
    <xf numFmtId="3" fontId="28" fillId="2" borderId="0" xfId="0" applyNumberFormat="1" applyFont="1" applyFill="1" applyAlignment="1">
      <alignment horizontal="right"/>
    </xf>
    <xf numFmtId="0" fontId="43" fillId="13" borderId="0" xfId="0" applyFont="1" applyFill="1" applyAlignment="1">
      <alignment horizontal="right" vertical="center"/>
    </xf>
    <xf numFmtId="0" fontId="69" fillId="2" borderId="0" xfId="0" applyFont="1" applyFill="1" applyAlignment="1">
      <alignment horizontal="right"/>
    </xf>
    <xf numFmtId="0" fontId="1" fillId="2" borderId="0" xfId="0" applyFont="1" applyFill="1" applyAlignment="1">
      <alignment horizontal="right"/>
    </xf>
    <xf numFmtId="0" fontId="1" fillId="2" borderId="0" xfId="0" applyFont="1" applyFill="1" applyAlignment="1">
      <alignment horizontal="right" vertical="top"/>
    </xf>
    <xf numFmtId="0" fontId="43" fillId="2" borderId="0" xfId="3" applyFont="1" applyFill="1" applyAlignment="1">
      <alignment horizontal="center" vertical="center"/>
    </xf>
    <xf numFmtId="0" fontId="43" fillId="2" borderId="0" xfId="3" applyFont="1" applyFill="1" applyAlignment="1">
      <alignment horizontal="left" vertical="center"/>
    </xf>
    <xf numFmtId="3" fontId="43" fillId="2" borderId="0" xfId="3" applyNumberFormat="1" applyFont="1" applyFill="1" applyAlignment="1">
      <alignment horizontal="right" vertical="center"/>
    </xf>
    <xf numFmtId="0" fontId="43" fillId="13" borderId="0" xfId="0" applyFont="1" applyFill="1" applyAlignment="1">
      <alignment vertical="center"/>
    </xf>
    <xf numFmtId="0" fontId="55" fillId="14" borderId="0" xfId="17" applyFont="1" applyFill="1" applyAlignment="1">
      <alignment horizontal="left"/>
    </xf>
    <xf numFmtId="166" fontId="45" fillId="2" borderId="0" xfId="7" applyNumberFormat="1" applyFont="1" applyFill="1" applyAlignment="1">
      <alignment vertical="center"/>
    </xf>
    <xf numFmtId="166" fontId="43" fillId="2" borderId="0" xfId="8" applyNumberFormat="1" applyFont="1" applyFill="1" applyBorder="1" applyAlignment="1">
      <alignment horizontal="right" vertical="center"/>
    </xf>
    <xf numFmtId="49" fontId="43" fillId="2" borderId="0" xfId="3" applyNumberFormat="1" applyFont="1" applyFill="1" applyAlignment="1">
      <alignment horizontal="left" vertical="center"/>
    </xf>
    <xf numFmtId="3" fontId="43" fillId="2" borderId="7" xfId="3" applyNumberFormat="1" applyFont="1" applyFill="1" applyBorder="1" applyAlignment="1">
      <alignment horizontal="right" vertical="center"/>
    </xf>
    <xf numFmtId="49" fontId="43" fillId="13" borderId="0" xfId="3" applyNumberFormat="1" applyFont="1" applyFill="1" applyAlignment="1">
      <alignment horizontal="right" vertical="center"/>
    </xf>
    <xf numFmtId="49" fontId="44" fillId="2" borderId="0" xfId="3" applyNumberFormat="1" applyFont="1" applyFill="1" applyAlignment="1">
      <alignment vertical="center"/>
    </xf>
    <xf numFmtId="49" fontId="43" fillId="13" borderId="6" xfId="3" applyNumberFormat="1" applyFont="1" applyFill="1" applyBorder="1" applyAlignment="1">
      <alignment horizontal="right" vertical="center"/>
    </xf>
    <xf numFmtId="2" fontId="44" fillId="2" borderId="0" xfId="3" applyNumberFormat="1" applyFont="1" applyFill="1" applyAlignment="1">
      <alignment vertical="center"/>
    </xf>
    <xf numFmtId="14" fontId="70" fillId="2" borderId="0" xfId="3" applyNumberFormat="1" applyFont="1" applyFill="1" applyAlignment="1">
      <alignment horizontal="left" vertical="center"/>
    </xf>
    <xf numFmtId="0" fontId="71" fillId="2" borderId="21" xfId="3" applyFont="1" applyFill="1" applyBorder="1" applyAlignment="1">
      <alignment horizontal="right" vertical="center"/>
    </xf>
    <xf numFmtId="0" fontId="12" fillId="2" borderId="22" xfId="3" applyFill="1" applyBorder="1" applyAlignment="1">
      <alignment vertical="center"/>
    </xf>
    <xf numFmtId="0" fontId="72" fillId="2" borderId="22" xfId="3" applyFont="1" applyFill="1" applyBorder="1" applyAlignment="1">
      <alignment vertical="center"/>
    </xf>
    <xf numFmtId="0" fontId="71" fillId="2" borderId="0" xfId="3" applyFont="1" applyFill="1" applyAlignment="1">
      <alignment vertical="center"/>
    </xf>
    <xf numFmtId="0" fontId="70" fillId="2" borderId="0" xfId="3" applyFont="1" applyFill="1" applyAlignment="1">
      <alignment vertical="center"/>
    </xf>
    <xf numFmtId="17" fontId="70" fillId="2" borderId="0" xfId="3" applyNumberFormat="1" applyFont="1" applyFill="1" applyAlignment="1">
      <alignment vertical="center"/>
    </xf>
    <xf numFmtId="0" fontId="74" fillId="2" borderId="0" xfId="3" applyFont="1" applyFill="1" applyAlignment="1">
      <alignment vertical="center"/>
    </xf>
    <xf numFmtId="0" fontId="75" fillId="2" borderId="0" xfId="3" applyFont="1" applyFill="1" applyAlignment="1">
      <alignment vertical="center"/>
    </xf>
    <xf numFmtId="0" fontId="75" fillId="2" borderId="0" xfId="3" applyFont="1" applyFill="1" applyAlignment="1">
      <alignment horizontal="left" vertical="center"/>
    </xf>
    <xf numFmtId="0" fontId="74" fillId="2" borderId="0" xfId="3" applyFont="1" applyFill="1" applyAlignment="1">
      <alignment horizontal="left" vertical="center"/>
    </xf>
    <xf numFmtId="0" fontId="74" fillId="2" borderId="22" xfId="3" applyFont="1" applyFill="1" applyBorder="1" applyAlignment="1">
      <alignment vertical="center"/>
    </xf>
    <xf numFmtId="0" fontId="76" fillId="2" borderId="22" xfId="3" applyFont="1" applyFill="1" applyBorder="1" applyAlignment="1">
      <alignment vertical="center"/>
    </xf>
    <xf numFmtId="0" fontId="77" fillId="2" borderId="0" xfId="3" applyFont="1" applyFill="1" applyAlignment="1">
      <alignment horizontal="left" vertical="center"/>
    </xf>
    <xf numFmtId="0" fontId="78" fillId="2" borderId="0" xfId="3" applyFont="1" applyFill="1" applyAlignment="1">
      <alignment vertical="center"/>
    </xf>
    <xf numFmtId="0" fontId="79" fillId="2" borderId="0" xfId="3" applyFont="1" applyFill="1" applyAlignment="1">
      <alignment vertical="center"/>
    </xf>
    <xf numFmtId="0" fontId="81" fillId="2" borderId="0" xfId="3" applyFont="1" applyFill="1" applyAlignment="1">
      <alignment vertical="center"/>
    </xf>
    <xf numFmtId="2" fontId="82" fillId="2" borderId="0" xfId="3" applyNumberFormat="1" applyFont="1" applyFill="1" applyAlignment="1">
      <alignment horizontal="right" vertical="center"/>
    </xf>
    <xf numFmtId="0" fontId="85" fillId="2" borderId="22" xfId="3" applyFont="1" applyFill="1" applyBorder="1" applyAlignment="1">
      <alignment vertical="center"/>
    </xf>
    <xf numFmtId="0" fontId="86" fillId="15" borderId="8" xfId="9" applyFont="1" applyFill="1" applyBorder="1" applyAlignment="1">
      <alignment horizontal="left" vertical="center"/>
    </xf>
    <xf numFmtId="0" fontId="87" fillId="15" borderId="8" xfId="9" applyFont="1" applyFill="1" applyBorder="1" applyAlignment="1">
      <alignment vertical="center"/>
    </xf>
    <xf numFmtId="0" fontId="87" fillId="16" borderId="8" xfId="9" applyFont="1" applyFill="1" applyBorder="1" applyAlignment="1">
      <alignment horizontal="left" vertical="center"/>
    </xf>
    <xf numFmtId="3" fontId="87" fillId="16" borderId="8" xfId="9" applyNumberFormat="1" applyFont="1" applyFill="1" applyBorder="1" applyAlignment="1">
      <alignment vertical="center"/>
    </xf>
    <xf numFmtId="166" fontId="87" fillId="16" borderId="8" xfId="7" applyNumberFormat="1" applyFont="1" applyFill="1" applyBorder="1" applyAlignment="1">
      <alignment vertical="center"/>
    </xf>
    <xf numFmtId="0" fontId="86" fillId="16" borderId="8" xfId="9" applyFont="1" applyFill="1" applyBorder="1" applyAlignment="1">
      <alignment horizontal="left" vertical="center"/>
    </xf>
    <xf numFmtId="3" fontId="86" fillId="16" borderId="8" xfId="9" applyNumberFormat="1" applyFont="1" applyFill="1" applyBorder="1" applyAlignment="1">
      <alignment vertical="center"/>
    </xf>
    <xf numFmtId="166" fontId="86" fillId="16" borderId="8" xfId="7" applyNumberFormat="1" applyFont="1" applyFill="1" applyBorder="1" applyAlignment="1">
      <alignment vertical="center"/>
    </xf>
    <xf numFmtId="166" fontId="87" fillId="15" borderId="8" xfId="7" applyNumberFormat="1" applyFont="1" applyFill="1" applyBorder="1" applyAlignment="1">
      <alignment vertical="center"/>
    </xf>
    <xf numFmtId="164" fontId="87" fillId="16" borderId="8" xfId="9" applyNumberFormat="1" applyFont="1" applyFill="1" applyBorder="1" applyAlignment="1">
      <alignment horizontal="right" vertical="center"/>
    </xf>
    <xf numFmtId="164" fontId="86" fillId="16" borderId="8" xfId="9" applyNumberFormat="1" applyFont="1" applyFill="1" applyBorder="1" applyAlignment="1">
      <alignment horizontal="right" vertical="center"/>
    </xf>
    <xf numFmtId="166" fontId="87" fillId="16" borderId="8" xfId="7" applyNumberFormat="1" applyFont="1" applyFill="1" applyBorder="1" applyAlignment="1">
      <alignment horizontal="right" vertical="center"/>
    </xf>
    <xf numFmtId="167" fontId="87" fillId="16" borderId="8" xfId="9" quotePrefix="1" applyNumberFormat="1" applyFont="1" applyFill="1" applyBorder="1" applyAlignment="1">
      <alignment horizontal="right" vertical="center"/>
    </xf>
    <xf numFmtId="167" fontId="87" fillId="16" borderId="8" xfId="9" applyNumberFormat="1" applyFont="1" applyFill="1" applyBorder="1" applyAlignment="1">
      <alignment horizontal="right" vertical="center"/>
    </xf>
    <xf numFmtId="3" fontId="86" fillId="16" borderId="8" xfId="9" applyNumberFormat="1" applyFont="1" applyFill="1" applyBorder="1" applyAlignment="1">
      <alignment horizontal="right" vertical="center"/>
    </xf>
    <xf numFmtId="166" fontId="86" fillId="16" borderId="8" xfId="7" applyNumberFormat="1" applyFont="1" applyFill="1" applyBorder="1" applyAlignment="1">
      <alignment horizontal="right" vertical="center"/>
    </xf>
    <xf numFmtId="0" fontId="80" fillId="21" borderId="8" xfId="9" applyFont="1" applyFill="1" applyBorder="1" applyAlignment="1">
      <alignment horizontal="right" vertical="center"/>
    </xf>
    <xf numFmtId="0" fontId="88" fillId="21" borderId="0" xfId="9" applyFont="1" applyFill="1" applyAlignment="1">
      <alignment vertical="center"/>
    </xf>
    <xf numFmtId="0" fontId="80" fillId="21" borderId="0" xfId="9" applyFont="1" applyFill="1" applyAlignment="1">
      <alignment vertical="center"/>
    </xf>
    <xf numFmtId="1" fontId="80" fillId="21" borderId="8" xfId="9" applyNumberFormat="1" applyFont="1" applyFill="1" applyBorder="1" applyAlignment="1">
      <alignment horizontal="right" vertical="center"/>
    </xf>
    <xf numFmtId="0" fontId="89" fillId="14" borderId="0" xfId="9" applyFont="1" applyFill="1" applyAlignment="1">
      <alignment horizontal="left"/>
    </xf>
    <xf numFmtId="0" fontId="89" fillId="14" borderId="0" xfId="9" applyFont="1" applyFill="1"/>
    <xf numFmtId="0" fontId="90" fillId="20" borderId="0" xfId="0" applyFont="1" applyFill="1" applyAlignment="1">
      <alignment horizontal="center" vertical="center"/>
    </xf>
    <xf numFmtId="0" fontId="91" fillId="20" borderId="0" xfId="0" applyFont="1" applyFill="1" applyAlignment="1">
      <alignment vertical="center"/>
    </xf>
    <xf numFmtId="0" fontId="91" fillId="2" borderId="0" xfId="0" applyFont="1" applyFill="1"/>
    <xf numFmtId="49" fontId="92" fillId="20" borderId="0" xfId="0" applyNumberFormat="1" applyFont="1" applyFill="1" applyAlignment="1">
      <alignment horizontal="left" vertical="center"/>
    </xf>
    <xf numFmtId="0" fontId="94" fillId="14" borderId="0" xfId="21" applyFont="1" applyFill="1" applyAlignment="1">
      <alignment horizontal="left"/>
    </xf>
    <xf numFmtId="0" fontId="95" fillId="2" borderId="22" xfId="3" applyFont="1" applyFill="1" applyBorder="1" applyAlignment="1">
      <alignment vertical="center"/>
    </xf>
    <xf numFmtId="0" fontId="86" fillId="15" borderId="18" xfId="9" applyFont="1" applyFill="1" applyBorder="1" applyAlignment="1">
      <alignment horizontal="left" vertical="center"/>
    </xf>
    <xf numFmtId="0" fontId="86" fillId="15" borderId="20" xfId="9" applyFont="1" applyFill="1" applyBorder="1" applyAlignment="1">
      <alignment horizontal="left" vertical="center"/>
    </xf>
    <xf numFmtId="0" fontId="87" fillId="16" borderId="18" xfId="9" applyFont="1" applyFill="1" applyBorder="1" applyAlignment="1">
      <alignment horizontal="left" vertical="center"/>
    </xf>
    <xf numFmtId="0" fontId="87" fillId="16" borderId="20" xfId="9" applyFont="1" applyFill="1" applyBorder="1" applyAlignment="1">
      <alignment horizontal="left" vertical="center"/>
    </xf>
    <xf numFmtId="0" fontId="86" fillId="16" borderId="18" xfId="9" applyFont="1" applyFill="1" applyBorder="1" applyAlignment="1">
      <alignment horizontal="left" vertical="center"/>
    </xf>
    <xf numFmtId="0" fontId="86" fillId="16" borderId="20" xfId="9" applyFont="1" applyFill="1" applyBorder="1" applyAlignment="1">
      <alignment horizontal="left" vertical="center"/>
    </xf>
    <xf numFmtId="0" fontId="80" fillId="21" borderId="11" xfId="9" applyFont="1" applyFill="1" applyBorder="1" applyAlignment="1">
      <alignment horizontal="left" vertical="center"/>
    </xf>
    <xf numFmtId="0" fontId="80" fillId="21" borderId="19" xfId="9" applyFont="1" applyFill="1" applyBorder="1" applyAlignment="1">
      <alignment horizontal="left" vertical="center"/>
    </xf>
    <xf numFmtId="0" fontId="80" fillId="21" borderId="13" xfId="9" applyFont="1" applyFill="1" applyBorder="1" applyAlignment="1">
      <alignment horizontal="left" vertical="center"/>
    </xf>
    <xf numFmtId="0" fontId="83" fillId="2" borderId="0" xfId="3" applyFont="1" applyFill="1" applyAlignment="1">
      <alignment vertical="center"/>
    </xf>
    <xf numFmtId="0" fontId="83" fillId="14" borderId="0" xfId="9" applyFont="1" applyFill="1" applyAlignment="1">
      <alignment horizontal="left"/>
    </xf>
    <xf numFmtId="0" fontId="96" fillId="14" borderId="0" xfId="9" applyFont="1" applyFill="1"/>
    <xf numFmtId="0" fontId="83" fillId="2" borderId="0" xfId="3" applyFont="1" applyFill="1" applyAlignment="1">
      <alignment horizontal="center" vertical="center"/>
    </xf>
    <xf numFmtId="0" fontId="83" fillId="2" borderId="0" xfId="3" applyFont="1" applyFill="1" applyAlignment="1">
      <alignment horizontal="left" vertical="center"/>
    </xf>
    <xf numFmtId="3" fontId="83" fillId="2" borderId="0" xfId="3" applyNumberFormat="1" applyFont="1" applyFill="1" applyAlignment="1">
      <alignment horizontal="right" vertical="center"/>
    </xf>
    <xf numFmtId="166" fontId="83" fillId="2" borderId="0" xfId="8" applyNumberFormat="1" applyFont="1" applyFill="1" applyAlignment="1">
      <alignment horizontal="right" vertical="center"/>
    </xf>
    <xf numFmtId="0" fontId="83" fillId="5" borderId="0" xfId="3" applyFont="1" applyFill="1" applyAlignment="1">
      <alignment horizontal="center" vertical="center"/>
    </xf>
    <xf numFmtId="0" fontId="83" fillId="5" borderId="0" xfId="3" applyFont="1" applyFill="1" applyAlignment="1">
      <alignment horizontal="left" vertical="center"/>
    </xf>
    <xf numFmtId="3" fontId="83" fillId="5" borderId="0" xfId="3" applyNumberFormat="1" applyFont="1" applyFill="1" applyAlignment="1">
      <alignment horizontal="right" vertical="center"/>
    </xf>
    <xf numFmtId="166" fontId="83" fillId="5" borderId="0" xfId="8" applyNumberFormat="1" applyFont="1" applyFill="1" applyAlignment="1">
      <alignment horizontal="right" vertical="center"/>
    </xf>
    <xf numFmtId="0" fontId="97" fillId="7" borderId="0" xfId="3" applyFont="1" applyFill="1" applyAlignment="1">
      <alignment horizontal="center" vertical="center"/>
    </xf>
    <xf numFmtId="0" fontId="97" fillId="7" borderId="0" xfId="3" applyFont="1" applyFill="1" applyAlignment="1">
      <alignment horizontal="left" vertical="center"/>
    </xf>
    <xf numFmtId="3" fontId="97" fillId="7" borderId="0" xfId="3" applyNumberFormat="1" applyFont="1" applyFill="1" applyAlignment="1">
      <alignment horizontal="right" vertical="center"/>
    </xf>
    <xf numFmtId="166" fontId="97" fillId="7" borderId="0" xfId="8" applyNumberFormat="1" applyFont="1" applyFill="1" applyAlignment="1">
      <alignment horizontal="right" vertical="center"/>
    </xf>
    <xf numFmtId="0" fontId="98" fillId="2" borderId="0" xfId="3" applyFont="1" applyFill="1" applyAlignment="1">
      <alignment vertical="center"/>
    </xf>
    <xf numFmtId="0" fontId="84" fillId="2" borderId="0" xfId="3" applyFont="1" applyFill="1" applyAlignment="1">
      <alignment horizontal="left" vertical="center"/>
    </xf>
    <xf numFmtId="0" fontId="96" fillId="14" borderId="0" xfId="9" applyFont="1" applyFill="1" applyAlignment="1">
      <alignment horizontal="left"/>
    </xf>
    <xf numFmtId="0" fontId="99" fillId="2" borderId="0" xfId="3" applyFont="1" applyFill="1" applyAlignment="1">
      <alignment vertical="center"/>
    </xf>
    <xf numFmtId="168" fontId="83" fillId="2" borderId="0" xfId="3" applyNumberFormat="1" applyFont="1" applyFill="1" applyAlignment="1">
      <alignment vertical="center"/>
    </xf>
    <xf numFmtId="168" fontId="84" fillId="2" borderId="0" xfId="8" applyNumberFormat="1" applyFont="1" applyFill="1" applyAlignment="1">
      <alignment horizontal="right" vertical="center"/>
    </xf>
    <xf numFmtId="166" fontId="84" fillId="2" borderId="0" xfId="8" applyNumberFormat="1" applyFont="1" applyFill="1" applyAlignment="1">
      <alignment horizontal="right" vertical="center"/>
    </xf>
    <xf numFmtId="168" fontId="83" fillId="5" borderId="0" xfId="8" applyNumberFormat="1" applyFont="1" applyFill="1" applyAlignment="1">
      <alignment horizontal="right" vertical="center"/>
    </xf>
    <xf numFmtId="168" fontId="83" fillId="2" borderId="0" xfId="8" applyNumberFormat="1" applyFont="1" applyFill="1" applyAlignment="1">
      <alignment horizontal="right" vertical="center"/>
    </xf>
    <xf numFmtId="168" fontId="97" fillId="7" borderId="0" xfId="8" applyNumberFormat="1" applyFont="1" applyFill="1" applyAlignment="1">
      <alignment horizontal="right" vertical="center"/>
    </xf>
    <xf numFmtId="2" fontId="97" fillId="22" borderId="0" xfId="3" applyNumberFormat="1" applyFont="1" applyFill="1" applyAlignment="1">
      <alignment horizontal="right" vertical="center"/>
    </xf>
    <xf numFmtId="0" fontId="97" fillId="22" borderId="0" xfId="3" applyFont="1" applyFill="1" applyAlignment="1">
      <alignment horizontal="right" vertical="center"/>
    </xf>
    <xf numFmtId="0" fontId="100" fillId="20" borderId="0" xfId="0" applyFont="1" applyFill="1" applyAlignment="1">
      <alignment horizontal="right" vertical="center"/>
    </xf>
    <xf numFmtId="0" fontId="100" fillId="20" borderId="0" xfId="0" applyFont="1" applyFill="1" applyAlignment="1">
      <alignment vertical="center"/>
    </xf>
    <xf numFmtId="0" fontId="101" fillId="14" borderId="0" xfId="17" applyFont="1" applyFill="1" applyAlignment="1">
      <alignment horizontal="left"/>
    </xf>
    <xf numFmtId="0" fontId="102" fillId="14" borderId="0" xfId="17" applyFont="1" applyFill="1" applyAlignment="1">
      <alignment horizontal="left"/>
    </xf>
    <xf numFmtId="2" fontId="97" fillId="22" borderId="0" xfId="3" applyNumberFormat="1" applyFont="1" applyFill="1" applyAlignment="1">
      <alignment horizontal="left" vertical="center"/>
    </xf>
    <xf numFmtId="0" fontId="103" fillId="2" borderId="0" xfId="0" applyFont="1" applyFill="1"/>
    <xf numFmtId="3" fontId="103" fillId="2" borderId="0" xfId="0" applyNumberFormat="1" applyFont="1" applyFill="1"/>
    <xf numFmtId="164" fontId="103" fillId="2" borderId="0" xfId="0" applyNumberFormat="1" applyFont="1" applyFill="1"/>
    <xf numFmtId="3" fontId="103" fillId="2" borderId="0" xfId="0" applyNumberFormat="1" applyFont="1" applyFill="1" applyAlignment="1">
      <alignment horizontal="right"/>
    </xf>
    <xf numFmtId="0" fontId="96" fillId="5" borderId="0" xfId="0" applyFont="1" applyFill="1"/>
    <xf numFmtId="3" fontId="96" fillId="5" borderId="0" xfId="0" applyNumberFormat="1" applyFont="1" applyFill="1"/>
    <xf numFmtId="164" fontId="96" fillId="5" borderId="0" xfId="0" applyNumberFormat="1" applyFont="1" applyFill="1"/>
    <xf numFmtId="3" fontId="96" fillId="5" borderId="0" xfId="0" applyNumberFormat="1" applyFont="1" applyFill="1" applyAlignment="1">
      <alignment horizontal="right"/>
    </xf>
    <xf numFmtId="0" fontId="96" fillId="2" borderId="0" xfId="0" applyFont="1" applyFill="1"/>
    <xf numFmtId="3" fontId="96" fillId="2" borderId="0" xfId="0" applyNumberFormat="1" applyFont="1" applyFill="1"/>
    <xf numFmtId="164" fontId="96" fillId="2" borderId="0" xfId="0" applyNumberFormat="1" applyFont="1" applyFill="1"/>
    <xf numFmtId="3" fontId="96" fillId="2" borderId="0" xfId="0" applyNumberFormat="1" applyFont="1" applyFill="1" applyAlignment="1">
      <alignment horizontal="right"/>
    </xf>
    <xf numFmtId="0" fontId="97" fillId="22" borderId="0" xfId="0" applyFont="1" applyFill="1"/>
    <xf numFmtId="0" fontId="97" fillId="22" borderId="0" xfId="0" applyFont="1" applyFill="1" applyAlignment="1">
      <alignment horizontal="right" vertical="center"/>
    </xf>
    <xf numFmtId="0" fontId="97" fillId="22" borderId="0" xfId="0" applyFont="1" applyFill="1" applyAlignment="1">
      <alignment horizontal="right"/>
    </xf>
    <xf numFmtId="0" fontId="96" fillId="2" borderId="24" xfId="0" applyFont="1" applyFill="1" applyBorder="1"/>
    <xf numFmtId="3" fontId="96" fillId="2" borderId="24" xfId="0" applyNumberFormat="1" applyFont="1" applyFill="1" applyBorder="1"/>
    <xf numFmtId="164" fontId="96" fillId="2" borderId="24" xfId="0" applyNumberFormat="1" applyFont="1" applyFill="1" applyBorder="1"/>
    <xf numFmtId="3" fontId="96" fillId="2" borderId="24" xfId="0" applyNumberFormat="1" applyFont="1" applyFill="1" applyBorder="1" applyAlignment="1">
      <alignment horizontal="right"/>
    </xf>
    <xf numFmtId="166" fontId="13" fillId="0" borderId="0" xfId="7" applyNumberFormat="1" applyFont="1" applyAlignment="1">
      <alignment vertical="center"/>
    </xf>
    <xf numFmtId="3" fontId="104" fillId="2" borderId="5" xfId="0" applyNumberFormat="1" applyFont="1" applyFill="1" applyBorder="1" applyAlignment="1">
      <alignment horizontal="right"/>
    </xf>
    <xf numFmtId="166" fontId="104" fillId="2" borderId="5" xfId="7" applyNumberFormat="1" applyFont="1" applyFill="1" applyBorder="1" applyAlignment="1">
      <alignment horizontal="right"/>
    </xf>
    <xf numFmtId="3" fontId="12" fillId="2" borderId="0" xfId="7" applyNumberFormat="1" applyFill="1" applyAlignment="1">
      <alignment vertical="center"/>
    </xf>
    <xf numFmtId="0" fontId="20" fillId="11" borderId="0" xfId="0" applyFont="1" applyFill="1" applyAlignment="1">
      <alignment horizontal="left"/>
    </xf>
    <xf numFmtId="0" fontId="16" fillId="10" borderId="0" xfId="0" applyFont="1" applyFill="1" applyAlignment="1">
      <alignment horizontal="left"/>
    </xf>
    <xf numFmtId="0" fontId="20" fillId="10" borderId="0" xfId="0" applyFont="1" applyFill="1" applyAlignment="1">
      <alignment horizontal="left"/>
    </xf>
    <xf numFmtId="0" fontId="16" fillId="4" borderId="0" xfId="0" applyFont="1" applyFill="1" applyAlignment="1">
      <alignment horizontal="left"/>
    </xf>
    <xf numFmtId="0" fontId="20" fillId="4" borderId="0" xfId="0" applyFont="1" applyFill="1" applyAlignment="1">
      <alignment horizontal="left"/>
    </xf>
    <xf numFmtId="0" fontId="16" fillId="11" borderId="0" xfId="0" applyFont="1" applyFill="1" applyAlignment="1">
      <alignment horizontal="left"/>
    </xf>
    <xf numFmtId="0" fontId="20" fillId="12" borderId="0" xfId="0" applyFont="1" applyFill="1" applyAlignment="1">
      <alignment horizontal="left"/>
    </xf>
    <xf numFmtId="0" fontId="18" fillId="9" borderId="0" xfId="0" applyFont="1" applyFill="1" applyAlignment="1">
      <alignment horizontal="left"/>
    </xf>
    <xf numFmtId="0" fontId="18" fillId="9" borderId="0" xfId="0" applyFont="1" applyFill="1"/>
    <xf numFmtId="0" fontId="16" fillId="2" borderId="0" xfId="0" applyFont="1" applyFill="1" applyAlignment="1">
      <alignment horizontal="left"/>
    </xf>
    <xf numFmtId="0" fontId="18" fillId="2" borderId="0" xfId="0" applyFont="1" applyFill="1" applyAlignment="1">
      <alignment horizontal="left"/>
    </xf>
    <xf numFmtId="0" fontId="18" fillId="2" borderId="0" xfId="0" applyFont="1" applyFill="1"/>
    <xf numFmtId="0" fontId="20" fillId="2" borderId="0" xfId="0" applyFont="1" applyFill="1" applyAlignment="1">
      <alignment horizontal="left"/>
    </xf>
    <xf numFmtId="0" fontId="18" fillId="9" borderId="0" xfId="0" applyFont="1" applyFill="1" applyAlignment="1">
      <alignment horizontal="left" vertical="center"/>
    </xf>
    <xf numFmtId="0" fontId="18" fillId="9" borderId="0" xfId="0" applyFont="1" applyFill="1" applyAlignment="1">
      <alignment vertical="center"/>
    </xf>
    <xf numFmtId="0" fontId="16" fillId="10" borderId="0" xfId="0" applyFont="1" applyFill="1" applyAlignment="1">
      <alignment horizontal="left" vertical="center"/>
    </xf>
    <xf numFmtId="14" fontId="70" fillId="2" borderId="21" xfId="3" applyNumberFormat="1" applyFont="1" applyFill="1" applyBorder="1" applyAlignment="1">
      <alignment horizontal="left" vertical="center"/>
    </xf>
    <xf numFmtId="0" fontId="70" fillId="2" borderId="21" xfId="3" applyFont="1" applyFill="1" applyBorder="1" applyAlignment="1">
      <alignment horizontal="center" vertical="center"/>
    </xf>
    <xf numFmtId="2" fontId="70" fillId="2" borderId="21" xfId="3" applyNumberFormat="1" applyFont="1" applyFill="1" applyBorder="1" applyAlignment="1">
      <alignment horizontal="center" vertical="center"/>
    </xf>
    <xf numFmtId="2" fontId="71" fillId="2" borderId="0" xfId="3" applyNumberFormat="1" applyFont="1" applyFill="1" applyAlignment="1">
      <alignment horizontal="right" vertical="center"/>
    </xf>
    <xf numFmtId="0" fontId="73" fillId="2" borderId="0" xfId="3" applyFont="1" applyFill="1" applyAlignment="1">
      <alignment horizontal="center" vertical="center"/>
    </xf>
    <xf numFmtId="0" fontId="43" fillId="13" borderId="0" xfId="0" applyFont="1" applyFill="1" applyAlignment="1">
      <alignment horizontal="right" vertical="center"/>
    </xf>
    <xf numFmtId="0" fontId="43" fillId="13" borderId="0" xfId="3" applyFont="1" applyFill="1" applyAlignment="1">
      <alignment horizontal="left" vertical="center"/>
    </xf>
    <xf numFmtId="2" fontId="53" fillId="2" borderId="0" xfId="3" applyNumberFormat="1" applyFont="1" applyFill="1" applyAlignment="1">
      <alignment horizontal="right" vertical="center"/>
    </xf>
    <xf numFmtId="0" fontId="19" fillId="9" borderId="0" xfId="3" applyFont="1" applyFill="1" applyAlignment="1">
      <alignment horizontal="center" vertical="center"/>
    </xf>
    <xf numFmtId="0" fontId="19" fillId="13" borderId="0" xfId="3" applyFont="1" applyFill="1" applyAlignment="1">
      <alignment horizontal="center" vertical="center"/>
    </xf>
    <xf numFmtId="0" fontId="80" fillId="21" borderId="8" xfId="9" applyFont="1" applyFill="1" applyBorder="1" applyAlignment="1">
      <alignment horizontal="left" vertical="center"/>
    </xf>
    <xf numFmtId="49" fontId="80" fillId="21" borderId="14" xfId="9" applyNumberFormat="1" applyFont="1" applyFill="1" applyBorder="1" applyAlignment="1">
      <alignment horizontal="right" vertical="center" wrapText="1"/>
    </xf>
    <xf numFmtId="49" fontId="80" fillId="21" borderId="15" xfId="9" applyNumberFormat="1" applyFont="1" applyFill="1" applyBorder="1" applyAlignment="1">
      <alignment horizontal="right" vertical="center" wrapText="1"/>
    </xf>
    <xf numFmtId="49" fontId="80" fillId="21" borderId="16" xfId="9" applyNumberFormat="1" applyFont="1" applyFill="1" applyBorder="1" applyAlignment="1">
      <alignment horizontal="right" vertical="center" wrapText="1"/>
    </xf>
    <xf numFmtId="0" fontId="80" fillId="21" borderId="10" xfId="9" applyFont="1" applyFill="1" applyBorder="1" applyAlignment="1">
      <alignment horizontal="right" vertical="center" wrapText="1"/>
    </xf>
    <xf numFmtId="0" fontId="80" fillId="21" borderId="11" xfId="9" applyFont="1" applyFill="1" applyBorder="1" applyAlignment="1">
      <alignment horizontal="right" vertical="center" wrapText="1"/>
    </xf>
    <xf numFmtId="0" fontId="80" fillId="21" borderId="12" xfId="9" applyFont="1" applyFill="1" applyBorder="1" applyAlignment="1">
      <alignment horizontal="right" vertical="center" wrapText="1"/>
    </xf>
    <xf numFmtId="0" fontId="80" fillId="21" borderId="13" xfId="9" applyFont="1" applyFill="1" applyBorder="1" applyAlignment="1">
      <alignment horizontal="right" vertical="center" wrapText="1"/>
    </xf>
    <xf numFmtId="0" fontId="80" fillId="21" borderId="14" xfId="9" applyFont="1" applyFill="1" applyBorder="1" applyAlignment="1">
      <alignment horizontal="right" vertical="center" wrapText="1"/>
    </xf>
    <xf numFmtId="0" fontId="80" fillId="21" borderId="15" xfId="9" applyFont="1" applyFill="1" applyBorder="1" applyAlignment="1">
      <alignment horizontal="right" vertical="center" wrapText="1"/>
    </xf>
    <xf numFmtId="0" fontId="80" fillId="21" borderId="16" xfId="9" applyFont="1" applyFill="1" applyBorder="1" applyAlignment="1">
      <alignment horizontal="right" vertical="center" wrapText="1"/>
    </xf>
    <xf numFmtId="1" fontId="80" fillId="21" borderId="14" xfId="9" applyNumberFormat="1" applyFont="1" applyFill="1" applyBorder="1" applyAlignment="1">
      <alignment horizontal="right" vertical="center" wrapText="1"/>
    </xf>
    <xf numFmtId="1" fontId="80" fillId="21" borderId="15" xfId="9" applyNumberFormat="1" applyFont="1" applyFill="1" applyBorder="1" applyAlignment="1">
      <alignment horizontal="right" vertical="center" wrapText="1"/>
    </xf>
    <xf numFmtId="1" fontId="80" fillId="21" borderId="16" xfId="9" applyNumberFormat="1" applyFont="1" applyFill="1" applyBorder="1" applyAlignment="1">
      <alignment horizontal="right" vertical="center" wrapText="1"/>
    </xf>
    <xf numFmtId="1" fontId="80" fillId="21" borderId="10" xfId="9" applyNumberFormat="1" applyFont="1" applyFill="1" applyBorder="1" applyAlignment="1">
      <alignment horizontal="right" vertical="center" wrapText="1"/>
    </xf>
    <xf numFmtId="1" fontId="80" fillId="21" borderId="11" xfId="9" applyNumberFormat="1" applyFont="1" applyFill="1" applyBorder="1" applyAlignment="1">
      <alignment horizontal="right" vertical="center" wrapText="1"/>
    </xf>
    <xf numFmtId="1" fontId="80" fillId="21" borderId="12" xfId="9" applyNumberFormat="1" applyFont="1" applyFill="1" applyBorder="1" applyAlignment="1">
      <alignment horizontal="right" vertical="center" wrapText="1"/>
    </xf>
    <xf numFmtId="1" fontId="80" fillId="21" borderId="13" xfId="9" applyNumberFormat="1" applyFont="1" applyFill="1" applyBorder="1" applyAlignment="1">
      <alignment horizontal="right" vertical="center" wrapText="1"/>
    </xf>
    <xf numFmtId="0" fontId="80" fillId="21" borderId="10" xfId="9" applyFont="1" applyFill="1" applyBorder="1" applyAlignment="1">
      <alignment horizontal="left" vertical="center"/>
    </xf>
    <xf numFmtId="0" fontId="80" fillId="21" borderId="23" xfId="9" applyFont="1" applyFill="1" applyBorder="1" applyAlignment="1">
      <alignment horizontal="left" vertical="center"/>
    </xf>
    <xf numFmtId="0" fontId="80" fillId="21" borderId="12" xfId="9" applyFont="1" applyFill="1" applyBorder="1" applyAlignment="1">
      <alignment horizontal="left" vertical="center"/>
    </xf>
    <xf numFmtId="0" fontId="93" fillId="2" borderId="0" xfId="3" applyFont="1" applyFill="1" applyAlignment="1">
      <alignment horizontal="center" vertical="center"/>
    </xf>
    <xf numFmtId="49" fontId="90" fillId="2" borderId="0" xfId="3" applyNumberFormat="1" applyFont="1" applyFill="1" applyAlignment="1">
      <alignment horizontal="center" vertical="center"/>
    </xf>
    <xf numFmtId="0" fontId="90" fillId="2" borderId="0" xfId="3" applyFont="1" applyFill="1" applyAlignment="1">
      <alignment horizontal="center" vertical="center"/>
    </xf>
    <xf numFmtId="0" fontId="97" fillId="22" borderId="0" xfId="0" applyFont="1" applyFill="1" applyAlignment="1">
      <alignment horizontal="right" vertical="center"/>
    </xf>
    <xf numFmtId="0" fontId="97" fillId="22" borderId="0" xfId="3" applyFont="1" applyFill="1" applyAlignment="1">
      <alignment horizontal="left" vertical="center"/>
    </xf>
  </cellXfs>
  <cellStyles count="22">
    <cellStyle name="Hipervínculo" xfId="21" builtinId="8"/>
    <cellStyle name="No-definido" xfId="1" xr:uid="{00000000-0005-0000-0000-000001000000}"/>
    <cellStyle name="Normal" xfId="0" builtinId="0"/>
    <cellStyle name="Normal 10" xfId="16" xr:uid="{00000000-0005-0000-0000-000003000000}"/>
    <cellStyle name="Normal 10 2" xfId="19" xr:uid="{00000000-0005-0000-0000-000004000000}"/>
    <cellStyle name="Normal 11" xfId="18" xr:uid="{00000000-0005-0000-0000-000005000000}"/>
    <cellStyle name="Normal 2" xfId="2" xr:uid="{00000000-0005-0000-0000-000006000000}"/>
    <cellStyle name="Normal 2 2" xfId="3" xr:uid="{00000000-0005-0000-0000-000007000000}"/>
    <cellStyle name="Normal 2 3" xfId="13" xr:uid="{00000000-0005-0000-0000-000008000000}"/>
    <cellStyle name="Normal 3" xfId="4" xr:uid="{00000000-0005-0000-0000-000009000000}"/>
    <cellStyle name="Normal 4" xfId="5" xr:uid="{00000000-0005-0000-0000-00000A000000}"/>
    <cellStyle name="Normal 5" xfId="6" xr:uid="{00000000-0005-0000-0000-00000B000000}"/>
    <cellStyle name="Normal 6" xfId="9" xr:uid="{00000000-0005-0000-0000-00000C000000}"/>
    <cellStyle name="Normal 6 2" xfId="17" xr:uid="{00000000-0005-0000-0000-00000D000000}"/>
    <cellStyle name="Normal 7" xfId="10" xr:uid="{00000000-0005-0000-0000-00000E000000}"/>
    <cellStyle name="Normal 7 2" xfId="20" xr:uid="{00000000-0005-0000-0000-00000F000000}"/>
    <cellStyle name="Normal 8" xfId="14" xr:uid="{00000000-0005-0000-0000-000010000000}"/>
    <cellStyle name="Normal 9" xfId="15" xr:uid="{00000000-0005-0000-0000-000011000000}"/>
    <cellStyle name="Porcentaje" xfId="7" builtinId="5"/>
    <cellStyle name="Porcentaje 2" xfId="11" xr:uid="{00000000-0005-0000-0000-000013000000}"/>
    <cellStyle name="Porcentaje 3" xfId="12" xr:uid="{00000000-0005-0000-0000-000014000000}"/>
    <cellStyle name="Porcentual 2" xfId="8" xr:uid="{00000000-0005-0000-0000-000015000000}"/>
  </cellStyles>
  <dxfs count="32">
    <dxf>
      <alignment horizontal="right" readingOrder="0"/>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top style="thin">
          <color theme="4"/>
        </top>
        <bottom style="thin">
          <color theme="4"/>
        </bottom>
      </border>
    </dxf>
    <dxf>
      <border>
        <top style="thin">
          <color theme="4"/>
        </top>
        <bottom style="thin">
          <color theme="4"/>
        </bottom>
      </border>
    </dxf>
    <dxf>
      <font>
        <color theme="4"/>
      </font>
    </dxf>
    <dxf>
      <font>
        <b/>
        <color theme="1"/>
      </font>
    </dxf>
    <dxf>
      <font>
        <color theme="4"/>
      </font>
    </dxf>
    <dxf>
      <font>
        <b/>
        <color theme="1"/>
      </font>
    </dxf>
    <dxf>
      <fill>
        <patternFill patternType="solid">
          <fgColor theme="4" tint="0.79998168889431442"/>
          <bgColor theme="4" tint="0.79998168889431442"/>
        </patternFill>
      </fill>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fill>
        <patternFill patternType="solid">
          <fgColor theme="4" tint="0.79998168889431442"/>
          <bgColor theme="4" tint="0.79998168889431442"/>
        </patternFill>
      </fill>
      <border>
        <top style="thin">
          <color theme="4" tint="0.59999389629810485"/>
        </top>
        <bottom style="thin">
          <color theme="4" tint="0.59999389629810485"/>
        </bottom>
      </border>
    </dxf>
    <dxf>
      <font>
        <b/>
        <color theme="1"/>
      </font>
      <fill>
        <patternFill patternType="solid">
          <fgColor theme="0"/>
          <bgColor theme="0"/>
        </patternFill>
      </fill>
      <border>
        <top style="thin">
          <color theme="4"/>
        </top>
        <bottom style="thin">
          <color theme="4"/>
        </bottom>
      </border>
    </dxf>
    <dxf>
      <font>
        <b/>
        <color theme="1"/>
      </font>
      <border>
        <top style="thin">
          <color theme="4"/>
        </top>
        <bottom style="thin">
          <color theme="4"/>
        </bottom>
      </border>
    </dxf>
    <dxf>
      <font>
        <color theme="1"/>
      </font>
      <border>
        <left style="thin">
          <color theme="0" tint="-4.9989318521683403E-2"/>
        </left>
        <right style="thin">
          <color theme="0" tint="-4.9989318521683403E-2"/>
        </right>
        <top style="thin">
          <color theme="0" tint="-4.9989318521683403E-2"/>
        </top>
        <bottom style="thin">
          <color theme="0" tint="-4.9989318521683403E-2"/>
        </bottom>
        <vertical style="thin">
          <color theme="4" tint="0.79995117038483843"/>
        </vertical>
        <horizontal style="thin">
          <color theme="4" tint="0.79995117038483843"/>
        </horizontal>
      </border>
    </dxf>
  </dxfs>
  <tableStyles count="1" defaultTableStyle="TableStyleMedium9" defaultPivotStyle="PivotStyleLight2 2">
    <tableStyle name="PivotStyleLight2 2" table="0" count="11" xr9:uid="{00000000-0011-0000-FFFF-FFFF00000000}">
      <tableStyleElement type="wholeTable" dxfId="31"/>
      <tableStyleElement type="headerRow" dxfId="30"/>
      <tableStyleElement type="totalRow" dxfId="29"/>
      <tableStyleElement type="firstRowStripe" dxfId="28"/>
      <tableStyleElement type="firstColumnStripe" dxfId="27"/>
      <tableStyleElement type="firstSubtotalRow" dxfId="26"/>
      <tableStyleElement type="secondSubtotalRow" dxfId="25"/>
      <tableStyleElement type="firstRowSubheading" dxfId="24"/>
      <tableStyleElement type="secondRowSubheading" dxfId="23"/>
      <tableStyleElement type="pageFieldLabels" dxfId="22"/>
      <tableStyleElement type="pageFieldValues" dxfId="21"/>
    </tableStyle>
  </tableStyles>
  <colors>
    <mruColors>
      <color rgb="FF4658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8777745253233E-2"/>
          <c:y val="0.22415227162643336"/>
          <c:w val="0.85884353741501063"/>
          <c:h val="0.68335766122738528"/>
        </c:manualLayout>
      </c:layout>
      <c:barChart>
        <c:barDir val="col"/>
        <c:grouping val="clustered"/>
        <c:varyColors val="0"/>
        <c:ser>
          <c:idx val="0"/>
          <c:order val="0"/>
          <c:tx>
            <c:strRef>
              <c:f>'imchot (2)'!$B$5</c:f>
              <c:strCache>
                <c:ptCount val="1"/>
                <c:pt idx="0">
                  <c:v>OCTUBRE 24</c:v>
                </c:pt>
              </c:strCache>
            </c:strRef>
          </c:tx>
          <c:spPr>
            <a:solidFill>
              <a:schemeClr val="accent1">
                <a:lumMod val="60000"/>
                <a:lumOff val="40000"/>
              </a:schemeClr>
            </a:solidFill>
            <a:ln w="25400" cap="rnd" cmpd="sng">
              <a:noFill/>
              <a:prstDash val="solid"/>
            </a:ln>
          </c:spPr>
          <c:invertIfNegative val="0"/>
          <c:dLbls>
            <c:spPr>
              <a:noFill/>
              <a:ln>
                <a:noFill/>
              </a:ln>
              <a:effectLst/>
            </c:spPr>
            <c:txPr>
              <a:bodyPr wrap="square" lIns="38100" tIns="19050" rIns="38100" bIns="19050" anchor="ctr">
                <a:spAutoFit/>
              </a:bodyPr>
              <a:lstStyle/>
              <a:p>
                <a:pPr>
                  <a:defRPr b="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(2)'!$C$3:$E$3</c:f>
              <c:strCache>
                <c:ptCount val="3"/>
                <c:pt idx="0">
                  <c:v>TOTAL</c:v>
                </c:pt>
                <c:pt idx="1">
                  <c:v>ESPAÑOLES</c:v>
                </c:pt>
                <c:pt idx="2">
                  <c:v>EXTRANJEROS</c:v>
                </c:pt>
              </c:strCache>
            </c:strRef>
          </c:cat>
          <c:val>
            <c:numRef>
              <c:f>'imchot (2)'!$C$5:$E$5</c:f>
              <c:numCache>
                <c:formatCode>#,##0</c:formatCode>
                <c:ptCount val="3"/>
                <c:pt idx="0">
                  <c:v>1835740</c:v>
                </c:pt>
                <c:pt idx="1">
                  <c:v>795523</c:v>
                </c:pt>
                <c:pt idx="2">
                  <c:v>1040217</c:v>
                </c:pt>
              </c:numCache>
            </c:numRef>
          </c:val>
          <c:extLst>
            <c:ext xmlns:c16="http://schemas.microsoft.com/office/drawing/2014/chart" uri="{C3380CC4-5D6E-409C-BE32-E72D297353CC}">
              <c16:uniqueId val="{00000000-841E-4042-894D-23B337380C51}"/>
            </c:ext>
          </c:extLst>
        </c:ser>
        <c:ser>
          <c:idx val="1"/>
          <c:order val="1"/>
          <c:tx>
            <c:strRef>
              <c:f>'imchot (2)'!$B$6</c:f>
              <c:strCache>
                <c:ptCount val="1"/>
                <c:pt idx="0">
                  <c:v>OCTUBRE 25</c:v>
                </c:pt>
              </c:strCache>
            </c:strRef>
          </c:tx>
          <c:spPr>
            <a:solidFill>
              <a:schemeClr val="accent1"/>
            </a:solidFill>
            <a:ln w="25400" cap="rnd" cmpd="sng">
              <a:noFill/>
              <a:prstDash val="solid"/>
            </a:ln>
          </c:spPr>
          <c:invertIfNegative val="0"/>
          <c:dLbls>
            <c:spPr>
              <a:noFill/>
              <a:ln w="25399">
                <a:noFill/>
              </a:ln>
            </c:spPr>
            <c:txPr>
              <a:bodyPr/>
              <a:lstStyle/>
              <a:p>
                <a:pPr>
                  <a:defRPr>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(2)'!$C$3:$E$3</c:f>
              <c:strCache>
                <c:ptCount val="3"/>
                <c:pt idx="0">
                  <c:v>TOTAL</c:v>
                </c:pt>
                <c:pt idx="1">
                  <c:v>ESPAÑOLES</c:v>
                </c:pt>
                <c:pt idx="2">
                  <c:v>EXTRANJEROS</c:v>
                </c:pt>
              </c:strCache>
            </c:strRef>
          </c:cat>
          <c:val>
            <c:numRef>
              <c:f>'imchot (2)'!$C$6:$E$6</c:f>
              <c:numCache>
                <c:formatCode>#,##0</c:formatCode>
                <c:ptCount val="3"/>
                <c:pt idx="0">
                  <c:v>1903645</c:v>
                </c:pt>
                <c:pt idx="1">
                  <c:v>843852</c:v>
                </c:pt>
                <c:pt idx="2">
                  <c:v>1059793</c:v>
                </c:pt>
              </c:numCache>
            </c:numRef>
          </c:val>
          <c:extLst>
            <c:ext xmlns:c16="http://schemas.microsoft.com/office/drawing/2014/chart" uri="{C3380CC4-5D6E-409C-BE32-E72D297353CC}">
              <c16:uniqueId val="{00000003-841E-4042-894D-23B337380C51}"/>
            </c:ext>
          </c:extLst>
        </c:ser>
        <c:dLbls>
          <c:showLegendKey val="0"/>
          <c:showVal val="0"/>
          <c:showCatName val="0"/>
          <c:showSerName val="0"/>
          <c:showPercent val="0"/>
          <c:showBubbleSize val="0"/>
        </c:dLbls>
        <c:gapWidth val="150"/>
        <c:axId val="154736512"/>
        <c:axId val="154738048"/>
      </c:barChart>
      <c:lineChart>
        <c:grouping val="standard"/>
        <c:varyColors val="0"/>
        <c:ser>
          <c:idx val="2"/>
          <c:order val="2"/>
          <c:tx>
            <c:strRef>
              <c:f>'imchot (2)'!$B$8</c:f>
              <c:strCache>
                <c:ptCount val="1"/>
                <c:pt idx="0">
                  <c:v>% VAR 25/24</c:v>
                </c:pt>
              </c:strCache>
            </c:strRef>
          </c:tx>
          <c:spPr>
            <a:ln w="28574">
              <a:noFill/>
            </a:ln>
          </c:spPr>
          <c:marker>
            <c:symbol val="circle"/>
            <c:size val="25"/>
            <c:spPr>
              <a:solidFill>
                <a:srgbClr val="FFC000"/>
              </a:solidFill>
              <a:ln w="12700" cap="rnd" cmpd="sng">
                <a:solidFill>
                  <a:schemeClr val="bg1"/>
                </a:solidFill>
                <a:prstDash val="solid"/>
              </a:ln>
            </c:spPr>
          </c:marker>
          <c:dLbls>
            <c:numFmt formatCode="#,##0.0%" sourceLinked="0"/>
            <c:spPr>
              <a:noFill/>
              <a:ln w="25399">
                <a:noFill/>
              </a:ln>
            </c:spPr>
            <c:txPr>
              <a:bodyPr/>
              <a:lstStyle/>
              <a:p>
                <a:pPr>
                  <a:defRPr sz="600">
                    <a:solidFill>
                      <a:sysClr val="windowText" lastClr="000000"/>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(2)'!$C$3:$E$3</c:f>
              <c:strCache>
                <c:ptCount val="3"/>
                <c:pt idx="0">
                  <c:v>TOTAL</c:v>
                </c:pt>
                <c:pt idx="1">
                  <c:v>ESPAÑOLES</c:v>
                </c:pt>
                <c:pt idx="2">
                  <c:v>EXTRANJEROS</c:v>
                </c:pt>
              </c:strCache>
            </c:strRef>
          </c:cat>
          <c:val>
            <c:numRef>
              <c:f>'imchot (2)'!$C$8:$E$8</c:f>
              <c:numCache>
                <c:formatCode>0.0%</c:formatCode>
                <c:ptCount val="3"/>
                <c:pt idx="0">
                  <c:v>3.6990532428339495E-2</c:v>
                </c:pt>
                <c:pt idx="1">
                  <c:v>6.0751229065658663E-2</c:v>
                </c:pt>
                <c:pt idx="2">
                  <c:v>1.8819150234999027E-2</c:v>
                </c:pt>
              </c:numCache>
            </c:numRef>
          </c:val>
          <c:smooth val="0"/>
          <c:extLst>
            <c:ext xmlns:c16="http://schemas.microsoft.com/office/drawing/2014/chart" uri="{C3380CC4-5D6E-409C-BE32-E72D297353CC}">
              <c16:uniqueId val="{00000004-841E-4042-894D-23B337380C51}"/>
            </c:ext>
          </c:extLst>
        </c:ser>
        <c:dLbls>
          <c:showLegendKey val="0"/>
          <c:showVal val="0"/>
          <c:showCatName val="0"/>
          <c:showSerName val="0"/>
          <c:showPercent val="0"/>
          <c:showBubbleSize val="0"/>
        </c:dLbls>
        <c:marker val="1"/>
        <c:smooth val="0"/>
        <c:axId val="154744320"/>
        <c:axId val="154745856"/>
      </c:lineChart>
      <c:catAx>
        <c:axId val="154736512"/>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a:pPr>
            <a:endParaRPr lang="es-ES"/>
          </a:p>
        </c:txPr>
        <c:crossAx val="154738048"/>
        <c:crosses val="autoZero"/>
        <c:auto val="1"/>
        <c:lblAlgn val="ctr"/>
        <c:lblOffset val="100"/>
        <c:tickLblSkip val="1"/>
        <c:tickMarkSkip val="1"/>
        <c:noMultiLvlLbl val="0"/>
      </c:catAx>
      <c:valAx>
        <c:axId val="154738048"/>
        <c:scaling>
          <c:orientation val="minMax"/>
        </c:scaling>
        <c:delete val="0"/>
        <c:axPos val="l"/>
        <c:majorGridlines>
          <c:spPr>
            <a:ln w="6350">
              <a:solidFill>
                <a:schemeClr val="bg1">
                  <a:lumMod val="85000"/>
                </a:schemeClr>
              </a:solidFill>
              <a:prstDash val="dash"/>
            </a:ln>
          </c:spPr>
        </c:majorGridlines>
        <c:title>
          <c:tx>
            <c:rich>
              <a:bodyPr rot="0" vert="horz"/>
              <a:lstStyle/>
              <a:p>
                <a:pPr>
                  <a:defRPr/>
                </a:pPr>
                <a:r>
                  <a:rPr lang="es-ES"/>
                  <a:t>VIAJEROS</a:t>
                </a:r>
              </a:p>
            </c:rich>
          </c:tx>
          <c:layout>
            <c:manualLayout>
              <c:xMode val="edge"/>
              <c:yMode val="edge"/>
              <c:x val="1.6005937465934205E-3"/>
              <c:y val="8.3997339102391738E-2"/>
            </c:manualLayout>
          </c:layout>
          <c:overlay val="0"/>
        </c:title>
        <c:numFmt formatCode="#,##0" sourceLinked="1"/>
        <c:majorTickMark val="out"/>
        <c:minorTickMark val="none"/>
        <c:tickLblPos val="nextTo"/>
        <c:spPr>
          <a:ln w="12700">
            <a:noFill/>
            <a:prstDash val="solid"/>
          </a:ln>
        </c:spPr>
        <c:txPr>
          <a:bodyPr rot="0" vert="horz"/>
          <a:lstStyle/>
          <a:p>
            <a:pPr>
              <a:defRPr b="0"/>
            </a:pPr>
            <a:endParaRPr lang="es-ES"/>
          </a:p>
        </c:txPr>
        <c:crossAx val="154736512"/>
        <c:crosses val="autoZero"/>
        <c:crossBetween val="between"/>
      </c:valAx>
      <c:catAx>
        <c:axId val="154744320"/>
        <c:scaling>
          <c:orientation val="minMax"/>
        </c:scaling>
        <c:delete val="1"/>
        <c:axPos val="b"/>
        <c:numFmt formatCode="General" sourceLinked="1"/>
        <c:majorTickMark val="out"/>
        <c:minorTickMark val="none"/>
        <c:tickLblPos val="none"/>
        <c:crossAx val="154745856"/>
        <c:crosses val="autoZero"/>
        <c:auto val="1"/>
        <c:lblAlgn val="ctr"/>
        <c:lblOffset val="100"/>
        <c:noMultiLvlLbl val="0"/>
      </c:catAx>
      <c:valAx>
        <c:axId val="154745856"/>
        <c:scaling>
          <c:orientation val="minMax"/>
        </c:scaling>
        <c:delete val="0"/>
        <c:axPos val="r"/>
        <c:title>
          <c:tx>
            <c:rich>
              <a:bodyPr rot="0" vert="horz"/>
              <a:lstStyle/>
              <a:p>
                <a:pPr>
                  <a:defRPr/>
                </a:pPr>
                <a:r>
                  <a:rPr lang="es-ES"/>
                  <a:t>% VAR</a:t>
                </a:r>
              </a:p>
            </c:rich>
          </c:tx>
          <c:layout>
            <c:manualLayout>
              <c:xMode val="edge"/>
              <c:yMode val="edge"/>
              <c:x val="0.94695415568806474"/>
              <c:y val="8.1882886482992315E-2"/>
            </c:manualLayout>
          </c:layout>
          <c:overlay val="0"/>
        </c:title>
        <c:numFmt formatCode="0.0%" sourceLinked="1"/>
        <c:majorTickMark val="cross"/>
        <c:minorTickMark val="none"/>
        <c:tickLblPos val="nextTo"/>
        <c:spPr>
          <a:ln w="12700">
            <a:noFill/>
            <a:prstDash val="solid"/>
          </a:ln>
        </c:spPr>
        <c:txPr>
          <a:bodyPr rot="0" vert="horz"/>
          <a:lstStyle/>
          <a:p>
            <a:pPr>
              <a:defRPr b="0"/>
            </a:pPr>
            <a:endParaRPr lang="es-ES"/>
          </a:p>
        </c:txPr>
        <c:crossAx val="154744320"/>
        <c:crosses val="max"/>
        <c:crossBetween val="between"/>
      </c:valAx>
      <c:spPr>
        <a:noFill/>
        <a:ln w="25400">
          <a:noFill/>
        </a:ln>
      </c:spPr>
    </c:plotArea>
    <c:legend>
      <c:legendPos val="r"/>
      <c:layout>
        <c:manualLayout>
          <c:xMode val="edge"/>
          <c:yMode val="edge"/>
          <c:x val="9.6727450189107764E-2"/>
          <c:y val="3.2579396325459697E-2"/>
          <c:w val="0.57437284016946621"/>
          <c:h val="8.647533667863308E-2"/>
        </c:manualLayout>
      </c:layout>
      <c:overlay val="0"/>
      <c:spPr>
        <a:solidFill>
          <a:schemeClr val="bg1"/>
        </a:solidFill>
        <a:ln w="25399">
          <a:noFill/>
        </a:ln>
      </c:spPr>
    </c:legend>
    <c:plotVisOnly val="1"/>
    <c:dispBlanksAs val="gap"/>
    <c:showDLblsOverMax val="0"/>
  </c:chart>
  <c:spPr>
    <a:noFill/>
    <a:ln>
      <a:noFill/>
    </a:ln>
  </c:spPr>
  <c:txPr>
    <a:bodyPr/>
    <a:lstStyle/>
    <a:p>
      <a:pPr>
        <a:defRPr sz="900" b="1"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53" l="0.70866141732286037" r="0.70866141732286037" t="1.1605511811023623" header="0.30000000000000032" footer="0.30000000000000032"/>
    <c:pageSetup paperSize="9"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632635667889603E-2"/>
          <c:y val="4.187215695087794E-2"/>
          <c:w val="0.93674196463150172"/>
          <c:h val="0.93649505350292761"/>
        </c:manualLayout>
      </c:layout>
      <c:barChart>
        <c:barDir val="bar"/>
        <c:grouping val="percentStacked"/>
        <c:varyColors val="0"/>
        <c:ser>
          <c:idx val="1"/>
          <c:order val="0"/>
          <c:tx>
            <c:strRef>
              <c:f>'imchot (2)'!$D$12</c:f>
              <c:strCache>
                <c:ptCount val="1"/>
                <c:pt idx="0">
                  <c:v>ESPAÑOLES</c:v>
                </c:pt>
              </c:strCache>
            </c:strRef>
          </c:tx>
          <c:spPr>
            <a:solidFill>
              <a:schemeClr val="accent1"/>
            </a:solidFill>
            <a:ln w="19050" cap="rnd" cmpd="sng">
              <a:noFill/>
              <a:prstDash val="solid"/>
            </a:ln>
          </c:spPr>
          <c:invertIfNegative val="0"/>
          <c:dLbls>
            <c:spPr>
              <a:noFill/>
              <a:ln w="25399">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 (2)'!$B$18</c:f>
              <c:strCache>
                <c:ptCount val="1"/>
                <c:pt idx="0">
                  <c:v>CUOTA</c:v>
                </c:pt>
              </c:strCache>
            </c:strRef>
          </c:cat>
          <c:val>
            <c:numRef>
              <c:f>'imchot (2)'!$D$18</c:f>
              <c:numCache>
                <c:formatCode>0.0%</c:formatCode>
                <c:ptCount val="1"/>
                <c:pt idx="0">
                  <c:v>0.51642074154719031</c:v>
                </c:pt>
              </c:numCache>
            </c:numRef>
          </c:val>
          <c:extLst>
            <c:ext xmlns:c16="http://schemas.microsoft.com/office/drawing/2014/chart" uri="{C3380CC4-5D6E-409C-BE32-E72D297353CC}">
              <c16:uniqueId val="{00000000-96A5-4497-812B-BA3ECF0E7EDA}"/>
            </c:ext>
          </c:extLst>
        </c:ser>
        <c:ser>
          <c:idx val="2"/>
          <c:order val="1"/>
          <c:tx>
            <c:strRef>
              <c:f>'imchot (2)'!$E$12</c:f>
              <c:strCache>
                <c:ptCount val="1"/>
                <c:pt idx="0">
                  <c:v>EXTRANJEROS</c:v>
                </c:pt>
              </c:strCache>
            </c:strRef>
          </c:tx>
          <c:spPr>
            <a:solidFill>
              <a:schemeClr val="accent1">
                <a:lumMod val="60000"/>
                <a:lumOff val="40000"/>
              </a:schemeClr>
            </a:solidFill>
            <a:ln w="19050">
              <a:noFill/>
            </a:ln>
          </c:spPr>
          <c:invertIfNegative val="0"/>
          <c:dLbls>
            <c:dLbl>
              <c:idx val="0"/>
              <c:layout>
                <c:manualLayout>
                  <c:x val="-3.1226834350624212E-3"/>
                  <c:y val="0"/>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6A5-4497-812B-BA3ECF0E7EDA}"/>
                </c:ext>
              </c:extLst>
            </c:dLbl>
            <c:numFmt formatCode="0.0%" sourceLinked="0"/>
            <c:spPr>
              <a:noFill/>
              <a:ln w="25399">
                <a:noFill/>
              </a:ln>
            </c:sp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 (2)'!$B$18</c:f>
              <c:strCache>
                <c:ptCount val="1"/>
                <c:pt idx="0">
                  <c:v>CUOTA</c:v>
                </c:pt>
              </c:strCache>
            </c:strRef>
          </c:cat>
          <c:val>
            <c:numRef>
              <c:f>'imchot (2)'!$E$18</c:f>
              <c:numCache>
                <c:formatCode>0.0%</c:formatCode>
                <c:ptCount val="1"/>
                <c:pt idx="0">
                  <c:v>0.48357948246658206</c:v>
                </c:pt>
              </c:numCache>
            </c:numRef>
          </c:val>
          <c:extLst>
            <c:ext xmlns:c16="http://schemas.microsoft.com/office/drawing/2014/chart" uri="{C3380CC4-5D6E-409C-BE32-E72D297353CC}">
              <c16:uniqueId val="{00000002-96A5-4497-812B-BA3ECF0E7EDA}"/>
            </c:ext>
          </c:extLst>
        </c:ser>
        <c:dLbls>
          <c:showLegendKey val="0"/>
          <c:showVal val="0"/>
          <c:showCatName val="0"/>
          <c:showSerName val="0"/>
          <c:showPercent val="0"/>
          <c:showBubbleSize val="0"/>
        </c:dLbls>
        <c:gapWidth val="190"/>
        <c:overlap val="100"/>
        <c:axId val="155663744"/>
        <c:axId val="155677824"/>
      </c:barChart>
      <c:catAx>
        <c:axId val="155663744"/>
        <c:scaling>
          <c:orientation val="minMax"/>
        </c:scaling>
        <c:delete val="1"/>
        <c:axPos val="l"/>
        <c:numFmt formatCode="General" sourceLinked="0"/>
        <c:majorTickMark val="out"/>
        <c:minorTickMark val="none"/>
        <c:tickLblPos val="none"/>
        <c:crossAx val="155677824"/>
        <c:crosses val="autoZero"/>
        <c:auto val="1"/>
        <c:lblAlgn val="ctr"/>
        <c:lblOffset val="100"/>
        <c:noMultiLvlLbl val="0"/>
      </c:catAx>
      <c:valAx>
        <c:axId val="155677824"/>
        <c:scaling>
          <c:orientation val="minMax"/>
          <c:max val="1"/>
          <c:min val="0"/>
        </c:scaling>
        <c:delete val="1"/>
        <c:axPos val="b"/>
        <c:numFmt formatCode="0%" sourceLinked="1"/>
        <c:majorTickMark val="out"/>
        <c:minorTickMark val="none"/>
        <c:tickLblPos val="none"/>
        <c:crossAx val="155663744"/>
        <c:crosses val="autoZero"/>
        <c:crossBetween val="between"/>
      </c:valAx>
    </c:plotArea>
    <c:plotVisOnly val="1"/>
    <c:dispBlanksAs val="gap"/>
    <c:showDLblsOverMax val="0"/>
  </c:chart>
  <c:spPr>
    <a:noFill/>
    <a:ln>
      <a:noFill/>
    </a:ln>
  </c:spPr>
  <c:txPr>
    <a:bodyPr/>
    <a:lstStyle/>
    <a:p>
      <a:pPr>
        <a:defRPr sz="900" b="1" i="0" u="none" strike="noStrike" baseline="0">
          <a:solidFill>
            <a:schemeClr val="bg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63268730753E-2"/>
          <c:y val="1.5443745207114366E-2"/>
          <c:w val="0.93674196463150194"/>
          <c:h val="0.93649505350292761"/>
        </c:manualLayout>
      </c:layout>
      <c:barChart>
        <c:barDir val="bar"/>
        <c:grouping val="percentStacked"/>
        <c:varyColors val="0"/>
        <c:ser>
          <c:idx val="1"/>
          <c:order val="0"/>
          <c:tx>
            <c:strRef>
              <c:f>'imchot (2)'!$G$12</c:f>
              <c:strCache>
                <c:ptCount val="1"/>
                <c:pt idx="0">
                  <c:v>ESPAÑOLES</c:v>
                </c:pt>
              </c:strCache>
            </c:strRef>
          </c:tx>
          <c:spPr>
            <a:solidFill>
              <a:schemeClr val="accent1"/>
            </a:solidFill>
            <a:ln w="19050" cap="rnd" cmpd="sng">
              <a:noFill/>
              <a:prstDash val="solid"/>
            </a:ln>
          </c:spPr>
          <c:invertIfNegative val="0"/>
          <c:dLbls>
            <c:spPr>
              <a:noFill/>
              <a:ln w="25399">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 (2)'!$B$18</c:f>
              <c:strCache>
                <c:ptCount val="1"/>
                <c:pt idx="0">
                  <c:v>CUOTA</c:v>
                </c:pt>
              </c:strCache>
            </c:strRef>
          </c:cat>
          <c:val>
            <c:numRef>
              <c:f>'imchot (2)'!$G$18</c:f>
              <c:numCache>
                <c:formatCode>0.0%</c:formatCode>
                <c:ptCount val="1"/>
                <c:pt idx="0">
                  <c:v>0.44194145941862034</c:v>
                </c:pt>
              </c:numCache>
            </c:numRef>
          </c:val>
          <c:extLst>
            <c:ext xmlns:c16="http://schemas.microsoft.com/office/drawing/2014/chart" uri="{C3380CC4-5D6E-409C-BE32-E72D297353CC}">
              <c16:uniqueId val="{00000000-0BC0-4E98-8A68-8FD5427FAF11}"/>
            </c:ext>
          </c:extLst>
        </c:ser>
        <c:ser>
          <c:idx val="2"/>
          <c:order val="1"/>
          <c:tx>
            <c:strRef>
              <c:f>'imchot (2)'!$H$12</c:f>
              <c:strCache>
                <c:ptCount val="1"/>
                <c:pt idx="0">
                  <c:v>EXTRANJEROS</c:v>
                </c:pt>
              </c:strCache>
            </c:strRef>
          </c:tx>
          <c:spPr>
            <a:solidFill>
              <a:schemeClr val="accent1">
                <a:lumMod val="60000"/>
                <a:lumOff val="40000"/>
              </a:schemeClr>
            </a:solidFill>
            <a:ln w="19050">
              <a:noFill/>
            </a:ln>
          </c:spPr>
          <c:invertIfNegative val="0"/>
          <c:dLbls>
            <c:dLbl>
              <c:idx val="0"/>
              <c:layout>
                <c:manualLayout>
                  <c:x val="-3.1226834350624212E-3"/>
                  <c:y val="0"/>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BC0-4E98-8A68-8FD5427FAF11}"/>
                </c:ext>
              </c:extLst>
            </c:dLbl>
            <c:numFmt formatCode="0.0%" sourceLinked="0"/>
            <c:spPr>
              <a:noFill/>
              <a:ln w="25399">
                <a:noFill/>
              </a:ln>
            </c:sp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 (2)'!$B$18</c:f>
              <c:strCache>
                <c:ptCount val="1"/>
                <c:pt idx="0">
                  <c:v>CUOTA</c:v>
                </c:pt>
              </c:strCache>
            </c:strRef>
          </c:cat>
          <c:val>
            <c:numRef>
              <c:f>'imchot (2)'!$H$18</c:f>
              <c:numCache>
                <c:formatCode>0.0%</c:formatCode>
                <c:ptCount val="1"/>
                <c:pt idx="0">
                  <c:v>0.55805850159866177</c:v>
                </c:pt>
              </c:numCache>
            </c:numRef>
          </c:val>
          <c:extLst>
            <c:ext xmlns:c16="http://schemas.microsoft.com/office/drawing/2014/chart" uri="{C3380CC4-5D6E-409C-BE32-E72D297353CC}">
              <c16:uniqueId val="{00000002-0BC0-4E98-8A68-8FD5427FAF11}"/>
            </c:ext>
          </c:extLst>
        </c:ser>
        <c:dLbls>
          <c:showLegendKey val="0"/>
          <c:showVal val="0"/>
          <c:showCatName val="0"/>
          <c:showSerName val="0"/>
          <c:showPercent val="0"/>
          <c:showBubbleSize val="0"/>
        </c:dLbls>
        <c:gapWidth val="190"/>
        <c:overlap val="100"/>
        <c:axId val="155712128"/>
        <c:axId val="155455872"/>
      </c:barChart>
      <c:catAx>
        <c:axId val="155712128"/>
        <c:scaling>
          <c:orientation val="minMax"/>
        </c:scaling>
        <c:delete val="1"/>
        <c:axPos val="l"/>
        <c:numFmt formatCode="General" sourceLinked="0"/>
        <c:majorTickMark val="out"/>
        <c:minorTickMark val="none"/>
        <c:tickLblPos val="none"/>
        <c:crossAx val="155455872"/>
        <c:crosses val="autoZero"/>
        <c:auto val="1"/>
        <c:lblAlgn val="ctr"/>
        <c:lblOffset val="100"/>
        <c:noMultiLvlLbl val="0"/>
      </c:catAx>
      <c:valAx>
        <c:axId val="155455872"/>
        <c:scaling>
          <c:orientation val="minMax"/>
          <c:max val="1"/>
          <c:min val="0"/>
        </c:scaling>
        <c:delete val="1"/>
        <c:axPos val="b"/>
        <c:numFmt formatCode="0%" sourceLinked="1"/>
        <c:majorTickMark val="out"/>
        <c:minorTickMark val="none"/>
        <c:tickLblPos val="none"/>
        <c:crossAx val="155712128"/>
        <c:crosses val="autoZero"/>
        <c:crossBetween val="between"/>
      </c:valAx>
    </c:plotArea>
    <c:plotVisOnly val="1"/>
    <c:dispBlanksAs val="gap"/>
    <c:showDLblsOverMax val="0"/>
  </c:chart>
  <c:spPr>
    <a:noFill/>
    <a:ln>
      <a:noFill/>
    </a:ln>
  </c:spPr>
  <c:txPr>
    <a:bodyPr/>
    <a:lstStyle/>
    <a:p>
      <a:pPr>
        <a:defRPr sz="900" b="1" i="0" u="none" strike="noStrike" baseline="0">
          <a:solidFill>
            <a:schemeClr val="bg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08151481064768E-2"/>
          <c:y val="0.26172816633215024"/>
          <c:w val="0.93601511811023608"/>
          <c:h val="0.61803973032782755"/>
        </c:manualLayout>
      </c:layout>
      <c:barChart>
        <c:barDir val="col"/>
        <c:grouping val="percentStacked"/>
        <c:varyColors val="0"/>
        <c:ser>
          <c:idx val="1"/>
          <c:order val="0"/>
          <c:tx>
            <c:v>Grado de ocupación (%)</c:v>
          </c:tx>
          <c:spPr>
            <a:solidFill>
              <a:schemeClr val="accent1"/>
            </a:solidFill>
            <a:ln w="19050" cap="rnd">
              <a:noFill/>
            </a:ln>
          </c:spPr>
          <c:invertIfNegative val="0"/>
          <c:dLbls>
            <c:spPr>
              <a:noFill/>
              <a:ln>
                <a:noFill/>
              </a:ln>
              <a:effectLst/>
            </c:spPr>
            <c:txPr>
              <a:bodyPr/>
              <a:lstStyle/>
              <a:p>
                <a:pPr>
                  <a:defRPr sz="900" b="0">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(2)'!$C$390:$C$398</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 (2)'!$F$390:$F$398</c:f>
              <c:numCache>
                <c:formatCode>0.00</c:formatCode>
                <c:ptCount val="9"/>
                <c:pt idx="0">
                  <c:v>38.369999999999997</c:v>
                </c:pt>
                <c:pt idx="1">
                  <c:v>55.23</c:v>
                </c:pt>
                <c:pt idx="2">
                  <c:v>54.31</c:v>
                </c:pt>
                <c:pt idx="3">
                  <c:v>56.51</c:v>
                </c:pt>
                <c:pt idx="4">
                  <c:v>49.02</c:v>
                </c:pt>
                <c:pt idx="5">
                  <c:v>40.29</c:v>
                </c:pt>
                <c:pt idx="6">
                  <c:v>66.94</c:v>
                </c:pt>
                <c:pt idx="7">
                  <c:v>66.95</c:v>
                </c:pt>
                <c:pt idx="8">
                  <c:v>58.86</c:v>
                </c:pt>
              </c:numCache>
            </c:numRef>
          </c:val>
          <c:extLst>
            <c:ext xmlns:c16="http://schemas.microsoft.com/office/drawing/2014/chart" uri="{C3380CC4-5D6E-409C-BE32-E72D297353CC}">
              <c16:uniqueId val="{00000000-C824-44E6-B63B-666B5D058704}"/>
            </c:ext>
          </c:extLst>
        </c:ser>
        <c:ser>
          <c:idx val="0"/>
          <c:order val="1"/>
          <c:tx>
            <c:v>Total plazas ofertadas</c:v>
          </c:tx>
          <c:spPr>
            <a:solidFill>
              <a:schemeClr val="accent1">
                <a:lumMod val="20000"/>
                <a:lumOff val="80000"/>
              </a:schemeClr>
            </a:solidFill>
          </c:spPr>
          <c:invertIfNegative val="0"/>
          <c:cat>
            <c:strRef>
              <c:f>'imchot (2)'!$C$390:$C$398</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 (2)'!$M$389:$M$397</c:f>
              <c:numCache>
                <c:formatCode>0.00</c:formatCode>
                <c:ptCount val="9"/>
                <c:pt idx="0">
                  <c:v>61.63</c:v>
                </c:pt>
                <c:pt idx="1">
                  <c:v>44.77</c:v>
                </c:pt>
                <c:pt idx="2">
                  <c:v>45.69</c:v>
                </c:pt>
                <c:pt idx="3">
                  <c:v>43.49</c:v>
                </c:pt>
                <c:pt idx="4">
                  <c:v>50.98</c:v>
                </c:pt>
                <c:pt idx="5">
                  <c:v>59.71</c:v>
                </c:pt>
                <c:pt idx="6">
                  <c:v>33.06</c:v>
                </c:pt>
                <c:pt idx="7">
                  <c:v>33.049999999999997</c:v>
                </c:pt>
                <c:pt idx="8">
                  <c:v>41.14</c:v>
                </c:pt>
              </c:numCache>
            </c:numRef>
          </c:val>
          <c:extLst>
            <c:ext xmlns:c16="http://schemas.microsoft.com/office/drawing/2014/chart" uri="{C3380CC4-5D6E-409C-BE32-E72D297353CC}">
              <c16:uniqueId val="{00000001-C824-44E6-B63B-666B5D058704}"/>
            </c:ext>
          </c:extLst>
        </c:ser>
        <c:dLbls>
          <c:showLegendKey val="0"/>
          <c:showVal val="0"/>
          <c:showCatName val="0"/>
          <c:showSerName val="0"/>
          <c:showPercent val="0"/>
          <c:showBubbleSize val="0"/>
        </c:dLbls>
        <c:gapWidth val="200"/>
        <c:overlap val="100"/>
        <c:axId val="155743360"/>
        <c:axId val="155744896"/>
      </c:barChart>
      <c:lineChart>
        <c:grouping val="standard"/>
        <c:varyColors val="0"/>
        <c:ser>
          <c:idx val="2"/>
          <c:order val="2"/>
          <c:tx>
            <c:v>Media Andalucía</c:v>
          </c:tx>
          <c:spPr>
            <a:ln w="12700">
              <a:solidFill>
                <a:srgbClr val="FFC000">
                  <a:alpha val="60000"/>
                </a:srgbClr>
              </a:solidFill>
              <a:prstDash val="dash"/>
            </a:ln>
          </c:spPr>
          <c:marker>
            <c:symbol val="none"/>
          </c:marker>
          <c:cat>
            <c:strRef>
              <c:f>'imchot (2)'!$C$390:$C$398</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 (2)'!$N$389:$N$397</c:f>
              <c:numCache>
                <c:formatCode>0.00</c:formatCode>
                <c:ptCount val="9"/>
                <c:pt idx="0">
                  <c:v>0.58860000000000001</c:v>
                </c:pt>
                <c:pt idx="1">
                  <c:v>0.58860000000000001</c:v>
                </c:pt>
                <c:pt idx="2">
                  <c:v>0.58860000000000001</c:v>
                </c:pt>
                <c:pt idx="3">
                  <c:v>0.58860000000000001</c:v>
                </c:pt>
                <c:pt idx="4">
                  <c:v>0.58860000000000001</c:v>
                </c:pt>
                <c:pt idx="5">
                  <c:v>0.58860000000000001</c:v>
                </c:pt>
                <c:pt idx="6">
                  <c:v>0.58860000000000001</c:v>
                </c:pt>
                <c:pt idx="7">
                  <c:v>0.58860000000000001</c:v>
                </c:pt>
                <c:pt idx="8">
                  <c:v>0.58860000000000001</c:v>
                </c:pt>
              </c:numCache>
            </c:numRef>
          </c:val>
          <c:smooth val="0"/>
          <c:extLst>
            <c:ext xmlns:c16="http://schemas.microsoft.com/office/drawing/2014/chart" uri="{C3380CC4-5D6E-409C-BE32-E72D297353CC}">
              <c16:uniqueId val="{00000002-C824-44E6-B63B-666B5D058704}"/>
            </c:ext>
          </c:extLst>
        </c:ser>
        <c:dLbls>
          <c:showLegendKey val="0"/>
          <c:showVal val="0"/>
          <c:showCatName val="0"/>
          <c:showSerName val="0"/>
          <c:showPercent val="0"/>
          <c:showBubbleSize val="0"/>
        </c:dLbls>
        <c:marker val="1"/>
        <c:smooth val="0"/>
        <c:axId val="155743360"/>
        <c:axId val="155744896"/>
      </c:lineChart>
      <c:catAx>
        <c:axId val="155743360"/>
        <c:scaling>
          <c:orientation val="minMax"/>
        </c:scaling>
        <c:delete val="0"/>
        <c:axPos val="b"/>
        <c:numFmt formatCode="General" sourceLinked="1"/>
        <c:majorTickMark val="out"/>
        <c:minorTickMark val="none"/>
        <c:tickLblPos val="low"/>
        <c:spPr>
          <a:ln w="6350">
            <a:noFill/>
            <a:prstDash val="dash"/>
          </a:ln>
        </c:spPr>
        <c:txPr>
          <a:bodyPr/>
          <a:lstStyle/>
          <a:p>
            <a:pPr>
              <a:defRPr sz="1000" b="0"/>
            </a:pPr>
            <a:endParaRPr lang="es-ES"/>
          </a:p>
        </c:txPr>
        <c:crossAx val="155744896"/>
        <c:crosses val="autoZero"/>
        <c:auto val="1"/>
        <c:lblAlgn val="ctr"/>
        <c:lblOffset val="100"/>
        <c:noMultiLvlLbl val="0"/>
      </c:catAx>
      <c:valAx>
        <c:axId val="155744896"/>
        <c:scaling>
          <c:orientation val="minMax"/>
        </c:scaling>
        <c:delete val="0"/>
        <c:axPos val="l"/>
        <c:majorGridlines>
          <c:spPr>
            <a:ln w="6350">
              <a:solidFill>
                <a:schemeClr val="bg1">
                  <a:lumMod val="85000"/>
                </a:schemeClr>
              </a:solidFill>
              <a:prstDash val="dash"/>
            </a:ln>
          </c:spPr>
        </c:majorGridlines>
        <c:numFmt formatCode="0%" sourceLinked="0"/>
        <c:majorTickMark val="out"/>
        <c:minorTickMark val="none"/>
        <c:tickLblPos val="nextTo"/>
        <c:spPr>
          <a:ln>
            <a:noFill/>
          </a:ln>
        </c:spPr>
        <c:txPr>
          <a:bodyPr/>
          <a:lstStyle/>
          <a:p>
            <a:pPr>
              <a:defRPr sz="800"/>
            </a:pPr>
            <a:endParaRPr lang="es-ES"/>
          </a:p>
        </c:txPr>
        <c:crossAx val="155743360"/>
        <c:crosses val="autoZero"/>
        <c:crossBetween val="between"/>
      </c:valAx>
    </c:plotArea>
    <c:legend>
      <c:legendPos val="t"/>
      <c:layout>
        <c:manualLayout>
          <c:xMode val="edge"/>
          <c:yMode val="edge"/>
          <c:x val="3.7708408022164012E-2"/>
          <c:y val="7.7086326959213178E-2"/>
          <c:w val="0.44217987244348084"/>
          <c:h val="0.11042406463897896"/>
        </c:manualLayout>
      </c:layout>
      <c:overlay val="0"/>
      <c:txPr>
        <a:bodyPr/>
        <a:lstStyle/>
        <a:p>
          <a:pPr>
            <a:defRPr sz="1000">
              <a:latin typeface="NewsGotTLig" pitchFamily="2" charset="0"/>
            </a:defRPr>
          </a:pPr>
          <a:endParaRPr lang="es-ES"/>
        </a:p>
      </c:txPr>
    </c:legend>
    <c:plotVisOnly val="1"/>
    <c:dispBlanksAs val="gap"/>
    <c:showDLblsOverMax val="0"/>
  </c:chart>
  <c:spPr>
    <a:ln w="6350" cap="rnd">
      <a:noFill/>
    </a:ln>
  </c:spPr>
  <c:txPr>
    <a:bodyPr/>
    <a:lstStyle/>
    <a:p>
      <a:pPr>
        <a:defRPr sz="1200" baseline="0">
          <a:solidFill>
            <a:schemeClr val="bg1">
              <a:lumMod val="50000"/>
            </a:schemeClr>
          </a:solidFill>
          <a:latin typeface="NewsGotT" pitchFamily="2"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7587794336617"/>
          <c:y val="0.21090967337319441"/>
          <c:w val="0.81284805013720662"/>
          <c:h val="0.6667060425142981"/>
        </c:manualLayout>
      </c:layout>
      <c:barChart>
        <c:barDir val="col"/>
        <c:grouping val="clustered"/>
        <c:varyColors val="0"/>
        <c:ser>
          <c:idx val="0"/>
          <c:order val="1"/>
          <c:tx>
            <c:strRef>
              <c:f>'imchot (2)'!$B$5</c:f>
              <c:strCache>
                <c:ptCount val="1"/>
                <c:pt idx="0">
                  <c:v>OCTUBRE 24</c:v>
                </c:pt>
              </c:strCache>
            </c:strRef>
          </c:tx>
          <c:spPr>
            <a:solidFill>
              <a:schemeClr val="accent1">
                <a:lumMod val="60000"/>
                <a:lumOff val="40000"/>
              </a:schemeClr>
            </a:solidFill>
            <a:ln w="19050" cap="rnd" cmpd="sng">
              <a:solidFill>
                <a:schemeClr val="bg1"/>
              </a:solidFill>
              <a:prstDash val="solid"/>
            </a:ln>
          </c:spPr>
          <c:invertIfNegative val="0"/>
          <c:dLbls>
            <c:spPr>
              <a:noFill/>
              <a:ln>
                <a:noFill/>
              </a:ln>
              <a:effectLst/>
            </c:spPr>
            <c:txPr>
              <a:bodyPr wrap="square" lIns="38100" tIns="19050" rIns="38100" bIns="19050" anchor="ctr">
                <a:spAutoFit/>
              </a:bodyPr>
              <a:lstStyle/>
              <a:p>
                <a:pPr>
                  <a:defRPr sz="9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(2)'!$K$3</c:f>
              <c:strCache>
                <c:ptCount val="1"/>
                <c:pt idx="0">
                  <c:v>P. EMPLEADO</c:v>
                </c:pt>
              </c:strCache>
            </c:strRef>
          </c:cat>
          <c:val>
            <c:numRef>
              <c:f>'imchot (2)'!$K$5</c:f>
              <c:numCache>
                <c:formatCode>#,##0</c:formatCode>
                <c:ptCount val="1"/>
                <c:pt idx="0">
                  <c:v>43313</c:v>
                </c:pt>
              </c:numCache>
            </c:numRef>
          </c:val>
          <c:extLst>
            <c:ext xmlns:c16="http://schemas.microsoft.com/office/drawing/2014/chart" uri="{C3380CC4-5D6E-409C-BE32-E72D297353CC}">
              <c16:uniqueId val="{00000000-CECC-4384-86FC-EA2380012E4E}"/>
            </c:ext>
          </c:extLst>
        </c:ser>
        <c:ser>
          <c:idx val="1"/>
          <c:order val="2"/>
          <c:tx>
            <c:strRef>
              <c:f>'imchot (2)'!$B$6</c:f>
              <c:strCache>
                <c:ptCount val="1"/>
                <c:pt idx="0">
                  <c:v>OCTUBRE 25</c:v>
                </c:pt>
              </c:strCache>
            </c:strRef>
          </c:tx>
          <c:spPr>
            <a:solidFill>
              <a:schemeClr val="accent1"/>
            </a:solidFill>
            <a:ln w="19050" cap="rnd" cmpd="sng">
              <a:solidFill>
                <a:schemeClr val="bg1"/>
              </a:solidFill>
              <a:prstDash val="solid"/>
            </a:ln>
          </c:spPr>
          <c:invertIfNegative val="0"/>
          <c:dLbls>
            <c:spPr>
              <a:noFill/>
              <a:ln w="25399">
                <a:noFill/>
              </a:ln>
            </c:spPr>
            <c:txPr>
              <a:bodyPr/>
              <a:lstStyle/>
              <a:p>
                <a:pPr>
                  <a:defRPr sz="9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(2)'!$K$3</c:f>
              <c:strCache>
                <c:ptCount val="1"/>
                <c:pt idx="0">
                  <c:v>P. EMPLEADO</c:v>
                </c:pt>
              </c:strCache>
            </c:strRef>
          </c:cat>
          <c:val>
            <c:numRef>
              <c:f>'imchot (2)'!$K$6</c:f>
              <c:numCache>
                <c:formatCode>#,##0</c:formatCode>
                <c:ptCount val="1"/>
                <c:pt idx="0">
                  <c:v>44622</c:v>
                </c:pt>
              </c:numCache>
            </c:numRef>
          </c:val>
          <c:extLst>
            <c:ext xmlns:c16="http://schemas.microsoft.com/office/drawing/2014/chart" uri="{C3380CC4-5D6E-409C-BE32-E72D297353CC}">
              <c16:uniqueId val="{00000001-CECC-4384-86FC-EA2380012E4E}"/>
            </c:ext>
          </c:extLst>
        </c:ser>
        <c:dLbls>
          <c:showLegendKey val="0"/>
          <c:showVal val="0"/>
          <c:showCatName val="0"/>
          <c:showSerName val="0"/>
          <c:showPercent val="0"/>
          <c:showBubbleSize val="0"/>
        </c:dLbls>
        <c:gapWidth val="150"/>
        <c:axId val="155848064"/>
        <c:axId val="155858048"/>
        <c:extLst>
          <c:ext xmlns:c15="http://schemas.microsoft.com/office/drawing/2012/chart" uri="{02D57815-91ED-43cb-92C2-25804820EDAC}">
            <c15:filteredBarSeries>
              <c15:ser>
                <c:idx val="3"/>
                <c:order val="0"/>
                <c:tx>
                  <c:strRef>
                    <c:extLst>
                      <c:ext uri="{02D57815-91ED-43cb-92C2-25804820EDAC}">
                        <c15:formulaRef>
                          <c15:sqref>'imchot (2)'!$B$4</c15:sqref>
                        </c15:formulaRef>
                      </c:ext>
                    </c:extLst>
                    <c:strCache>
                      <c:ptCount val="1"/>
                    </c:strCache>
                  </c:strRef>
                </c:tx>
                <c:spPr>
                  <a:solidFill>
                    <a:schemeClr val="accent1">
                      <a:lumMod val="20000"/>
                      <a:lumOff val="80000"/>
                    </a:schemeClr>
                  </a:solidFill>
                  <a:ln w="19050">
                    <a:solidFill>
                      <a:schemeClr val="bg1"/>
                    </a:solidFill>
                  </a:ln>
                </c:spPr>
                <c:invertIfNegative val="0"/>
                <c:dLbls>
                  <c:spPr>
                    <a:noFill/>
                    <a:ln>
                      <a:noFill/>
                    </a:ln>
                    <a:effectLst/>
                  </c:spPr>
                  <c:txPr>
                    <a:bodyPr wrap="square" lIns="38100" tIns="19050" rIns="38100" bIns="19050" anchor="ctr">
                      <a:spAutoFit/>
                    </a:bodyPr>
                    <a:lstStyle/>
                    <a:p>
                      <a:pPr>
                        <a:defRPr sz="800"/>
                      </a:pPr>
                      <a:endParaRPr lang="es-ES"/>
                    </a:p>
                  </c:txPr>
                  <c:dLblPos val="in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'imchot (2)'!$K$3</c15:sqref>
                        </c15:formulaRef>
                      </c:ext>
                    </c:extLst>
                    <c:strCache>
                      <c:ptCount val="1"/>
                      <c:pt idx="0">
                        <c:v>P. EMPLEADO</c:v>
                      </c:pt>
                    </c:strCache>
                  </c:strRef>
                </c:cat>
                <c:val>
                  <c:numRef>
                    <c:extLst>
                      <c:ext uri="{02D57815-91ED-43cb-92C2-25804820EDAC}">
                        <c15:formulaRef>
                          <c15:sqref>'imchot (2)'!$K$4</c15:sqref>
                        </c15:formulaRef>
                      </c:ext>
                    </c:extLst>
                    <c:numCache>
                      <c:formatCode>#,##0</c:formatCode>
                      <c:ptCount val="1"/>
                    </c:numCache>
                  </c:numRef>
                </c:val>
                <c:extLst>
                  <c:ext xmlns:c16="http://schemas.microsoft.com/office/drawing/2014/chart" uri="{C3380CC4-5D6E-409C-BE32-E72D297353CC}">
                    <c16:uniqueId val="{00000003-CECC-4384-86FC-EA2380012E4E}"/>
                  </c:ext>
                </c:extLst>
              </c15:ser>
            </c15:filteredBarSeries>
          </c:ext>
        </c:extLst>
      </c:barChart>
      <c:lineChart>
        <c:grouping val="standard"/>
        <c:varyColors val="0"/>
        <c:ser>
          <c:idx val="2"/>
          <c:order val="3"/>
          <c:tx>
            <c:strRef>
              <c:f>'imchot (2)'!$B$8</c:f>
              <c:strCache>
                <c:ptCount val="1"/>
                <c:pt idx="0">
                  <c:v>% VAR 25/24</c:v>
                </c:pt>
              </c:strCache>
            </c:strRef>
          </c:tx>
          <c:spPr>
            <a:ln w="28574">
              <a:noFill/>
            </a:ln>
          </c:spPr>
          <c:marker>
            <c:symbol val="circle"/>
            <c:size val="22"/>
            <c:spPr>
              <a:solidFill>
                <a:srgbClr val="FFC000"/>
              </a:solidFill>
              <a:ln w="12700" cap="rnd" cmpd="sng">
                <a:solidFill>
                  <a:schemeClr val="bg1"/>
                </a:solidFill>
                <a:prstDash val="solid"/>
              </a:ln>
            </c:spPr>
          </c:marker>
          <c:dLbls>
            <c:numFmt formatCode="0.0%" sourceLinked="0"/>
            <c:spPr>
              <a:noFill/>
              <a:ln w="25399">
                <a:noFill/>
              </a:ln>
            </c:spPr>
            <c:txPr>
              <a:bodyPr/>
              <a:lstStyle/>
              <a:p>
                <a:pPr>
                  <a:defRPr sz="7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(2)'!$K$3</c:f>
              <c:strCache>
                <c:ptCount val="1"/>
                <c:pt idx="0">
                  <c:v>P. EMPLEADO</c:v>
                </c:pt>
              </c:strCache>
            </c:strRef>
          </c:cat>
          <c:val>
            <c:numRef>
              <c:f>'imchot (2)'!$K$8</c:f>
              <c:numCache>
                <c:formatCode>0.0%</c:formatCode>
                <c:ptCount val="1"/>
                <c:pt idx="0">
                  <c:v>3.0221873340567473E-2</c:v>
                </c:pt>
              </c:numCache>
            </c:numRef>
          </c:val>
          <c:smooth val="0"/>
          <c:extLst>
            <c:ext xmlns:c16="http://schemas.microsoft.com/office/drawing/2014/chart" uri="{C3380CC4-5D6E-409C-BE32-E72D297353CC}">
              <c16:uniqueId val="{00000002-CECC-4384-86FC-EA2380012E4E}"/>
            </c:ext>
          </c:extLst>
        </c:ser>
        <c:dLbls>
          <c:showLegendKey val="0"/>
          <c:showVal val="0"/>
          <c:showCatName val="0"/>
          <c:showSerName val="0"/>
          <c:showPercent val="0"/>
          <c:showBubbleSize val="0"/>
        </c:dLbls>
        <c:marker val="1"/>
        <c:smooth val="0"/>
        <c:axId val="155859584"/>
        <c:axId val="155865472"/>
      </c:lineChart>
      <c:catAx>
        <c:axId val="155848064"/>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sz="900"/>
            </a:pPr>
            <a:endParaRPr lang="es-ES"/>
          </a:p>
        </c:txPr>
        <c:crossAx val="155858048"/>
        <c:crosses val="autoZero"/>
        <c:auto val="1"/>
        <c:lblAlgn val="ctr"/>
        <c:lblOffset val="100"/>
        <c:tickLblSkip val="1"/>
        <c:tickMarkSkip val="1"/>
        <c:noMultiLvlLbl val="0"/>
      </c:catAx>
      <c:valAx>
        <c:axId val="155858048"/>
        <c:scaling>
          <c:orientation val="minMax"/>
        </c:scaling>
        <c:delete val="0"/>
        <c:axPos val="l"/>
        <c:majorGridlines>
          <c:spPr>
            <a:ln w="6350">
              <a:solidFill>
                <a:schemeClr val="bg1">
                  <a:lumMod val="85000"/>
                </a:schemeClr>
              </a:solidFill>
              <a:prstDash val="dash"/>
            </a:ln>
          </c:spPr>
        </c:majorGridlines>
        <c:numFmt formatCode="#,##0" sourceLinked="1"/>
        <c:majorTickMark val="out"/>
        <c:minorTickMark val="none"/>
        <c:tickLblPos val="nextTo"/>
        <c:spPr>
          <a:ln w="12700">
            <a:noFill/>
            <a:prstDash val="solid"/>
          </a:ln>
        </c:spPr>
        <c:txPr>
          <a:bodyPr rot="0" vert="horz"/>
          <a:lstStyle/>
          <a:p>
            <a:pPr>
              <a:defRPr sz="900"/>
            </a:pPr>
            <a:endParaRPr lang="es-ES"/>
          </a:p>
        </c:txPr>
        <c:crossAx val="155848064"/>
        <c:crosses val="autoZero"/>
        <c:crossBetween val="between"/>
      </c:valAx>
      <c:catAx>
        <c:axId val="155859584"/>
        <c:scaling>
          <c:orientation val="minMax"/>
        </c:scaling>
        <c:delete val="1"/>
        <c:axPos val="b"/>
        <c:numFmt formatCode="General" sourceLinked="1"/>
        <c:majorTickMark val="out"/>
        <c:minorTickMark val="none"/>
        <c:tickLblPos val="none"/>
        <c:crossAx val="155865472"/>
        <c:crosses val="autoZero"/>
        <c:auto val="1"/>
        <c:lblAlgn val="ctr"/>
        <c:lblOffset val="100"/>
        <c:noMultiLvlLbl val="0"/>
      </c:catAx>
      <c:valAx>
        <c:axId val="155865472"/>
        <c:scaling>
          <c:orientation val="minMax"/>
        </c:scaling>
        <c:delete val="0"/>
        <c:axPos val="r"/>
        <c:numFmt formatCode="0.0%" sourceLinked="1"/>
        <c:majorTickMark val="out"/>
        <c:minorTickMark val="none"/>
        <c:tickLblPos val="none"/>
        <c:spPr>
          <a:ln w="12700">
            <a:noFill/>
            <a:prstDash val="solid"/>
          </a:ln>
        </c:spPr>
        <c:txPr>
          <a:bodyPr rot="0" vert="horz"/>
          <a:lstStyle/>
          <a:p>
            <a:pPr>
              <a:defRPr/>
            </a:pPr>
            <a:endParaRPr lang="es-ES"/>
          </a:p>
        </c:txPr>
        <c:crossAx val="155859584"/>
        <c:crosses val="max"/>
        <c:crossBetween val="between"/>
        <c:majorUnit val="0.1"/>
      </c:valAx>
      <c:spPr>
        <a:noFill/>
        <a:ln w="25400">
          <a:noFill/>
        </a:ln>
      </c:spPr>
    </c:plotArea>
    <c:legend>
      <c:legendPos val="r"/>
      <c:layout>
        <c:manualLayout>
          <c:xMode val="edge"/>
          <c:yMode val="edge"/>
          <c:x val="0.11019549599968732"/>
          <c:y val="3.626173631943945E-2"/>
          <c:w val="0.84890701362376519"/>
          <c:h val="0.12385069751501024"/>
        </c:manualLayout>
      </c:layout>
      <c:overlay val="0"/>
      <c:spPr>
        <a:solidFill>
          <a:schemeClr val="bg1"/>
        </a:solidFill>
        <a:ln w="25399">
          <a:noFill/>
        </a:ln>
      </c:spPr>
      <c:txPr>
        <a:bodyPr/>
        <a:lstStyle/>
        <a:p>
          <a:pPr>
            <a:defRPr b="1"/>
          </a:pPr>
          <a:endParaRPr lang="es-ES"/>
        </a:p>
      </c:txPr>
    </c:legend>
    <c:plotVisOnly val="1"/>
    <c:dispBlanksAs val="gap"/>
    <c:showDLblsOverMax val="0"/>
  </c:chart>
  <c:spPr>
    <a:noFill/>
    <a:ln>
      <a:noFill/>
    </a:ln>
  </c:spPr>
  <c:txPr>
    <a:bodyPr/>
    <a:lstStyle/>
    <a:p>
      <a:pPr>
        <a:defRPr sz="8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53" l="0.70866141732286037" r="0.70866141732286037" t="1.1605511811023623" header="0.30000000000000032" footer="0.30000000000000032"/>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7587794336617"/>
          <c:y val="0.21090967337319441"/>
          <c:w val="0.85884353741501063"/>
          <c:h val="0.6667060425142981"/>
        </c:manualLayout>
      </c:layout>
      <c:barChart>
        <c:barDir val="col"/>
        <c:grouping val="clustered"/>
        <c:varyColors val="0"/>
        <c:ser>
          <c:idx val="0"/>
          <c:order val="1"/>
          <c:tx>
            <c:strRef>
              <c:f>'imchot (2)'!$B$5</c:f>
              <c:strCache>
                <c:ptCount val="1"/>
                <c:pt idx="0">
                  <c:v>OCTUBRE 24</c:v>
                </c:pt>
              </c:strCache>
            </c:strRef>
          </c:tx>
          <c:spPr>
            <a:solidFill>
              <a:schemeClr val="accent1">
                <a:lumMod val="60000"/>
                <a:lumOff val="40000"/>
              </a:schemeClr>
            </a:solidFill>
            <a:ln w="19050" cap="rnd" cmpd="sng">
              <a:solidFill>
                <a:schemeClr val="bg1"/>
              </a:solidFill>
              <a:prstDash val="solid"/>
            </a:ln>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(2)'!$J$3</c:f>
              <c:strCache>
                <c:ptCount val="1"/>
                <c:pt idx="0">
                  <c:v>GRADO DE OCUPACIÓN</c:v>
                </c:pt>
              </c:strCache>
            </c:strRef>
          </c:cat>
          <c:val>
            <c:numRef>
              <c:f>'imchot (2)'!$J$5</c:f>
              <c:numCache>
                <c:formatCode>#,##0.00</c:formatCode>
                <c:ptCount val="1"/>
                <c:pt idx="0">
                  <c:v>58.27</c:v>
                </c:pt>
              </c:numCache>
            </c:numRef>
          </c:val>
          <c:extLst>
            <c:ext xmlns:c16="http://schemas.microsoft.com/office/drawing/2014/chart" uri="{C3380CC4-5D6E-409C-BE32-E72D297353CC}">
              <c16:uniqueId val="{00000000-9788-4B93-9B40-60226A5EC5F6}"/>
            </c:ext>
          </c:extLst>
        </c:ser>
        <c:ser>
          <c:idx val="1"/>
          <c:order val="2"/>
          <c:tx>
            <c:strRef>
              <c:f>'imchot (2)'!$B$6</c:f>
              <c:strCache>
                <c:ptCount val="1"/>
                <c:pt idx="0">
                  <c:v>OCTUBRE 25</c:v>
                </c:pt>
              </c:strCache>
            </c:strRef>
          </c:tx>
          <c:spPr>
            <a:solidFill>
              <a:schemeClr val="accent1"/>
            </a:solidFill>
            <a:ln w="19050" cap="rnd" cmpd="sng">
              <a:solidFill>
                <a:schemeClr val="bg1"/>
              </a:solidFill>
              <a:prstDash val="solid"/>
            </a:ln>
          </c:spPr>
          <c:invertIfNegative val="0"/>
          <c:dLbls>
            <c:spPr>
              <a:noFill/>
              <a:ln w="25399">
                <a:noFill/>
              </a:ln>
            </c:spPr>
            <c:txPr>
              <a:bodyPr/>
              <a:lstStyle/>
              <a:p>
                <a:pPr>
                  <a:defRPr sz="9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(2)'!$J$3</c:f>
              <c:strCache>
                <c:ptCount val="1"/>
                <c:pt idx="0">
                  <c:v>GRADO DE OCUPACIÓN</c:v>
                </c:pt>
              </c:strCache>
            </c:strRef>
          </c:cat>
          <c:val>
            <c:numRef>
              <c:f>'imchot (2)'!$J$6</c:f>
              <c:numCache>
                <c:formatCode>#,##0.00</c:formatCode>
                <c:ptCount val="1"/>
                <c:pt idx="0">
                  <c:v>58.86</c:v>
                </c:pt>
              </c:numCache>
            </c:numRef>
          </c:val>
          <c:extLst>
            <c:ext xmlns:c16="http://schemas.microsoft.com/office/drawing/2014/chart" uri="{C3380CC4-5D6E-409C-BE32-E72D297353CC}">
              <c16:uniqueId val="{00000001-9788-4B93-9B40-60226A5EC5F6}"/>
            </c:ext>
          </c:extLst>
        </c:ser>
        <c:dLbls>
          <c:showLegendKey val="0"/>
          <c:showVal val="0"/>
          <c:showCatName val="0"/>
          <c:showSerName val="0"/>
          <c:showPercent val="0"/>
          <c:showBubbleSize val="0"/>
        </c:dLbls>
        <c:gapWidth val="150"/>
        <c:axId val="156012928"/>
        <c:axId val="156014464"/>
        <c:extLst>
          <c:ext xmlns:c15="http://schemas.microsoft.com/office/drawing/2012/chart" uri="{02D57815-91ED-43cb-92C2-25804820EDAC}">
            <c15:filteredBarSeries>
              <c15:ser>
                <c:idx val="3"/>
                <c:order val="0"/>
                <c:tx>
                  <c:strRef>
                    <c:extLst>
                      <c:ext uri="{02D57815-91ED-43cb-92C2-25804820EDAC}">
                        <c15:formulaRef>
                          <c15:sqref>'imchot (2)'!$B$4</c15:sqref>
                        </c15:formulaRef>
                      </c:ext>
                    </c:extLst>
                    <c:strCache>
                      <c:ptCount val="1"/>
                    </c:strCache>
                  </c:strRef>
                </c:tx>
                <c:spPr>
                  <a:solidFill>
                    <a:schemeClr val="accent1">
                      <a:lumMod val="20000"/>
                      <a:lumOff val="80000"/>
                    </a:schemeClr>
                  </a:solidFill>
                  <a:ln w="19050">
                    <a:solidFill>
                      <a:schemeClr val="bg1"/>
                    </a:solidFill>
                  </a:ln>
                </c:spPr>
                <c:invertIfNegative val="0"/>
                <c:dLbls>
                  <c:spPr>
                    <a:noFill/>
                    <a:ln>
                      <a:noFill/>
                    </a:ln>
                    <a:effectLst/>
                  </c:spPr>
                  <c:txPr>
                    <a:bodyPr wrap="square" lIns="38100" tIns="19050" rIns="38100" bIns="19050" anchor="ctr">
                      <a:spAutoFit/>
                    </a:bodyPr>
                    <a:lstStyle/>
                    <a:p>
                      <a:pPr>
                        <a:defRPr sz="800"/>
                      </a:pPr>
                      <a:endParaRPr lang="es-ES"/>
                    </a:p>
                  </c:txPr>
                  <c:dLblPos val="in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'imchot (2)'!$J$3</c15:sqref>
                        </c15:formulaRef>
                      </c:ext>
                    </c:extLst>
                    <c:strCache>
                      <c:ptCount val="1"/>
                      <c:pt idx="0">
                        <c:v>GRADO DE OCUPACIÓN</c:v>
                      </c:pt>
                    </c:strCache>
                  </c:strRef>
                </c:cat>
                <c:val>
                  <c:numRef>
                    <c:extLst>
                      <c:ext uri="{02D57815-91ED-43cb-92C2-25804820EDAC}">
                        <c15:formulaRef>
                          <c15:sqref>'imchot (2)'!$J$4</c15:sqref>
                        </c15:formulaRef>
                      </c:ext>
                    </c:extLst>
                    <c:numCache>
                      <c:formatCode>#,##0.00</c:formatCode>
                      <c:ptCount val="1"/>
                    </c:numCache>
                  </c:numRef>
                </c:val>
                <c:extLst>
                  <c:ext xmlns:c16="http://schemas.microsoft.com/office/drawing/2014/chart" uri="{C3380CC4-5D6E-409C-BE32-E72D297353CC}">
                    <c16:uniqueId val="{00000003-9788-4B93-9B40-60226A5EC5F6}"/>
                  </c:ext>
                </c:extLst>
              </c15:ser>
            </c15:filteredBarSeries>
          </c:ext>
        </c:extLst>
      </c:barChart>
      <c:lineChart>
        <c:grouping val="standard"/>
        <c:varyColors val="0"/>
        <c:ser>
          <c:idx val="2"/>
          <c:order val="3"/>
          <c:tx>
            <c:v>DIF 25-24</c:v>
          </c:tx>
          <c:spPr>
            <a:ln w="28574">
              <a:noFill/>
            </a:ln>
          </c:spPr>
          <c:marker>
            <c:symbol val="circle"/>
            <c:size val="22"/>
            <c:spPr>
              <a:solidFill>
                <a:srgbClr val="FFC000"/>
              </a:solidFill>
              <a:ln w="12700" cap="rnd" cmpd="sng">
                <a:solidFill>
                  <a:schemeClr val="bg1"/>
                </a:solidFill>
                <a:prstDash val="solid"/>
              </a:ln>
            </c:spPr>
          </c:marker>
          <c:dLbls>
            <c:numFmt formatCode="#,##0.0" sourceLinked="0"/>
            <c:spPr>
              <a:noFill/>
              <a:ln w="25399">
                <a:noFill/>
              </a:ln>
            </c:spPr>
            <c:txPr>
              <a:bodyPr/>
              <a:lstStyle/>
              <a:p>
                <a:pPr>
                  <a:defRPr sz="7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(2)'!$J$3</c:f>
              <c:strCache>
                <c:ptCount val="1"/>
                <c:pt idx="0">
                  <c:v>GRADO DE OCUPACIÓN</c:v>
                </c:pt>
              </c:strCache>
            </c:strRef>
          </c:cat>
          <c:val>
            <c:numRef>
              <c:f>'imchot (2)'!$J$8</c:f>
              <c:numCache>
                <c:formatCode>#,##0.00</c:formatCode>
                <c:ptCount val="1"/>
                <c:pt idx="0">
                  <c:v>0.58999999999999631</c:v>
                </c:pt>
              </c:numCache>
            </c:numRef>
          </c:val>
          <c:smooth val="0"/>
          <c:extLst>
            <c:ext xmlns:c16="http://schemas.microsoft.com/office/drawing/2014/chart" uri="{C3380CC4-5D6E-409C-BE32-E72D297353CC}">
              <c16:uniqueId val="{00000002-9788-4B93-9B40-60226A5EC5F6}"/>
            </c:ext>
          </c:extLst>
        </c:ser>
        <c:dLbls>
          <c:showLegendKey val="0"/>
          <c:showVal val="0"/>
          <c:showCatName val="0"/>
          <c:showSerName val="0"/>
          <c:showPercent val="0"/>
          <c:showBubbleSize val="0"/>
        </c:dLbls>
        <c:marker val="1"/>
        <c:smooth val="0"/>
        <c:axId val="156016000"/>
        <c:axId val="156030080"/>
      </c:lineChart>
      <c:catAx>
        <c:axId val="156012928"/>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sz="900"/>
            </a:pPr>
            <a:endParaRPr lang="es-ES"/>
          </a:p>
        </c:txPr>
        <c:crossAx val="156014464"/>
        <c:crosses val="autoZero"/>
        <c:auto val="1"/>
        <c:lblAlgn val="ctr"/>
        <c:lblOffset val="100"/>
        <c:tickLblSkip val="1"/>
        <c:tickMarkSkip val="1"/>
        <c:noMultiLvlLbl val="0"/>
      </c:catAx>
      <c:valAx>
        <c:axId val="156014464"/>
        <c:scaling>
          <c:orientation val="minMax"/>
        </c:scaling>
        <c:delete val="0"/>
        <c:axPos val="l"/>
        <c:majorGridlines>
          <c:spPr>
            <a:ln w="6350">
              <a:solidFill>
                <a:schemeClr val="bg1">
                  <a:lumMod val="85000"/>
                </a:schemeClr>
              </a:solidFill>
              <a:prstDash val="dash"/>
            </a:ln>
          </c:spPr>
        </c:majorGridlines>
        <c:numFmt formatCode="#,##0.00" sourceLinked="1"/>
        <c:majorTickMark val="out"/>
        <c:minorTickMark val="none"/>
        <c:tickLblPos val="nextTo"/>
        <c:spPr>
          <a:ln w="12700">
            <a:noFill/>
            <a:prstDash val="solid"/>
          </a:ln>
        </c:spPr>
        <c:txPr>
          <a:bodyPr rot="0" vert="horz"/>
          <a:lstStyle/>
          <a:p>
            <a:pPr>
              <a:defRPr/>
            </a:pPr>
            <a:endParaRPr lang="es-ES"/>
          </a:p>
        </c:txPr>
        <c:crossAx val="156012928"/>
        <c:crosses val="autoZero"/>
        <c:crossBetween val="between"/>
      </c:valAx>
      <c:catAx>
        <c:axId val="156016000"/>
        <c:scaling>
          <c:orientation val="minMax"/>
        </c:scaling>
        <c:delete val="1"/>
        <c:axPos val="b"/>
        <c:numFmt formatCode="General" sourceLinked="1"/>
        <c:majorTickMark val="out"/>
        <c:minorTickMark val="none"/>
        <c:tickLblPos val="none"/>
        <c:crossAx val="156030080"/>
        <c:crosses val="autoZero"/>
        <c:auto val="1"/>
        <c:lblAlgn val="ctr"/>
        <c:lblOffset val="100"/>
        <c:noMultiLvlLbl val="0"/>
      </c:catAx>
      <c:valAx>
        <c:axId val="156030080"/>
        <c:scaling>
          <c:orientation val="minMax"/>
          <c:max val="40"/>
        </c:scaling>
        <c:delete val="0"/>
        <c:axPos val="r"/>
        <c:numFmt formatCode="#,##0.00" sourceLinked="1"/>
        <c:majorTickMark val="out"/>
        <c:minorTickMark val="none"/>
        <c:tickLblPos val="none"/>
        <c:spPr>
          <a:ln>
            <a:noFill/>
          </a:ln>
        </c:spPr>
        <c:crossAx val="156016000"/>
        <c:crosses val="max"/>
        <c:crossBetween val="between"/>
        <c:majorUnit val="10"/>
      </c:valAx>
      <c:spPr>
        <a:noFill/>
        <a:ln w="25400">
          <a:noFill/>
        </a:ln>
      </c:spPr>
    </c:plotArea>
    <c:legend>
      <c:legendPos val="r"/>
      <c:layout>
        <c:manualLayout>
          <c:xMode val="edge"/>
          <c:yMode val="edge"/>
          <c:x val="0.12075655430088704"/>
          <c:y val="2.9476929260300978E-2"/>
          <c:w val="0.82759987060624629"/>
          <c:h val="0.13089746040389735"/>
        </c:manualLayout>
      </c:layout>
      <c:overlay val="0"/>
      <c:spPr>
        <a:solidFill>
          <a:schemeClr val="bg1"/>
        </a:solidFill>
        <a:ln w="25399">
          <a:noFill/>
        </a:ln>
      </c:spPr>
      <c:txPr>
        <a:bodyPr/>
        <a:lstStyle/>
        <a:p>
          <a:pPr>
            <a:defRPr sz="800" b="1"/>
          </a:pPr>
          <a:endParaRPr lang="es-ES"/>
        </a:p>
      </c:txPr>
    </c:legend>
    <c:plotVisOnly val="1"/>
    <c:dispBlanksAs val="gap"/>
    <c:showDLblsOverMax val="0"/>
  </c:chart>
  <c:spPr>
    <a:noFill/>
    <a:ln>
      <a:noFill/>
    </a:ln>
  </c:spPr>
  <c:txPr>
    <a:bodyPr/>
    <a:lstStyle/>
    <a:p>
      <a:pPr>
        <a:defRPr sz="9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53" l="0.70866141732286037" r="0.70866141732286037" t="1.1605511811023623" header="0.30000000000000032" footer="0.30000000000000032"/>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09591521446365"/>
          <c:y val="0.21441326470793515"/>
          <c:w val="0.80815511628325265"/>
          <c:h val="0.6667060425142981"/>
        </c:manualLayout>
      </c:layout>
      <c:barChart>
        <c:barDir val="col"/>
        <c:grouping val="clustered"/>
        <c:varyColors val="0"/>
        <c:ser>
          <c:idx val="0"/>
          <c:order val="1"/>
          <c:tx>
            <c:strRef>
              <c:f>'imchot (2)'!$B$5</c:f>
              <c:strCache>
                <c:ptCount val="1"/>
                <c:pt idx="0">
                  <c:v>OCTUBRE 24</c:v>
                </c:pt>
              </c:strCache>
            </c:strRef>
          </c:tx>
          <c:spPr>
            <a:solidFill>
              <a:schemeClr val="accent1">
                <a:lumMod val="60000"/>
                <a:lumOff val="40000"/>
              </a:schemeClr>
            </a:solidFill>
            <a:ln w="19050" cap="rnd" cmpd="sng">
              <a:solidFill>
                <a:schemeClr val="bg1"/>
              </a:solidFill>
              <a:prstDash val="solid"/>
            </a:ln>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(2)'!$I$3</c:f>
              <c:strCache>
                <c:ptCount val="1"/>
                <c:pt idx="0">
                  <c:v>PLAZAS</c:v>
                </c:pt>
              </c:strCache>
            </c:strRef>
          </c:cat>
          <c:val>
            <c:numRef>
              <c:f>'imchot (2)'!$I$5</c:f>
              <c:numCache>
                <c:formatCode>#,##0</c:formatCode>
                <c:ptCount val="1"/>
                <c:pt idx="0">
                  <c:v>280731</c:v>
                </c:pt>
              </c:numCache>
            </c:numRef>
          </c:val>
          <c:extLst>
            <c:ext xmlns:c16="http://schemas.microsoft.com/office/drawing/2014/chart" uri="{C3380CC4-5D6E-409C-BE32-E72D297353CC}">
              <c16:uniqueId val="{00000000-4FBF-4A09-815D-481803A40F3C}"/>
            </c:ext>
          </c:extLst>
        </c:ser>
        <c:ser>
          <c:idx val="1"/>
          <c:order val="2"/>
          <c:tx>
            <c:strRef>
              <c:f>'imchot (2)'!$B$6</c:f>
              <c:strCache>
                <c:ptCount val="1"/>
                <c:pt idx="0">
                  <c:v>OCTUBRE 25</c:v>
                </c:pt>
              </c:strCache>
            </c:strRef>
          </c:tx>
          <c:spPr>
            <a:solidFill>
              <a:schemeClr val="accent1"/>
            </a:solidFill>
            <a:ln w="19050" cap="rnd" cmpd="sng">
              <a:solidFill>
                <a:schemeClr val="bg1"/>
              </a:solidFill>
              <a:prstDash val="solid"/>
            </a:ln>
          </c:spPr>
          <c:invertIfNegative val="0"/>
          <c:dLbls>
            <c:spPr>
              <a:noFill/>
              <a:ln w="25399">
                <a:noFill/>
              </a:ln>
            </c:spPr>
            <c:txPr>
              <a:bodyPr/>
              <a:lstStyle/>
              <a:p>
                <a:pPr>
                  <a:defRPr sz="9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(2)'!$I$3</c:f>
              <c:strCache>
                <c:ptCount val="1"/>
                <c:pt idx="0">
                  <c:v>PLAZAS</c:v>
                </c:pt>
              </c:strCache>
            </c:strRef>
          </c:cat>
          <c:val>
            <c:numRef>
              <c:f>'imchot (2)'!$I$6</c:f>
              <c:numCache>
                <c:formatCode>#,##0</c:formatCode>
                <c:ptCount val="1"/>
                <c:pt idx="0">
                  <c:v>282892</c:v>
                </c:pt>
              </c:numCache>
            </c:numRef>
          </c:val>
          <c:extLst>
            <c:ext xmlns:c16="http://schemas.microsoft.com/office/drawing/2014/chart" uri="{C3380CC4-5D6E-409C-BE32-E72D297353CC}">
              <c16:uniqueId val="{00000001-4FBF-4A09-815D-481803A40F3C}"/>
            </c:ext>
          </c:extLst>
        </c:ser>
        <c:dLbls>
          <c:showLegendKey val="0"/>
          <c:showVal val="0"/>
          <c:showCatName val="0"/>
          <c:showSerName val="0"/>
          <c:showPercent val="0"/>
          <c:showBubbleSize val="0"/>
        </c:dLbls>
        <c:gapWidth val="150"/>
        <c:axId val="155944832"/>
        <c:axId val="155946368"/>
        <c:extLst>
          <c:ext xmlns:c15="http://schemas.microsoft.com/office/drawing/2012/chart" uri="{02D57815-91ED-43cb-92C2-25804820EDAC}">
            <c15:filteredBarSeries>
              <c15:ser>
                <c:idx val="3"/>
                <c:order val="0"/>
                <c:tx>
                  <c:strRef>
                    <c:extLst>
                      <c:ext uri="{02D57815-91ED-43cb-92C2-25804820EDAC}">
                        <c15:formulaRef>
                          <c15:sqref>'imchot (2)'!$B$4</c15:sqref>
                        </c15:formulaRef>
                      </c:ext>
                    </c:extLst>
                    <c:strCache>
                      <c:ptCount val="1"/>
                    </c:strCache>
                  </c:strRef>
                </c:tx>
                <c:spPr>
                  <a:solidFill>
                    <a:schemeClr val="accent1">
                      <a:lumMod val="20000"/>
                      <a:lumOff val="80000"/>
                    </a:schemeClr>
                  </a:solidFill>
                  <a:ln w="19050">
                    <a:solidFill>
                      <a:schemeClr val="bg1"/>
                    </a:solidFill>
                  </a:ln>
                </c:spPr>
                <c:invertIfNegative val="0"/>
                <c:dLbls>
                  <c:spPr>
                    <a:noFill/>
                    <a:ln>
                      <a:noFill/>
                    </a:ln>
                    <a:effectLst/>
                  </c:spPr>
                  <c:txPr>
                    <a:bodyPr wrap="square" lIns="38100" tIns="19050" rIns="38100" bIns="19050" anchor="ctr">
                      <a:spAutoFit/>
                    </a:bodyPr>
                    <a:lstStyle/>
                    <a:p>
                      <a:pPr>
                        <a:defRPr sz="800"/>
                      </a:pPr>
                      <a:endParaRPr lang="es-ES"/>
                    </a:p>
                  </c:txPr>
                  <c:dLblPos val="in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'imchot (2)'!$I$3</c15:sqref>
                        </c15:formulaRef>
                      </c:ext>
                    </c:extLst>
                    <c:strCache>
                      <c:ptCount val="1"/>
                      <c:pt idx="0">
                        <c:v>PLAZAS</c:v>
                      </c:pt>
                    </c:strCache>
                  </c:strRef>
                </c:cat>
                <c:val>
                  <c:numRef>
                    <c:extLst>
                      <c:ext uri="{02D57815-91ED-43cb-92C2-25804820EDAC}">
                        <c15:formulaRef>
                          <c15:sqref>'imchot (2)'!$I$4</c15:sqref>
                        </c15:formulaRef>
                      </c:ext>
                    </c:extLst>
                    <c:numCache>
                      <c:formatCode>#,##0</c:formatCode>
                      <c:ptCount val="1"/>
                    </c:numCache>
                  </c:numRef>
                </c:val>
                <c:extLst>
                  <c:ext xmlns:c16="http://schemas.microsoft.com/office/drawing/2014/chart" uri="{C3380CC4-5D6E-409C-BE32-E72D297353CC}">
                    <c16:uniqueId val="{00000003-4FBF-4A09-815D-481803A40F3C}"/>
                  </c:ext>
                </c:extLst>
              </c15:ser>
            </c15:filteredBarSeries>
          </c:ext>
        </c:extLst>
      </c:barChart>
      <c:lineChart>
        <c:grouping val="standard"/>
        <c:varyColors val="0"/>
        <c:ser>
          <c:idx val="2"/>
          <c:order val="3"/>
          <c:tx>
            <c:strRef>
              <c:f>'imchot (2)'!$B$8</c:f>
              <c:strCache>
                <c:ptCount val="1"/>
                <c:pt idx="0">
                  <c:v>% VAR 25/24</c:v>
                </c:pt>
              </c:strCache>
            </c:strRef>
          </c:tx>
          <c:spPr>
            <a:ln w="28574">
              <a:noFill/>
            </a:ln>
          </c:spPr>
          <c:marker>
            <c:symbol val="circle"/>
            <c:size val="22"/>
            <c:spPr>
              <a:solidFill>
                <a:srgbClr val="FFC000"/>
              </a:solidFill>
              <a:ln w="12700" cap="rnd" cmpd="sng">
                <a:solidFill>
                  <a:schemeClr val="bg1"/>
                </a:solidFill>
                <a:prstDash val="solid"/>
              </a:ln>
            </c:spPr>
          </c:marker>
          <c:dLbls>
            <c:numFmt formatCode="0.0%" sourceLinked="0"/>
            <c:spPr>
              <a:noFill/>
              <a:ln w="25399">
                <a:noFill/>
              </a:ln>
            </c:spPr>
            <c:txPr>
              <a:bodyPr/>
              <a:lstStyle/>
              <a:p>
                <a:pPr>
                  <a:defRPr sz="7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(2)'!$I$3</c:f>
              <c:strCache>
                <c:ptCount val="1"/>
                <c:pt idx="0">
                  <c:v>PLAZAS</c:v>
                </c:pt>
              </c:strCache>
            </c:strRef>
          </c:cat>
          <c:val>
            <c:numRef>
              <c:f>'imchot (2)'!$I$8</c:f>
              <c:numCache>
                <c:formatCode>0.0%</c:formatCode>
                <c:ptCount val="1"/>
                <c:pt idx="0">
                  <c:v>7.6977604895789309E-3</c:v>
                </c:pt>
              </c:numCache>
            </c:numRef>
          </c:val>
          <c:smooth val="0"/>
          <c:extLst>
            <c:ext xmlns:c16="http://schemas.microsoft.com/office/drawing/2014/chart" uri="{C3380CC4-5D6E-409C-BE32-E72D297353CC}">
              <c16:uniqueId val="{00000002-4FBF-4A09-815D-481803A40F3C}"/>
            </c:ext>
          </c:extLst>
        </c:ser>
        <c:dLbls>
          <c:showLegendKey val="0"/>
          <c:showVal val="0"/>
          <c:showCatName val="0"/>
          <c:showSerName val="0"/>
          <c:showPercent val="0"/>
          <c:showBubbleSize val="0"/>
        </c:dLbls>
        <c:marker val="1"/>
        <c:smooth val="0"/>
        <c:axId val="155972736"/>
        <c:axId val="155974272"/>
      </c:lineChart>
      <c:catAx>
        <c:axId val="155944832"/>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sz="900"/>
            </a:pPr>
            <a:endParaRPr lang="es-ES"/>
          </a:p>
        </c:txPr>
        <c:crossAx val="155946368"/>
        <c:crosses val="autoZero"/>
        <c:auto val="1"/>
        <c:lblAlgn val="ctr"/>
        <c:lblOffset val="100"/>
        <c:tickLblSkip val="1"/>
        <c:tickMarkSkip val="1"/>
        <c:noMultiLvlLbl val="0"/>
      </c:catAx>
      <c:valAx>
        <c:axId val="155946368"/>
        <c:scaling>
          <c:orientation val="minMax"/>
          <c:min val="0"/>
        </c:scaling>
        <c:delete val="0"/>
        <c:axPos val="l"/>
        <c:majorGridlines>
          <c:spPr>
            <a:ln w="6350">
              <a:solidFill>
                <a:schemeClr val="bg1">
                  <a:lumMod val="85000"/>
                </a:schemeClr>
              </a:solidFill>
              <a:prstDash val="dash"/>
            </a:ln>
          </c:spPr>
        </c:majorGridlines>
        <c:numFmt formatCode="#,##0" sourceLinked="1"/>
        <c:majorTickMark val="out"/>
        <c:minorTickMark val="none"/>
        <c:tickLblPos val="nextTo"/>
        <c:spPr>
          <a:ln w="12700">
            <a:noFill/>
            <a:prstDash val="solid"/>
          </a:ln>
        </c:spPr>
        <c:txPr>
          <a:bodyPr rot="0" vert="horz"/>
          <a:lstStyle/>
          <a:p>
            <a:pPr>
              <a:defRPr/>
            </a:pPr>
            <a:endParaRPr lang="es-ES"/>
          </a:p>
        </c:txPr>
        <c:crossAx val="155944832"/>
        <c:crosses val="autoZero"/>
        <c:crossBetween val="between"/>
      </c:valAx>
      <c:catAx>
        <c:axId val="155972736"/>
        <c:scaling>
          <c:orientation val="minMax"/>
        </c:scaling>
        <c:delete val="1"/>
        <c:axPos val="b"/>
        <c:numFmt formatCode="General" sourceLinked="1"/>
        <c:majorTickMark val="out"/>
        <c:minorTickMark val="none"/>
        <c:tickLblPos val="none"/>
        <c:crossAx val="155974272"/>
        <c:crosses val="autoZero"/>
        <c:auto val="1"/>
        <c:lblAlgn val="ctr"/>
        <c:lblOffset val="100"/>
        <c:noMultiLvlLbl val="0"/>
      </c:catAx>
      <c:valAx>
        <c:axId val="155974272"/>
        <c:scaling>
          <c:orientation val="minMax"/>
        </c:scaling>
        <c:delete val="0"/>
        <c:axPos val="r"/>
        <c:numFmt formatCode="0.0%" sourceLinked="1"/>
        <c:majorTickMark val="none"/>
        <c:minorTickMark val="none"/>
        <c:tickLblPos val="none"/>
        <c:spPr>
          <a:ln>
            <a:noFill/>
          </a:ln>
        </c:spPr>
        <c:crossAx val="155972736"/>
        <c:crosses val="max"/>
        <c:crossBetween val="between"/>
      </c:valAx>
      <c:spPr>
        <a:noFill/>
        <a:ln w="25400">
          <a:noFill/>
        </a:ln>
      </c:spPr>
    </c:plotArea>
    <c:legend>
      <c:legendPos val="r"/>
      <c:layout>
        <c:manualLayout>
          <c:xMode val="edge"/>
          <c:yMode val="edge"/>
          <c:x val="0.11019553003507349"/>
          <c:y val="1.9203678207944351E-2"/>
          <c:w val="0.84722950721712453"/>
          <c:h val="0.14165426134464368"/>
        </c:manualLayout>
      </c:layout>
      <c:overlay val="0"/>
      <c:spPr>
        <a:solidFill>
          <a:schemeClr val="bg1"/>
        </a:solidFill>
        <a:ln w="25399">
          <a:noFill/>
        </a:ln>
      </c:spPr>
      <c:txPr>
        <a:bodyPr/>
        <a:lstStyle/>
        <a:p>
          <a:pPr>
            <a:defRPr sz="800" b="1"/>
          </a:pPr>
          <a:endParaRPr lang="es-ES"/>
        </a:p>
      </c:txPr>
    </c:legend>
    <c:plotVisOnly val="1"/>
    <c:dispBlanksAs val="gap"/>
    <c:showDLblsOverMax val="0"/>
  </c:chart>
  <c:spPr>
    <a:noFill/>
    <a:ln>
      <a:noFill/>
    </a:ln>
  </c:spPr>
  <c:txPr>
    <a:bodyPr/>
    <a:lstStyle/>
    <a:p>
      <a:pPr>
        <a:defRPr sz="9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53" l="0.70866141732286037" r="0.70866141732286037" t="1.1605511811023623" header="0.30000000000000032" footer="0.30000000000000032"/>
    <c:pageSetup paperSize="9"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7587794336617"/>
          <c:y val="0.21090967337319441"/>
          <c:w val="0.81284805013720662"/>
          <c:h val="0.6667060425142981"/>
        </c:manualLayout>
      </c:layout>
      <c:barChart>
        <c:barDir val="col"/>
        <c:grouping val="clustered"/>
        <c:varyColors val="0"/>
        <c:ser>
          <c:idx val="0"/>
          <c:order val="1"/>
          <c:tx>
            <c:strRef>
              <c:f>'imchot (2)'!$B$14</c:f>
              <c:strCache>
                <c:ptCount val="1"/>
                <c:pt idx="0">
                  <c:v>ENE-OCT 24</c:v>
                </c:pt>
              </c:strCache>
            </c:strRef>
          </c:tx>
          <c:spPr>
            <a:solidFill>
              <a:schemeClr val="accent1">
                <a:lumMod val="60000"/>
                <a:lumOff val="40000"/>
              </a:schemeClr>
            </a:solidFill>
            <a:ln w="19050" cap="rnd" cmpd="sng">
              <a:solidFill>
                <a:schemeClr val="bg1"/>
              </a:solidFill>
              <a:prstDash val="solid"/>
            </a:ln>
          </c:spPr>
          <c:invertIfNegative val="0"/>
          <c:cat>
            <c:strRef>
              <c:f>'imchot (2)'!$K$12</c:f>
              <c:strCache>
                <c:ptCount val="1"/>
                <c:pt idx="0">
                  <c:v>P. EMPLEADO</c:v>
                </c:pt>
              </c:strCache>
            </c:strRef>
          </c:cat>
          <c:val>
            <c:numRef>
              <c:f>'imchot (2)'!$K$14</c:f>
              <c:numCache>
                <c:formatCode>#,##0</c:formatCode>
                <c:ptCount val="1"/>
                <c:pt idx="0">
                  <c:v>42325.8</c:v>
                </c:pt>
              </c:numCache>
            </c:numRef>
          </c:val>
          <c:extLst>
            <c:ext xmlns:c16="http://schemas.microsoft.com/office/drawing/2014/chart" uri="{C3380CC4-5D6E-409C-BE32-E72D297353CC}">
              <c16:uniqueId val="{00000000-531E-45FE-98CA-C60FCEC52340}"/>
            </c:ext>
          </c:extLst>
        </c:ser>
        <c:ser>
          <c:idx val="1"/>
          <c:order val="2"/>
          <c:tx>
            <c:strRef>
              <c:f>'imchot (2)'!$B$15</c:f>
              <c:strCache>
                <c:ptCount val="1"/>
                <c:pt idx="0">
                  <c:v>ENE-OCT 25</c:v>
                </c:pt>
              </c:strCache>
            </c:strRef>
          </c:tx>
          <c:spPr>
            <a:solidFill>
              <a:schemeClr val="accent1"/>
            </a:solidFill>
            <a:ln w="19050" cap="rnd" cmpd="sng">
              <a:solidFill>
                <a:schemeClr val="bg1"/>
              </a:solidFill>
              <a:prstDash val="solid"/>
            </a:ln>
          </c:spPr>
          <c:invertIfNegative val="0"/>
          <c:dLbls>
            <c:spPr>
              <a:noFill/>
              <a:ln w="25399">
                <a:noFill/>
              </a:ln>
            </c:spPr>
            <c:txPr>
              <a:bodyPr/>
              <a:lstStyle/>
              <a:p>
                <a:pPr>
                  <a:defRPr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(2)'!$K$12</c:f>
              <c:strCache>
                <c:ptCount val="1"/>
                <c:pt idx="0">
                  <c:v>P. EMPLEADO</c:v>
                </c:pt>
              </c:strCache>
            </c:strRef>
          </c:cat>
          <c:val>
            <c:numRef>
              <c:f>'imchot (2)'!$K$15</c:f>
              <c:numCache>
                <c:formatCode>#,##0</c:formatCode>
                <c:ptCount val="1"/>
                <c:pt idx="0">
                  <c:v>43703.5</c:v>
                </c:pt>
              </c:numCache>
            </c:numRef>
          </c:val>
          <c:extLst>
            <c:ext xmlns:c16="http://schemas.microsoft.com/office/drawing/2014/chart" uri="{C3380CC4-5D6E-409C-BE32-E72D297353CC}">
              <c16:uniqueId val="{00000001-531E-45FE-98CA-C60FCEC52340}"/>
            </c:ext>
          </c:extLst>
        </c:ser>
        <c:dLbls>
          <c:showLegendKey val="0"/>
          <c:showVal val="0"/>
          <c:showCatName val="0"/>
          <c:showSerName val="0"/>
          <c:showPercent val="0"/>
          <c:showBubbleSize val="0"/>
        </c:dLbls>
        <c:gapWidth val="150"/>
        <c:axId val="156077440"/>
        <c:axId val="156087424"/>
        <c:extLst>
          <c:ext xmlns:c15="http://schemas.microsoft.com/office/drawing/2012/chart" uri="{02D57815-91ED-43cb-92C2-25804820EDAC}">
            <c15:filteredBarSeries>
              <c15:ser>
                <c:idx val="3"/>
                <c:order val="0"/>
                <c:tx>
                  <c:strRef>
                    <c:extLst>
                      <c:ext uri="{02D57815-91ED-43cb-92C2-25804820EDAC}">
                        <c15:formulaRef>
                          <c15:sqref>'imchot (2)'!$B$13</c15:sqref>
                        </c15:formulaRef>
                      </c:ext>
                    </c:extLst>
                    <c:strCache>
                      <c:ptCount val="1"/>
                    </c:strCache>
                  </c:strRef>
                </c:tx>
                <c:spPr>
                  <a:solidFill>
                    <a:schemeClr val="accent1">
                      <a:lumMod val="20000"/>
                      <a:lumOff val="80000"/>
                    </a:schemeClr>
                  </a:solidFill>
                  <a:ln w="19050">
                    <a:solidFill>
                      <a:schemeClr val="bg1"/>
                    </a:solidFill>
                  </a:ln>
                </c:spPr>
                <c:invertIfNegative val="0"/>
                <c:dLbls>
                  <c:spPr>
                    <a:noFill/>
                    <a:ln>
                      <a:noFill/>
                    </a:ln>
                    <a:effectLst/>
                  </c:spPr>
                  <c:dLblPos val="in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'imchot (2)'!$K$12</c15:sqref>
                        </c15:formulaRef>
                      </c:ext>
                    </c:extLst>
                    <c:strCache>
                      <c:ptCount val="1"/>
                      <c:pt idx="0">
                        <c:v>P. EMPLEADO</c:v>
                      </c:pt>
                    </c:strCache>
                  </c:strRef>
                </c:cat>
                <c:val>
                  <c:numRef>
                    <c:extLst>
                      <c:ext uri="{02D57815-91ED-43cb-92C2-25804820EDAC}">
                        <c15:formulaRef>
                          <c15:sqref>'imchot (2)'!$K$13</c15:sqref>
                        </c15:formulaRef>
                      </c:ext>
                    </c:extLst>
                    <c:numCache>
                      <c:formatCode>#,##0</c:formatCode>
                      <c:ptCount val="1"/>
                    </c:numCache>
                  </c:numRef>
                </c:val>
                <c:extLst>
                  <c:ext xmlns:c16="http://schemas.microsoft.com/office/drawing/2014/chart" uri="{C3380CC4-5D6E-409C-BE32-E72D297353CC}">
                    <c16:uniqueId val="{00000003-531E-45FE-98CA-C60FCEC52340}"/>
                  </c:ext>
                </c:extLst>
              </c15:ser>
            </c15:filteredBarSeries>
          </c:ext>
        </c:extLst>
      </c:barChart>
      <c:lineChart>
        <c:grouping val="standard"/>
        <c:varyColors val="0"/>
        <c:ser>
          <c:idx val="2"/>
          <c:order val="3"/>
          <c:tx>
            <c:strRef>
              <c:f>'imchot (2)'!$B$17</c:f>
              <c:strCache>
                <c:ptCount val="1"/>
                <c:pt idx="0">
                  <c:v>% VAR 25/24</c:v>
                </c:pt>
              </c:strCache>
            </c:strRef>
          </c:tx>
          <c:spPr>
            <a:ln w="28574">
              <a:noFill/>
            </a:ln>
          </c:spPr>
          <c:marker>
            <c:symbol val="circle"/>
            <c:size val="22"/>
            <c:spPr>
              <a:solidFill>
                <a:srgbClr val="FFC000"/>
              </a:solidFill>
              <a:ln w="12700" cap="rnd" cmpd="sng">
                <a:solidFill>
                  <a:schemeClr val="bg1"/>
                </a:solidFill>
                <a:prstDash val="solid"/>
              </a:ln>
            </c:spPr>
          </c:marker>
          <c:dLbls>
            <c:numFmt formatCode="0.0%" sourceLinked="0"/>
            <c:spPr>
              <a:noFill/>
              <a:ln w="25399">
                <a:noFill/>
              </a:ln>
            </c:spPr>
            <c:txPr>
              <a:bodyPr wrap="square" lIns="38100" tIns="19050" rIns="38100" bIns="19050" anchor="ctr">
                <a:spAutoFit/>
              </a:bodyPr>
              <a:lstStyle/>
              <a:p>
                <a:pPr>
                  <a:defRPr sz="6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(2)'!$K$12</c:f>
              <c:strCache>
                <c:ptCount val="1"/>
                <c:pt idx="0">
                  <c:v>P. EMPLEADO</c:v>
                </c:pt>
              </c:strCache>
            </c:strRef>
          </c:cat>
          <c:val>
            <c:numRef>
              <c:f>'imchot (2)'!$K$17</c:f>
              <c:numCache>
                <c:formatCode>0.0%</c:formatCode>
                <c:ptCount val="1"/>
                <c:pt idx="0">
                  <c:v>3.255232636436034E-2</c:v>
                </c:pt>
              </c:numCache>
            </c:numRef>
          </c:val>
          <c:smooth val="0"/>
          <c:extLst>
            <c:ext xmlns:c16="http://schemas.microsoft.com/office/drawing/2014/chart" uri="{C3380CC4-5D6E-409C-BE32-E72D297353CC}">
              <c16:uniqueId val="{00000002-531E-45FE-98CA-C60FCEC52340}"/>
            </c:ext>
          </c:extLst>
        </c:ser>
        <c:dLbls>
          <c:showLegendKey val="0"/>
          <c:showVal val="0"/>
          <c:showCatName val="0"/>
          <c:showSerName val="0"/>
          <c:showPercent val="0"/>
          <c:showBubbleSize val="0"/>
        </c:dLbls>
        <c:marker val="1"/>
        <c:smooth val="0"/>
        <c:axId val="156088960"/>
        <c:axId val="156103040"/>
      </c:lineChart>
      <c:catAx>
        <c:axId val="156077440"/>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a:pPr>
            <a:endParaRPr lang="es-ES"/>
          </a:p>
        </c:txPr>
        <c:crossAx val="156087424"/>
        <c:crosses val="autoZero"/>
        <c:auto val="1"/>
        <c:lblAlgn val="ctr"/>
        <c:lblOffset val="100"/>
        <c:tickLblSkip val="1"/>
        <c:tickMarkSkip val="1"/>
        <c:noMultiLvlLbl val="0"/>
      </c:catAx>
      <c:valAx>
        <c:axId val="156087424"/>
        <c:scaling>
          <c:orientation val="minMax"/>
        </c:scaling>
        <c:delete val="0"/>
        <c:axPos val="l"/>
        <c:majorGridlines>
          <c:spPr>
            <a:ln w="6350">
              <a:solidFill>
                <a:schemeClr val="bg1">
                  <a:lumMod val="85000"/>
                </a:schemeClr>
              </a:solidFill>
              <a:prstDash val="dash"/>
            </a:ln>
          </c:spPr>
        </c:majorGridlines>
        <c:numFmt formatCode="#,##0" sourceLinked="1"/>
        <c:majorTickMark val="out"/>
        <c:minorTickMark val="none"/>
        <c:tickLblPos val="nextTo"/>
        <c:spPr>
          <a:ln w="12700">
            <a:noFill/>
            <a:prstDash val="solid"/>
          </a:ln>
        </c:spPr>
        <c:txPr>
          <a:bodyPr rot="0" vert="horz"/>
          <a:lstStyle/>
          <a:p>
            <a:pPr>
              <a:defRPr sz="900"/>
            </a:pPr>
            <a:endParaRPr lang="es-ES"/>
          </a:p>
        </c:txPr>
        <c:crossAx val="156077440"/>
        <c:crosses val="autoZero"/>
        <c:crossBetween val="between"/>
      </c:valAx>
      <c:catAx>
        <c:axId val="156088960"/>
        <c:scaling>
          <c:orientation val="minMax"/>
        </c:scaling>
        <c:delete val="1"/>
        <c:axPos val="b"/>
        <c:numFmt formatCode="General" sourceLinked="1"/>
        <c:majorTickMark val="out"/>
        <c:minorTickMark val="none"/>
        <c:tickLblPos val="none"/>
        <c:crossAx val="156103040"/>
        <c:crosses val="autoZero"/>
        <c:auto val="1"/>
        <c:lblAlgn val="ctr"/>
        <c:lblOffset val="100"/>
        <c:noMultiLvlLbl val="0"/>
      </c:catAx>
      <c:valAx>
        <c:axId val="156103040"/>
        <c:scaling>
          <c:orientation val="minMax"/>
          <c:max val="10"/>
          <c:min val="-10"/>
        </c:scaling>
        <c:delete val="0"/>
        <c:axPos val="r"/>
        <c:numFmt formatCode="0.0%" sourceLinked="1"/>
        <c:majorTickMark val="cross"/>
        <c:minorTickMark val="none"/>
        <c:tickLblPos val="none"/>
        <c:spPr>
          <a:ln w="12700">
            <a:noFill/>
            <a:prstDash val="solid"/>
          </a:ln>
        </c:spPr>
        <c:txPr>
          <a:bodyPr rot="0" vert="horz"/>
          <a:lstStyle/>
          <a:p>
            <a:pPr>
              <a:defRPr/>
            </a:pPr>
            <a:endParaRPr lang="es-ES"/>
          </a:p>
        </c:txPr>
        <c:crossAx val="156088960"/>
        <c:crosses val="max"/>
        <c:crossBetween val="between"/>
      </c:valAx>
      <c:spPr>
        <a:noFill/>
        <a:ln w="25400">
          <a:noFill/>
        </a:ln>
      </c:spPr>
    </c:plotArea>
    <c:legend>
      <c:legendPos val="r"/>
      <c:layout>
        <c:manualLayout>
          <c:xMode val="edge"/>
          <c:yMode val="edge"/>
          <c:x val="2.9843959022289254E-2"/>
          <c:y val="2.9369573548924867E-2"/>
          <c:w val="0.92796593916612324"/>
          <c:h val="0.14082068790394478"/>
        </c:manualLayout>
      </c:layout>
      <c:overlay val="0"/>
      <c:spPr>
        <a:solidFill>
          <a:schemeClr val="bg1"/>
        </a:solidFill>
        <a:ln w="25399">
          <a:noFill/>
        </a:ln>
      </c:spPr>
      <c:txPr>
        <a:bodyPr/>
        <a:lstStyle/>
        <a:p>
          <a:pPr>
            <a:defRPr b="1"/>
          </a:pPr>
          <a:endParaRPr lang="es-ES"/>
        </a:p>
      </c:txPr>
    </c:legend>
    <c:plotVisOnly val="1"/>
    <c:dispBlanksAs val="gap"/>
    <c:showDLblsOverMax val="0"/>
  </c:chart>
  <c:spPr>
    <a:noFill/>
    <a:ln>
      <a:noFill/>
    </a:ln>
  </c:spPr>
  <c:txPr>
    <a:bodyPr/>
    <a:lstStyle/>
    <a:p>
      <a:pPr>
        <a:defRPr sz="8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53" l="0.70866141732286037" r="0.70866141732286037" t="1.1605511811023623" header="0.30000000000000032" footer="0.30000000000000032"/>
    <c:pageSetup paperSize="9"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7587794336617"/>
          <c:y val="0.21090967337319441"/>
          <c:w val="0.85884353741501063"/>
          <c:h val="0.6667060425142981"/>
        </c:manualLayout>
      </c:layout>
      <c:barChart>
        <c:barDir val="col"/>
        <c:grouping val="clustered"/>
        <c:varyColors val="0"/>
        <c:ser>
          <c:idx val="0"/>
          <c:order val="1"/>
          <c:tx>
            <c:strRef>
              <c:f>'imchot (2)'!$B$14</c:f>
              <c:strCache>
                <c:ptCount val="1"/>
                <c:pt idx="0">
                  <c:v>ENE-OCT 24</c:v>
                </c:pt>
              </c:strCache>
            </c:strRef>
          </c:tx>
          <c:spPr>
            <a:solidFill>
              <a:schemeClr val="accent1">
                <a:lumMod val="60000"/>
                <a:lumOff val="40000"/>
              </a:schemeClr>
            </a:solidFill>
            <a:ln w="19050" cap="rnd" cmpd="sng">
              <a:solidFill>
                <a:schemeClr val="bg1"/>
              </a:solidFill>
              <a:prstDash val="solid"/>
            </a:ln>
          </c:spPr>
          <c:invertIfNegative val="0"/>
          <c:cat>
            <c:strRef>
              <c:f>'imchot (2)'!$J$12</c:f>
              <c:strCache>
                <c:ptCount val="1"/>
                <c:pt idx="0">
                  <c:v>GRADO DE OCUPACIÓN</c:v>
                </c:pt>
              </c:strCache>
            </c:strRef>
          </c:cat>
          <c:val>
            <c:numRef>
              <c:f>'imchot (2)'!$J$14</c:f>
              <c:numCache>
                <c:formatCode>#,##0.00</c:formatCode>
                <c:ptCount val="1"/>
                <c:pt idx="0">
                  <c:v>58.395154283984716</c:v>
                </c:pt>
              </c:numCache>
            </c:numRef>
          </c:val>
          <c:extLst>
            <c:ext xmlns:c16="http://schemas.microsoft.com/office/drawing/2014/chart" uri="{C3380CC4-5D6E-409C-BE32-E72D297353CC}">
              <c16:uniqueId val="{00000000-59EE-4157-9AB9-87C084351B36}"/>
            </c:ext>
          </c:extLst>
        </c:ser>
        <c:ser>
          <c:idx val="1"/>
          <c:order val="2"/>
          <c:tx>
            <c:strRef>
              <c:f>'imchot (2)'!$B$15</c:f>
              <c:strCache>
                <c:ptCount val="1"/>
                <c:pt idx="0">
                  <c:v>ENE-OCT 25</c:v>
                </c:pt>
              </c:strCache>
            </c:strRef>
          </c:tx>
          <c:spPr>
            <a:solidFill>
              <a:schemeClr val="accent1"/>
            </a:solidFill>
            <a:ln w="19050" cap="rnd" cmpd="sng">
              <a:solidFill>
                <a:schemeClr val="bg1"/>
              </a:solidFill>
              <a:prstDash val="solid"/>
            </a:ln>
          </c:spPr>
          <c:invertIfNegative val="0"/>
          <c:dLbls>
            <c:spPr>
              <a:noFill/>
              <a:ln w="25399">
                <a:noFill/>
              </a:ln>
            </c:spPr>
            <c:txPr>
              <a:bodyPr/>
              <a:lstStyle/>
              <a:p>
                <a:pPr>
                  <a:defRPr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(2)'!$J$12</c:f>
              <c:strCache>
                <c:ptCount val="1"/>
                <c:pt idx="0">
                  <c:v>GRADO DE OCUPACIÓN</c:v>
                </c:pt>
              </c:strCache>
            </c:strRef>
          </c:cat>
          <c:val>
            <c:numRef>
              <c:f>'imchot (2)'!$J$15</c:f>
              <c:numCache>
                <c:formatCode>#,##0.00</c:formatCode>
                <c:ptCount val="1"/>
                <c:pt idx="0">
                  <c:v>58.558942605025152</c:v>
                </c:pt>
              </c:numCache>
            </c:numRef>
          </c:val>
          <c:extLst>
            <c:ext xmlns:c16="http://schemas.microsoft.com/office/drawing/2014/chart" uri="{C3380CC4-5D6E-409C-BE32-E72D297353CC}">
              <c16:uniqueId val="{00000001-59EE-4157-9AB9-87C084351B36}"/>
            </c:ext>
          </c:extLst>
        </c:ser>
        <c:dLbls>
          <c:showLegendKey val="0"/>
          <c:showVal val="0"/>
          <c:showCatName val="0"/>
          <c:showSerName val="0"/>
          <c:showPercent val="0"/>
          <c:showBubbleSize val="0"/>
        </c:dLbls>
        <c:gapWidth val="150"/>
        <c:axId val="156157056"/>
        <c:axId val="156158592"/>
        <c:extLst>
          <c:ext xmlns:c15="http://schemas.microsoft.com/office/drawing/2012/chart" uri="{02D57815-91ED-43cb-92C2-25804820EDAC}">
            <c15:filteredBarSeries>
              <c15:ser>
                <c:idx val="3"/>
                <c:order val="0"/>
                <c:tx>
                  <c:strRef>
                    <c:extLst>
                      <c:ext uri="{02D57815-91ED-43cb-92C2-25804820EDAC}">
                        <c15:formulaRef>
                          <c15:sqref>'imchot (2)'!$B$13</c15:sqref>
                        </c15:formulaRef>
                      </c:ext>
                    </c:extLst>
                    <c:strCache>
                      <c:ptCount val="1"/>
                    </c:strCache>
                  </c:strRef>
                </c:tx>
                <c:spPr>
                  <a:solidFill>
                    <a:schemeClr val="accent1">
                      <a:lumMod val="20000"/>
                      <a:lumOff val="80000"/>
                    </a:schemeClr>
                  </a:solidFill>
                  <a:ln w="19050">
                    <a:solidFill>
                      <a:schemeClr val="bg1"/>
                    </a:solidFill>
                  </a:ln>
                </c:spPr>
                <c:invertIfNegative val="0"/>
                <c:dLbls>
                  <c:spPr>
                    <a:noFill/>
                    <a:ln>
                      <a:noFill/>
                    </a:ln>
                    <a:effectLst/>
                  </c:spPr>
                  <c:dLblPos val="in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'imchot (2)'!$J$12</c15:sqref>
                        </c15:formulaRef>
                      </c:ext>
                    </c:extLst>
                    <c:strCache>
                      <c:ptCount val="1"/>
                      <c:pt idx="0">
                        <c:v>GRADO DE OCUPACIÓN</c:v>
                      </c:pt>
                    </c:strCache>
                  </c:strRef>
                </c:cat>
                <c:val>
                  <c:numRef>
                    <c:extLst>
                      <c:ext uri="{02D57815-91ED-43cb-92C2-25804820EDAC}">
                        <c15:formulaRef>
                          <c15:sqref>'imchot (2)'!$J$13</c15:sqref>
                        </c15:formulaRef>
                      </c:ext>
                    </c:extLst>
                    <c:numCache>
                      <c:formatCode>0.00</c:formatCode>
                      <c:ptCount val="1"/>
                    </c:numCache>
                  </c:numRef>
                </c:val>
                <c:extLst>
                  <c:ext xmlns:c16="http://schemas.microsoft.com/office/drawing/2014/chart" uri="{C3380CC4-5D6E-409C-BE32-E72D297353CC}">
                    <c16:uniqueId val="{00000003-59EE-4157-9AB9-87C084351B36}"/>
                  </c:ext>
                </c:extLst>
              </c15:ser>
            </c15:filteredBarSeries>
          </c:ext>
        </c:extLst>
      </c:barChart>
      <c:lineChart>
        <c:grouping val="standard"/>
        <c:varyColors val="0"/>
        <c:ser>
          <c:idx val="2"/>
          <c:order val="3"/>
          <c:tx>
            <c:v>DIF 25-24</c:v>
          </c:tx>
          <c:spPr>
            <a:ln w="28574">
              <a:noFill/>
            </a:ln>
          </c:spPr>
          <c:marker>
            <c:symbol val="circle"/>
            <c:size val="22"/>
            <c:spPr>
              <a:solidFill>
                <a:srgbClr val="FFC000"/>
              </a:solidFill>
              <a:ln w="12700" cap="rnd" cmpd="sng">
                <a:solidFill>
                  <a:schemeClr val="bg1"/>
                </a:solidFill>
                <a:prstDash val="solid"/>
              </a:ln>
            </c:spPr>
          </c:marker>
          <c:dLbls>
            <c:numFmt formatCode="#,##0.0" sourceLinked="0"/>
            <c:spPr>
              <a:noFill/>
              <a:ln w="25399">
                <a:noFill/>
              </a:ln>
            </c:spPr>
            <c:txPr>
              <a:bodyPr wrap="square" lIns="38100" tIns="19050" rIns="38100" bIns="19050" anchor="ctr">
                <a:spAutoFit/>
              </a:bodyPr>
              <a:lstStyle/>
              <a:p>
                <a:pPr>
                  <a:defRPr sz="6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(2)'!$J$12</c:f>
              <c:strCache>
                <c:ptCount val="1"/>
                <c:pt idx="0">
                  <c:v>GRADO DE OCUPACIÓN</c:v>
                </c:pt>
              </c:strCache>
            </c:strRef>
          </c:cat>
          <c:val>
            <c:numRef>
              <c:f>'imchot (2)'!$J$17</c:f>
              <c:numCache>
                <c:formatCode>#,##0.00</c:formatCode>
                <c:ptCount val="1"/>
                <c:pt idx="0">
                  <c:v>0.16434386012066682</c:v>
                </c:pt>
              </c:numCache>
            </c:numRef>
          </c:val>
          <c:smooth val="0"/>
          <c:extLst>
            <c:ext xmlns:c16="http://schemas.microsoft.com/office/drawing/2014/chart" uri="{C3380CC4-5D6E-409C-BE32-E72D297353CC}">
              <c16:uniqueId val="{00000002-59EE-4157-9AB9-87C084351B36}"/>
            </c:ext>
          </c:extLst>
        </c:ser>
        <c:dLbls>
          <c:showLegendKey val="0"/>
          <c:showVal val="0"/>
          <c:showCatName val="0"/>
          <c:showSerName val="0"/>
          <c:showPercent val="0"/>
          <c:showBubbleSize val="0"/>
        </c:dLbls>
        <c:marker val="1"/>
        <c:smooth val="0"/>
        <c:axId val="156180864"/>
        <c:axId val="156182400"/>
      </c:lineChart>
      <c:catAx>
        <c:axId val="156157056"/>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a:pPr>
            <a:endParaRPr lang="es-ES"/>
          </a:p>
        </c:txPr>
        <c:crossAx val="156158592"/>
        <c:crosses val="autoZero"/>
        <c:auto val="1"/>
        <c:lblAlgn val="ctr"/>
        <c:lblOffset val="100"/>
        <c:tickLblSkip val="1"/>
        <c:tickMarkSkip val="1"/>
        <c:noMultiLvlLbl val="0"/>
      </c:catAx>
      <c:valAx>
        <c:axId val="156158592"/>
        <c:scaling>
          <c:orientation val="minMax"/>
        </c:scaling>
        <c:delete val="0"/>
        <c:axPos val="l"/>
        <c:majorGridlines>
          <c:spPr>
            <a:ln w="6350">
              <a:solidFill>
                <a:schemeClr val="bg1">
                  <a:lumMod val="85000"/>
                </a:schemeClr>
              </a:solidFill>
              <a:prstDash val="dash"/>
            </a:ln>
          </c:spPr>
        </c:majorGridlines>
        <c:numFmt formatCode="#,##0.00" sourceLinked="1"/>
        <c:majorTickMark val="out"/>
        <c:minorTickMark val="none"/>
        <c:tickLblPos val="nextTo"/>
        <c:spPr>
          <a:ln w="12700">
            <a:noFill/>
            <a:prstDash val="solid"/>
          </a:ln>
        </c:spPr>
        <c:txPr>
          <a:bodyPr rot="0" vert="horz"/>
          <a:lstStyle/>
          <a:p>
            <a:pPr>
              <a:defRPr sz="900"/>
            </a:pPr>
            <a:endParaRPr lang="es-ES"/>
          </a:p>
        </c:txPr>
        <c:crossAx val="156157056"/>
        <c:crosses val="autoZero"/>
        <c:crossBetween val="between"/>
      </c:valAx>
      <c:catAx>
        <c:axId val="156180864"/>
        <c:scaling>
          <c:orientation val="minMax"/>
        </c:scaling>
        <c:delete val="1"/>
        <c:axPos val="b"/>
        <c:numFmt formatCode="General" sourceLinked="1"/>
        <c:majorTickMark val="out"/>
        <c:minorTickMark val="none"/>
        <c:tickLblPos val="none"/>
        <c:crossAx val="156182400"/>
        <c:crosses val="autoZero"/>
        <c:auto val="1"/>
        <c:lblAlgn val="ctr"/>
        <c:lblOffset val="100"/>
        <c:noMultiLvlLbl val="0"/>
      </c:catAx>
      <c:valAx>
        <c:axId val="156182400"/>
        <c:scaling>
          <c:orientation val="minMax"/>
        </c:scaling>
        <c:delete val="0"/>
        <c:axPos val="r"/>
        <c:numFmt formatCode="#,##0.00" sourceLinked="1"/>
        <c:majorTickMark val="cross"/>
        <c:minorTickMark val="none"/>
        <c:tickLblPos val="none"/>
        <c:spPr>
          <a:ln w="12700">
            <a:noFill/>
            <a:prstDash val="solid"/>
          </a:ln>
        </c:spPr>
        <c:txPr>
          <a:bodyPr rot="0" vert="horz"/>
          <a:lstStyle/>
          <a:p>
            <a:pPr>
              <a:defRPr/>
            </a:pPr>
            <a:endParaRPr lang="es-ES"/>
          </a:p>
        </c:txPr>
        <c:crossAx val="156180864"/>
        <c:crosses val="max"/>
        <c:crossBetween val="between"/>
      </c:valAx>
      <c:spPr>
        <a:noFill/>
        <a:ln w="25400">
          <a:noFill/>
        </a:ln>
      </c:spPr>
    </c:plotArea>
    <c:legend>
      <c:legendPos val="r"/>
      <c:layout>
        <c:manualLayout>
          <c:xMode val="edge"/>
          <c:yMode val="edge"/>
          <c:x val="6.8005351861648897E-2"/>
          <c:y val="2.2973194648250692E-2"/>
          <c:w val="0.90453157463955169"/>
          <c:h val="0.13443422270924121"/>
        </c:manualLayout>
      </c:layout>
      <c:overlay val="0"/>
      <c:spPr>
        <a:solidFill>
          <a:schemeClr val="bg1"/>
        </a:solidFill>
        <a:ln w="25399">
          <a:noFill/>
        </a:ln>
      </c:spPr>
      <c:txPr>
        <a:bodyPr/>
        <a:lstStyle/>
        <a:p>
          <a:pPr>
            <a:defRPr b="1"/>
          </a:pPr>
          <a:endParaRPr lang="es-ES"/>
        </a:p>
      </c:txPr>
    </c:legend>
    <c:plotVisOnly val="1"/>
    <c:dispBlanksAs val="gap"/>
    <c:showDLblsOverMax val="0"/>
  </c:chart>
  <c:spPr>
    <a:noFill/>
    <a:ln>
      <a:noFill/>
    </a:ln>
  </c:spPr>
  <c:txPr>
    <a:bodyPr/>
    <a:lstStyle/>
    <a:p>
      <a:pPr>
        <a:defRPr sz="8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53" l="0.70866141732286037" r="0.70866141732286037" t="1.1605511811023623" header="0.30000000000000032" footer="0.30000000000000032"/>
    <c:pageSetup paperSize="9"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7587794336617"/>
          <c:y val="0.21090967337319441"/>
          <c:w val="0.80815511628325265"/>
          <c:h val="0.6667060425142981"/>
        </c:manualLayout>
      </c:layout>
      <c:barChart>
        <c:barDir val="col"/>
        <c:grouping val="clustered"/>
        <c:varyColors val="0"/>
        <c:ser>
          <c:idx val="0"/>
          <c:order val="1"/>
          <c:tx>
            <c:strRef>
              <c:f>'imchot (2)'!$B$14</c:f>
              <c:strCache>
                <c:ptCount val="1"/>
                <c:pt idx="0">
                  <c:v>ENE-OCT 24</c:v>
                </c:pt>
              </c:strCache>
            </c:strRef>
          </c:tx>
          <c:spPr>
            <a:solidFill>
              <a:schemeClr val="accent1">
                <a:lumMod val="60000"/>
                <a:lumOff val="40000"/>
              </a:schemeClr>
            </a:solidFill>
            <a:ln w="19050" cap="rnd" cmpd="sng">
              <a:solidFill>
                <a:schemeClr val="bg1"/>
              </a:solidFill>
              <a:prstDash val="solid"/>
            </a:ln>
          </c:spPr>
          <c:invertIfNegative val="0"/>
          <c:cat>
            <c:strLit>
              <c:ptCount val="1"/>
              <c:pt idx="0">
                <c:v>PLAZAS</c:v>
              </c:pt>
            </c:strLit>
          </c:cat>
          <c:val>
            <c:numRef>
              <c:f>'imchot (2)'!$I$14</c:f>
              <c:numCache>
                <c:formatCode>#,##0</c:formatCode>
                <c:ptCount val="1"/>
                <c:pt idx="0">
                  <c:v>279507.3</c:v>
                </c:pt>
              </c:numCache>
            </c:numRef>
          </c:val>
          <c:extLst>
            <c:ext xmlns:c16="http://schemas.microsoft.com/office/drawing/2014/chart" uri="{C3380CC4-5D6E-409C-BE32-E72D297353CC}">
              <c16:uniqueId val="{00000000-3EE7-4F7F-A21A-2BFC416D0111}"/>
            </c:ext>
          </c:extLst>
        </c:ser>
        <c:ser>
          <c:idx val="1"/>
          <c:order val="2"/>
          <c:tx>
            <c:strRef>
              <c:f>'imchot (2)'!$B$15</c:f>
              <c:strCache>
                <c:ptCount val="1"/>
                <c:pt idx="0">
                  <c:v>ENE-OCT 25</c:v>
                </c:pt>
              </c:strCache>
            </c:strRef>
          </c:tx>
          <c:spPr>
            <a:solidFill>
              <a:schemeClr val="accent1"/>
            </a:solidFill>
            <a:ln w="19050" cap="rnd" cmpd="sng">
              <a:solidFill>
                <a:schemeClr val="bg1"/>
              </a:solidFill>
              <a:prstDash val="solid"/>
            </a:ln>
          </c:spPr>
          <c:invertIfNegative val="0"/>
          <c:dLbls>
            <c:dLbl>
              <c:idx val="0"/>
              <c:layout>
                <c:manualLayout>
                  <c:x val="-9.6490153395782435E-17"/>
                  <c:y val="6.47095358945686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E7-4F7F-A21A-2BFC416D0111}"/>
                </c:ext>
              </c:extLst>
            </c:dLbl>
            <c:spPr>
              <a:noFill/>
              <a:ln w="25399">
                <a:noFill/>
              </a:ln>
            </c:spPr>
            <c:txPr>
              <a:bodyPr/>
              <a:lstStyle/>
              <a:p>
                <a:pPr>
                  <a:defRPr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PLAZAS</c:v>
              </c:pt>
            </c:strLit>
          </c:cat>
          <c:val>
            <c:numRef>
              <c:f>'imchot (2)'!$I$15</c:f>
              <c:numCache>
                <c:formatCode>#,##0</c:formatCode>
                <c:ptCount val="1"/>
                <c:pt idx="0">
                  <c:v>280118.59999999998</c:v>
                </c:pt>
              </c:numCache>
            </c:numRef>
          </c:val>
          <c:extLst>
            <c:ext xmlns:c16="http://schemas.microsoft.com/office/drawing/2014/chart" uri="{C3380CC4-5D6E-409C-BE32-E72D297353CC}">
              <c16:uniqueId val="{00000002-3EE7-4F7F-A21A-2BFC416D0111}"/>
            </c:ext>
          </c:extLst>
        </c:ser>
        <c:dLbls>
          <c:showLegendKey val="0"/>
          <c:showVal val="0"/>
          <c:showCatName val="0"/>
          <c:showSerName val="0"/>
          <c:showPercent val="0"/>
          <c:showBubbleSize val="0"/>
        </c:dLbls>
        <c:gapWidth val="150"/>
        <c:axId val="156219648"/>
        <c:axId val="156233728"/>
        <c:extLst>
          <c:ext xmlns:c15="http://schemas.microsoft.com/office/drawing/2012/chart" uri="{02D57815-91ED-43cb-92C2-25804820EDAC}">
            <c15:filteredBarSeries>
              <c15:ser>
                <c:idx val="3"/>
                <c:order val="0"/>
                <c:tx>
                  <c:strRef>
                    <c:extLst>
                      <c:ext uri="{02D57815-91ED-43cb-92C2-25804820EDAC}">
                        <c15:formulaRef>
                          <c15:sqref>'imchot (2)'!$B$13</c15:sqref>
                        </c15:formulaRef>
                      </c:ext>
                    </c:extLst>
                    <c:strCache>
                      <c:ptCount val="1"/>
                    </c:strCache>
                  </c:strRef>
                </c:tx>
                <c:spPr>
                  <a:solidFill>
                    <a:schemeClr val="accent1">
                      <a:lumMod val="20000"/>
                      <a:lumOff val="80000"/>
                    </a:schemeClr>
                  </a:solidFill>
                  <a:ln w="19050">
                    <a:solidFill>
                      <a:schemeClr val="bg1"/>
                    </a:solidFill>
                  </a:ln>
                </c:spPr>
                <c:invertIfNegative val="0"/>
                <c:dLbls>
                  <c:spPr>
                    <a:noFill/>
                    <a:ln>
                      <a:noFill/>
                    </a:ln>
                    <a:effectLst/>
                  </c:spPr>
                  <c:dLblPos val="in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'imchot (2)'!$I$12</c15:sqref>
                        </c15:formulaRef>
                      </c:ext>
                    </c:extLst>
                    <c:strCache>
                      <c:ptCount val="1"/>
                      <c:pt idx="0">
                        <c:v>PLAZAS</c:v>
                      </c:pt>
                    </c:strCache>
                  </c:strRef>
                </c:cat>
                <c:val>
                  <c:numRef>
                    <c:extLst>
                      <c:ext uri="{02D57815-91ED-43cb-92C2-25804820EDAC}">
                        <c15:formulaRef>
                          <c15:sqref>'imchot (2)'!$I$13</c15:sqref>
                        </c15:formulaRef>
                      </c:ext>
                    </c:extLst>
                    <c:numCache>
                      <c:formatCode>#,##0</c:formatCode>
                      <c:ptCount val="1"/>
                    </c:numCache>
                  </c:numRef>
                </c:val>
                <c:extLst>
                  <c:ext xmlns:c16="http://schemas.microsoft.com/office/drawing/2014/chart" uri="{C3380CC4-5D6E-409C-BE32-E72D297353CC}">
                    <c16:uniqueId val="{00000004-3EE7-4F7F-A21A-2BFC416D0111}"/>
                  </c:ext>
                </c:extLst>
              </c15:ser>
            </c15:filteredBarSeries>
          </c:ext>
        </c:extLst>
      </c:barChart>
      <c:lineChart>
        <c:grouping val="standard"/>
        <c:varyColors val="0"/>
        <c:ser>
          <c:idx val="2"/>
          <c:order val="3"/>
          <c:tx>
            <c:strRef>
              <c:f>'imchot (2)'!$B$17</c:f>
              <c:strCache>
                <c:ptCount val="1"/>
                <c:pt idx="0">
                  <c:v>% VAR 25/24</c:v>
                </c:pt>
              </c:strCache>
            </c:strRef>
          </c:tx>
          <c:spPr>
            <a:ln w="28574">
              <a:noFill/>
            </a:ln>
          </c:spPr>
          <c:marker>
            <c:symbol val="circle"/>
            <c:size val="22"/>
            <c:spPr>
              <a:solidFill>
                <a:srgbClr val="FFC000"/>
              </a:solidFill>
              <a:ln w="12700" cap="rnd" cmpd="sng">
                <a:solidFill>
                  <a:schemeClr val="bg1"/>
                </a:solidFill>
                <a:prstDash val="solid"/>
              </a:ln>
            </c:spPr>
          </c:marker>
          <c:dLbls>
            <c:numFmt formatCode="0.0%" sourceLinked="0"/>
            <c:spPr>
              <a:noFill/>
              <a:ln w="25399">
                <a:noFill/>
              </a:ln>
            </c:spPr>
            <c:txPr>
              <a:bodyPr wrap="square" lIns="38100" tIns="19050" rIns="38100" bIns="19050" anchor="ctr">
                <a:spAutoFit/>
              </a:bodyPr>
              <a:lstStyle/>
              <a:p>
                <a:pPr>
                  <a:defRPr sz="6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(2)'!$I$12</c:f>
              <c:strCache>
                <c:ptCount val="1"/>
                <c:pt idx="0">
                  <c:v>PLAZAS</c:v>
                </c:pt>
              </c:strCache>
            </c:strRef>
          </c:cat>
          <c:val>
            <c:numRef>
              <c:f>'imchot (2)'!$I$17</c:f>
              <c:numCache>
                <c:formatCode>0.0%</c:formatCode>
                <c:ptCount val="1"/>
                <c:pt idx="0">
                  <c:v>2.1867049626254076E-3</c:v>
                </c:pt>
              </c:numCache>
            </c:numRef>
          </c:val>
          <c:smooth val="0"/>
          <c:extLst>
            <c:ext xmlns:c16="http://schemas.microsoft.com/office/drawing/2014/chart" uri="{C3380CC4-5D6E-409C-BE32-E72D297353CC}">
              <c16:uniqueId val="{00000003-3EE7-4F7F-A21A-2BFC416D0111}"/>
            </c:ext>
          </c:extLst>
        </c:ser>
        <c:dLbls>
          <c:showLegendKey val="0"/>
          <c:showVal val="0"/>
          <c:showCatName val="0"/>
          <c:showSerName val="0"/>
          <c:showPercent val="0"/>
          <c:showBubbleSize val="0"/>
        </c:dLbls>
        <c:marker val="1"/>
        <c:smooth val="0"/>
        <c:axId val="156235264"/>
        <c:axId val="156236800"/>
      </c:lineChart>
      <c:catAx>
        <c:axId val="156219648"/>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a:pPr>
            <a:endParaRPr lang="es-ES"/>
          </a:p>
        </c:txPr>
        <c:crossAx val="156233728"/>
        <c:crosses val="autoZero"/>
        <c:auto val="1"/>
        <c:lblAlgn val="ctr"/>
        <c:lblOffset val="100"/>
        <c:tickLblSkip val="1"/>
        <c:tickMarkSkip val="1"/>
        <c:noMultiLvlLbl val="0"/>
      </c:catAx>
      <c:valAx>
        <c:axId val="156233728"/>
        <c:scaling>
          <c:orientation val="minMax"/>
        </c:scaling>
        <c:delete val="0"/>
        <c:axPos val="l"/>
        <c:majorGridlines>
          <c:spPr>
            <a:ln w="6350">
              <a:solidFill>
                <a:schemeClr val="bg1">
                  <a:lumMod val="85000"/>
                </a:schemeClr>
              </a:solidFill>
              <a:prstDash val="dash"/>
            </a:ln>
          </c:spPr>
        </c:majorGridlines>
        <c:numFmt formatCode="#,##0" sourceLinked="1"/>
        <c:majorTickMark val="out"/>
        <c:minorTickMark val="none"/>
        <c:tickLblPos val="nextTo"/>
        <c:spPr>
          <a:ln w="12700">
            <a:noFill/>
            <a:prstDash val="solid"/>
          </a:ln>
        </c:spPr>
        <c:txPr>
          <a:bodyPr rot="0" vert="horz"/>
          <a:lstStyle/>
          <a:p>
            <a:pPr>
              <a:defRPr sz="900"/>
            </a:pPr>
            <a:endParaRPr lang="es-ES"/>
          </a:p>
        </c:txPr>
        <c:crossAx val="156219648"/>
        <c:crosses val="autoZero"/>
        <c:crossBetween val="between"/>
      </c:valAx>
      <c:catAx>
        <c:axId val="156235264"/>
        <c:scaling>
          <c:orientation val="minMax"/>
        </c:scaling>
        <c:delete val="1"/>
        <c:axPos val="b"/>
        <c:numFmt formatCode="General" sourceLinked="1"/>
        <c:majorTickMark val="out"/>
        <c:minorTickMark val="none"/>
        <c:tickLblPos val="none"/>
        <c:crossAx val="156236800"/>
        <c:crosses val="autoZero"/>
        <c:auto val="1"/>
        <c:lblAlgn val="ctr"/>
        <c:lblOffset val="100"/>
        <c:noMultiLvlLbl val="0"/>
      </c:catAx>
      <c:valAx>
        <c:axId val="156236800"/>
        <c:scaling>
          <c:orientation val="minMax"/>
          <c:max val="10"/>
          <c:min val="-10"/>
        </c:scaling>
        <c:delete val="0"/>
        <c:axPos val="r"/>
        <c:numFmt formatCode="0.0%" sourceLinked="1"/>
        <c:majorTickMark val="cross"/>
        <c:minorTickMark val="none"/>
        <c:tickLblPos val="none"/>
        <c:spPr>
          <a:ln w="12700">
            <a:noFill/>
            <a:prstDash val="solid"/>
          </a:ln>
        </c:spPr>
        <c:txPr>
          <a:bodyPr rot="0" vert="horz"/>
          <a:lstStyle/>
          <a:p>
            <a:pPr>
              <a:defRPr/>
            </a:pPr>
            <a:endParaRPr lang="es-ES"/>
          </a:p>
        </c:txPr>
        <c:crossAx val="156235264"/>
        <c:crosses val="max"/>
        <c:crossBetween val="between"/>
      </c:valAx>
      <c:spPr>
        <a:noFill/>
        <a:ln w="25400">
          <a:noFill/>
        </a:ln>
      </c:spPr>
    </c:plotArea>
    <c:legend>
      <c:legendPos val="r"/>
      <c:layout>
        <c:manualLayout>
          <c:xMode val="edge"/>
          <c:yMode val="edge"/>
          <c:x val="9.4385316106072481E-2"/>
          <c:y val="1.5769370883975519E-2"/>
          <c:w val="0.89502884857981335"/>
          <c:h val="0.14183419678617395"/>
        </c:manualLayout>
      </c:layout>
      <c:overlay val="0"/>
      <c:spPr>
        <a:solidFill>
          <a:schemeClr val="bg1"/>
        </a:solidFill>
        <a:ln w="25399">
          <a:noFill/>
        </a:ln>
      </c:spPr>
      <c:txPr>
        <a:bodyPr/>
        <a:lstStyle/>
        <a:p>
          <a:pPr>
            <a:defRPr b="1"/>
          </a:pPr>
          <a:endParaRPr lang="es-ES"/>
        </a:p>
      </c:txPr>
    </c:legend>
    <c:plotVisOnly val="1"/>
    <c:dispBlanksAs val="gap"/>
    <c:showDLblsOverMax val="0"/>
  </c:chart>
  <c:spPr>
    <a:noFill/>
    <a:ln>
      <a:noFill/>
    </a:ln>
  </c:spPr>
  <c:txPr>
    <a:bodyPr/>
    <a:lstStyle/>
    <a:p>
      <a:pPr>
        <a:defRPr sz="8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53" l="0.70866141732286037" r="0.70866141732286037" t="1.1605511811023623" header="0.30000000000000032" footer="0.30000000000000032"/>
    <c:pageSetup paperSize="9"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50992759409572E-2"/>
          <c:y val="0.1973899023116974"/>
          <c:w val="0.92687226035128145"/>
          <c:h val="0.65153827394258079"/>
        </c:manualLayout>
      </c:layout>
      <c:barChart>
        <c:barDir val="col"/>
        <c:grouping val="percentStacked"/>
        <c:varyColors val="0"/>
        <c:ser>
          <c:idx val="1"/>
          <c:order val="0"/>
          <c:tx>
            <c:v>Grado de ocupación (%)</c:v>
          </c:tx>
          <c:spPr>
            <a:solidFill>
              <a:schemeClr val="accent1"/>
            </a:solidFill>
            <a:ln w="19050" cap="rnd">
              <a:noFill/>
            </a:ln>
          </c:spPr>
          <c:invertIfNegative val="0"/>
          <c:dLbls>
            <c:spPr>
              <a:noFill/>
              <a:ln>
                <a:noFill/>
              </a:ln>
              <a:effectLst/>
            </c:spPr>
            <c:txPr>
              <a:bodyPr/>
              <a:lstStyle/>
              <a:p>
                <a:pPr>
                  <a:defRPr>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(2)'!$C$390:$C$398</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 (2)'!$F$699:$F$707</c:f>
              <c:numCache>
                <c:formatCode>0.00</c:formatCode>
                <c:ptCount val="9"/>
                <c:pt idx="0">
                  <c:v>51.395796456781042</c:v>
                </c:pt>
                <c:pt idx="1">
                  <c:v>59.133772060762389</c:v>
                </c:pt>
                <c:pt idx="2">
                  <c:v>48.99136810979391</c:v>
                </c:pt>
                <c:pt idx="3">
                  <c:v>53.678339125175874</c:v>
                </c:pt>
                <c:pt idx="4">
                  <c:v>56.4429738303308</c:v>
                </c:pt>
                <c:pt idx="5">
                  <c:v>36.185065821011101</c:v>
                </c:pt>
                <c:pt idx="6">
                  <c:v>65.287440317345101</c:v>
                </c:pt>
                <c:pt idx="7">
                  <c:v>59.556020136455011</c:v>
                </c:pt>
                <c:pt idx="8">
                  <c:v>58.559233288768866</c:v>
                </c:pt>
              </c:numCache>
            </c:numRef>
          </c:val>
          <c:extLst>
            <c:ext xmlns:c16="http://schemas.microsoft.com/office/drawing/2014/chart" uri="{C3380CC4-5D6E-409C-BE32-E72D297353CC}">
              <c16:uniqueId val="{00000000-D2CF-4ABF-A9B4-3A2A968B33AE}"/>
            </c:ext>
          </c:extLst>
        </c:ser>
        <c:ser>
          <c:idx val="0"/>
          <c:order val="1"/>
          <c:tx>
            <c:v>Total plazas ofertadas</c:v>
          </c:tx>
          <c:spPr>
            <a:solidFill>
              <a:schemeClr val="accent1">
                <a:lumMod val="20000"/>
                <a:lumOff val="80000"/>
              </a:schemeClr>
            </a:solidFill>
          </c:spPr>
          <c:invertIfNegative val="0"/>
          <c:cat>
            <c:strRef>
              <c:f>'imchot (2)'!$C$390:$C$398</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 (2)'!$M$696:$M$704</c:f>
              <c:numCache>
                <c:formatCode>0.00</c:formatCode>
                <c:ptCount val="9"/>
                <c:pt idx="0">
                  <c:v>48.604203543218958</c:v>
                </c:pt>
                <c:pt idx="1">
                  <c:v>40.866227939237611</c:v>
                </c:pt>
                <c:pt idx="2">
                  <c:v>51.00863189020609</c:v>
                </c:pt>
                <c:pt idx="3">
                  <c:v>46.321660874824126</c:v>
                </c:pt>
                <c:pt idx="4">
                  <c:v>43.5570261696692</c:v>
                </c:pt>
                <c:pt idx="5">
                  <c:v>63.814934178988899</c:v>
                </c:pt>
                <c:pt idx="6">
                  <c:v>34.712559682654899</c:v>
                </c:pt>
                <c:pt idx="7">
                  <c:v>40.443979863544989</c:v>
                </c:pt>
                <c:pt idx="8">
                  <c:v>41.440766711231134</c:v>
                </c:pt>
              </c:numCache>
            </c:numRef>
          </c:val>
          <c:extLst>
            <c:ext xmlns:c16="http://schemas.microsoft.com/office/drawing/2014/chart" uri="{C3380CC4-5D6E-409C-BE32-E72D297353CC}">
              <c16:uniqueId val="{00000001-D2CF-4ABF-A9B4-3A2A968B33AE}"/>
            </c:ext>
          </c:extLst>
        </c:ser>
        <c:dLbls>
          <c:showLegendKey val="0"/>
          <c:showVal val="0"/>
          <c:showCatName val="0"/>
          <c:showSerName val="0"/>
          <c:showPercent val="0"/>
          <c:showBubbleSize val="0"/>
        </c:dLbls>
        <c:gapWidth val="200"/>
        <c:overlap val="100"/>
        <c:axId val="156449792"/>
        <c:axId val="156484352"/>
      </c:barChart>
      <c:lineChart>
        <c:grouping val="standard"/>
        <c:varyColors val="0"/>
        <c:ser>
          <c:idx val="2"/>
          <c:order val="2"/>
          <c:tx>
            <c:v>Media Andalucía</c:v>
          </c:tx>
          <c:spPr>
            <a:ln w="12700">
              <a:solidFill>
                <a:srgbClr val="FFC000">
                  <a:alpha val="60000"/>
                </a:srgbClr>
              </a:solidFill>
              <a:prstDash val="dash"/>
            </a:ln>
          </c:spPr>
          <c:marker>
            <c:symbol val="none"/>
          </c:marker>
          <c:cat>
            <c:strRef>
              <c:f>'imchot (2)'!$C$390:$C$398</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 (2)'!$N$696:$N$704</c:f>
              <c:numCache>
                <c:formatCode>0.00</c:formatCode>
                <c:ptCount val="9"/>
                <c:pt idx="0">
                  <c:v>0.58559233288768864</c:v>
                </c:pt>
                <c:pt idx="1">
                  <c:v>0.58559233288768864</c:v>
                </c:pt>
                <c:pt idx="2">
                  <c:v>0.58559233288768864</c:v>
                </c:pt>
                <c:pt idx="3">
                  <c:v>0.58559233288768864</c:v>
                </c:pt>
                <c:pt idx="4">
                  <c:v>0.58559233288768864</c:v>
                </c:pt>
                <c:pt idx="5">
                  <c:v>0.58559233288768864</c:v>
                </c:pt>
                <c:pt idx="6">
                  <c:v>0.58559233288768864</c:v>
                </c:pt>
                <c:pt idx="7">
                  <c:v>0.58559233288768864</c:v>
                </c:pt>
                <c:pt idx="8">
                  <c:v>0.58559233288768864</c:v>
                </c:pt>
              </c:numCache>
            </c:numRef>
          </c:val>
          <c:smooth val="0"/>
          <c:extLst>
            <c:ext xmlns:c16="http://schemas.microsoft.com/office/drawing/2014/chart" uri="{C3380CC4-5D6E-409C-BE32-E72D297353CC}">
              <c16:uniqueId val="{00000002-D2CF-4ABF-A9B4-3A2A968B33AE}"/>
            </c:ext>
          </c:extLst>
        </c:ser>
        <c:dLbls>
          <c:showLegendKey val="0"/>
          <c:showVal val="0"/>
          <c:showCatName val="0"/>
          <c:showSerName val="0"/>
          <c:showPercent val="0"/>
          <c:showBubbleSize val="0"/>
        </c:dLbls>
        <c:marker val="1"/>
        <c:smooth val="0"/>
        <c:axId val="156449792"/>
        <c:axId val="156484352"/>
      </c:lineChart>
      <c:catAx>
        <c:axId val="156449792"/>
        <c:scaling>
          <c:orientation val="minMax"/>
        </c:scaling>
        <c:delete val="0"/>
        <c:axPos val="b"/>
        <c:numFmt formatCode="General" sourceLinked="1"/>
        <c:majorTickMark val="out"/>
        <c:minorTickMark val="none"/>
        <c:tickLblPos val="low"/>
        <c:spPr>
          <a:ln w="6350">
            <a:noFill/>
            <a:prstDash val="dash"/>
          </a:ln>
        </c:spPr>
        <c:crossAx val="156484352"/>
        <c:crosses val="autoZero"/>
        <c:auto val="1"/>
        <c:lblAlgn val="ctr"/>
        <c:lblOffset val="100"/>
        <c:noMultiLvlLbl val="0"/>
      </c:catAx>
      <c:valAx>
        <c:axId val="156484352"/>
        <c:scaling>
          <c:orientation val="minMax"/>
        </c:scaling>
        <c:delete val="0"/>
        <c:axPos val="l"/>
        <c:majorGridlines>
          <c:spPr>
            <a:ln w="6350">
              <a:solidFill>
                <a:schemeClr val="bg1">
                  <a:lumMod val="85000"/>
                </a:schemeClr>
              </a:solidFill>
              <a:prstDash val="dash"/>
            </a:ln>
          </c:spPr>
        </c:majorGridlines>
        <c:numFmt formatCode="0%" sourceLinked="0"/>
        <c:majorTickMark val="out"/>
        <c:minorTickMark val="none"/>
        <c:tickLblPos val="nextTo"/>
        <c:spPr>
          <a:ln>
            <a:noFill/>
          </a:ln>
        </c:spPr>
        <c:crossAx val="156449792"/>
        <c:crosses val="autoZero"/>
        <c:crossBetween val="between"/>
      </c:valAx>
    </c:plotArea>
    <c:legend>
      <c:legendPos val="t"/>
      <c:layout>
        <c:manualLayout>
          <c:xMode val="edge"/>
          <c:yMode val="edge"/>
          <c:x val="5.4501700954806796E-2"/>
          <c:y val="5.2074753566968675E-2"/>
          <c:w val="0.42234932791065638"/>
          <c:h val="8.4641331280191898E-2"/>
        </c:manualLayout>
      </c:layout>
      <c:overlay val="0"/>
      <c:txPr>
        <a:bodyPr/>
        <a:lstStyle/>
        <a:p>
          <a:pPr>
            <a:defRPr b="1"/>
          </a:pPr>
          <a:endParaRPr lang="es-ES"/>
        </a:p>
      </c:txPr>
    </c:legend>
    <c:plotVisOnly val="1"/>
    <c:dispBlanksAs val="gap"/>
    <c:showDLblsOverMax val="0"/>
  </c:chart>
  <c:spPr>
    <a:ln w="6350" cap="rnd">
      <a:noFill/>
    </a:ln>
  </c:spPr>
  <c:txPr>
    <a:bodyPr/>
    <a:lstStyle/>
    <a:p>
      <a:pPr>
        <a:defRPr sz="900" baseline="0">
          <a:solidFill>
            <a:schemeClr val="bg1">
              <a:lumMod val="50000"/>
            </a:schemeClr>
          </a:solidFill>
          <a:latin typeface="Noto Sans HK Light" panose="020B0300000000000000" pitchFamily="34" charset="-128"/>
          <a:ea typeface="Noto Sans HK Light" panose="020B0300000000000000" pitchFamily="34" charset="-128"/>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446743513957E-2"/>
          <c:y val="0.15070904775441249"/>
          <c:w val="0.85884353741501085"/>
          <c:h val="0.74400068003605713"/>
        </c:manualLayout>
      </c:layout>
      <c:barChart>
        <c:barDir val="col"/>
        <c:grouping val="clustered"/>
        <c:varyColors val="0"/>
        <c:ser>
          <c:idx val="0"/>
          <c:order val="1"/>
          <c:tx>
            <c:strRef>
              <c:f>'imchot (2)'!$B$5</c:f>
              <c:strCache>
                <c:ptCount val="1"/>
                <c:pt idx="0">
                  <c:v>OCTUBRE 24</c:v>
                </c:pt>
              </c:strCache>
            </c:strRef>
          </c:tx>
          <c:spPr>
            <a:solidFill>
              <a:schemeClr val="accent1">
                <a:lumMod val="60000"/>
                <a:lumOff val="40000"/>
              </a:schemeClr>
            </a:solidFill>
            <a:ln w="19050" cap="rnd" cmpd="sng">
              <a:solidFill>
                <a:schemeClr val="bg1"/>
              </a:solidFill>
              <a:prstDash val="solid"/>
            </a:ln>
          </c:spPr>
          <c:invertIfNegative val="0"/>
          <c:dLbls>
            <c:spPr>
              <a:noFill/>
              <a:ln>
                <a:noFill/>
              </a:ln>
              <a:effectLst/>
            </c:spPr>
            <c:txPr>
              <a:bodyPr wrap="square" lIns="38100" tIns="19050" rIns="38100" bIns="19050" anchor="ctr">
                <a:spAutoFit/>
              </a:bodyPr>
              <a:lstStyle/>
              <a:p>
                <a:pPr>
                  <a:defRPr b="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(2)'!$F$3:$H$3</c:f>
              <c:strCache>
                <c:ptCount val="3"/>
                <c:pt idx="0">
                  <c:v>TOTAL</c:v>
                </c:pt>
                <c:pt idx="1">
                  <c:v>ESPAÑOLES</c:v>
                </c:pt>
                <c:pt idx="2">
                  <c:v>EXTRANJEROS</c:v>
                </c:pt>
              </c:strCache>
            </c:strRef>
          </c:cat>
          <c:val>
            <c:numRef>
              <c:f>'imchot (2)'!$F$5:$H$5</c:f>
              <c:numCache>
                <c:formatCode>#,##0</c:formatCode>
                <c:ptCount val="3"/>
                <c:pt idx="0">
                  <c:v>5141230</c:v>
                </c:pt>
                <c:pt idx="1">
                  <c:v>1665690</c:v>
                </c:pt>
                <c:pt idx="2">
                  <c:v>3475540</c:v>
                </c:pt>
              </c:numCache>
            </c:numRef>
          </c:val>
          <c:extLst>
            <c:ext xmlns:c16="http://schemas.microsoft.com/office/drawing/2014/chart" uri="{C3380CC4-5D6E-409C-BE32-E72D297353CC}">
              <c16:uniqueId val="{00000000-B22F-4FC6-BABE-A51AEA5D4C23}"/>
            </c:ext>
          </c:extLst>
        </c:ser>
        <c:ser>
          <c:idx val="1"/>
          <c:order val="2"/>
          <c:tx>
            <c:strRef>
              <c:f>'imchot (2)'!$B$6</c:f>
              <c:strCache>
                <c:ptCount val="1"/>
                <c:pt idx="0">
                  <c:v>OCTUBRE 25</c:v>
                </c:pt>
              </c:strCache>
            </c:strRef>
          </c:tx>
          <c:spPr>
            <a:solidFill>
              <a:schemeClr val="accent1"/>
            </a:solidFill>
            <a:ln w="19050" cap="rnd" cmpd="sng">
              <a:solidFill>
                <a:schemeClr val="bg1"/>
              </a:solidFill>
              <a:prstDash val="solid"/>
            </a:ln>
          </c:spPr>
          <c:invertIfNegative val="0"/>
          <c:dLbls>
            <c:spPr>
              <a:noFill/>
              <a:ln w="25399">
                <a:noFill/>
              </a:ln>
            </c:spPr>
            <c:txPr>
              <a:bodyPr/>
              <a:lstStyle/>
              <a:p>
                <a:pPr>
                  <a:defRPr>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(2)'!$F$3:$H$3</c:f>
              <c:strCache>
                <c:ptCount val="3"/>
                <c:pt idx="0">
                  <c:v>TOTAL</c:v>
                </c:pt>
                <c:pt idx="1">
                  <c:v>ESPAÑOLES</c:v>
                </c:pt>
                <c:pt idx="2">
                  <c:v>EXTRANJEROS</c:v>
                </c:pt>
              </c:strCache>
            </c:strRef>
          </c:cat>
          <c:val>
            <c:numRef>
              <c:f>'imchot (2)'!$F$6:$H$6</c:f>
              <c:numCache>
                <c:formatCode>#,##0</c:formatCode>
                <c:ptCount val="3"/>
                <c:pt idx="0">
                  <c:v>5250858</c:v>
                </c:pt>
                <c:pt idx="1">
                  <c:v>1703330</c:v>
                </c:pt>
                <c:pt idx="2">
                  <c:v>3547528</c:v>
                </c:pt>
              </c:numCache>
            </c:numRef>
          </c:val>
          <c:extLst>
            <c:ext xmlns:c16="http://schemas.microsoft.com/office/drawing/2014/chart" uri="{C3380CC4-5D6E-409C-BE32-E72D297353CC}">
              <c16:uniqueId val="{00000003-B22F-4FC6-BABE-A51AEA5D4C23}"/>
            </c:ext>
          </c:extLst>
        </c:ser>
        <c:dLbls>
          <c:showLegendKey val="0"/>
          <c:showVal val="0"/>
          <c:showCatName val="0"/>
          <c:showSerName val="0"/>
          <c:showPercent val="0"/>
          <c:showBubbleSize val="0"/>
        </c:dLbls>
        <c:gapWidth val="150"/>
        <c:axId val="154956160"/>
        <c:axId val="154957696"/>
        <c:extLst>
          <c:ext xmlns:c15="http://schemas.microsoft.com/office/drawing/2012/chart" uri="{02D57815-91ED-43cb-92C2-25804820EDAC}">
            <c15:filteredBarSeries>
              <c15:ser>
                <c:idx val="3"/>
                <c:order val="0"/>
                <c:tx>
                  <c:strRef>
                    <c:extLst>
                      <c:ext uri="{02D57815-91ED-43cb-92C2-25804820EDAC}">
                        <c15:formulaRef>
                          <c15:sqref>'imchot (2)'!$B$4</c15:sqref>
                        </c15:formulaRef>
                      </c:ext>
                    </c:extLst>
                    <c:strCache>
                      <c:ptCount val="1"/>
                    </c:strCache>
                  </c:strRef>
                </c:tx>
                <c:spPr>
                  <a:solidFill>
                    <a:schemeClr val="accent1">
                      <a:lumMod val="20000"/>
                      <a:lumOff val="80000"/>
                    </a:schemeClr>
                  </a:solidFill>
                  <a:ln w="19050">
                    <a:solidFill>
                      <a:schemeClr val="bg1"/>
                    </a:solidFill>
                  </a:ln>
                </c:spPr>
                <c:invertIfNegative val="0"/>
                <c:dLbls>
                  <c:spPr>
                    <a:noFill/>
                    <a:ln>
                      <a:noFill/>
                    </a:ln>
                    <a:effectLst/>
                  </c:sp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'imchot (2)'!$F$3:$H$3</c15:sqref>
                        </c15:formulaRef>
                      </c:ext>
                    </c:extLst>
                    <c:strCache>
                      <c:ptCount val="3"/>
                      <c:pt idx="0">
                        <c:v>TOTAL</c:v>
                      </c:pt>
                      <c:pt idx="1">
                        <c:v>ESPAÑOLES</c:v>
                      </c:pt>
                      <c:pt idx="2">
                        <c:v>EXTRANJEROS</c:v>
                      </c:pt>
                    </c:strCache>
                  </c:strRef>
                </c:cat>
                <c:val>
                  <c:numRef>
                    <c:extLst>
                      <c:ext uri="{02D57815-91ED-43cb-92C2-25804820EDAC}">
                        <c15:formulaRef>
                          <c15:sqref>'imchot (2)'!$F$4:$H$4</c15:sqref>
                        </c15:formulaRef>
                      </c:ext>
                    </c:extLst>
                    <c:numCache>
                      <c:formatCode>#,##0</c:formatCode>
                      <c:ptCount val="3"/>
                    </c:numCache>
                  </c:numRef>
                </c:val>
                <c:extLst>
                  <c:ext xmlns:c16="http://schemas.microsoft.com/office/drawing/2014/chart" uri="{C3380CC4-5D6E-409C-BE32-E72D297353CC}">
                    <c16:uniqueId val="{00000005-B22F-4FC6-BABE-A51AEA5D4C23}"/>
                  </c:ext>
                </c:extLst>
              </c15:ser>
            </c15:filteredBarSeries>
          </c:ext>
        </c:extLst>
      </c:barChart>
      <c:lineChart>
        <c:grouping val="standard"/>
        <c:varyColors val="0"/>
        <c:ser>
          <c:idx val="2"/>
          <c:order val="3"/>
          <c:tx>
            <c:strRef>
              <c:f>'imchot (2)'!$B$8</c:f>
              <c:strCache>
                <c:ptCount val="1"/>
                <c:pt idx="0">
                  <c:v>% VAR 25/24</c:v>
                </c:pt>
              </c:strCache>
            </c:strRef>
          </c:tx>
          <c:spPr>
            <a:ln w="28574">
              <a:noFill/>
            </a:ln>
          </c:spPr>
          <c:marker>
            <c:symbol val="circle"/>
            <c:size val="25"/>
            <c:spPr>
              <a:solidFill>
                <a:srgbClr val="FFC000"/>
              </a:solidFill>
              <a:ln w="12700" cap="rnd" cmpd="sng">
                <a:solidFill>
                  <a:schemeClr val="bg1"/>
                </a:solidFill>
                <a:prstDash val="solid"/>
              </a:ln>
            </c:spPr>
          </c:marker>
          <c:dLbls>
            <c:numFmt formatCode="#,##0.0%" sourceLinked="0"/>
            <c:spPr>
              <a:noFill/>
              <a:ln w="25399">
                <a:noFill/>
              </a:ln>
            </c:spPr>
            <c:txPr>
              <a:bodyPr/>
              <a:lstStyle/>
              <a:p>
                <a:pPr>
                  <a:defRPr sz="600">
                    <a:solidFill>
                      <a:sysClr val="windowText" lastClr="000000"/>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(2)'!$F$3:$H$3</c:f>
              <c:strCache>
                <c:ptCount val="3"/>
                <c:pt idx="0">
                  <c:v>TOTAL</c:v>
                </c:pt>
                <c:pt idx="1">
                  <c:v>ESPAÑOLES</c:v>
                </c:pt>
                <c:pt idx="2">
                  <c:v>EXTRANJEROS</c:v>
                </c:pt>
              </c:strCache>
            </c:strRef>
          </c:cat>
          <c:val>
            <c:numRef>
              <c:f>'imchot (2)'!$F$8:$H$8</c:f>
              <c:numCache>
                <c:formatCode>0.0%</c:formatCode>
                <c:ptCount val="3"/>
                <c:pt idx="0">
                  <c:v>2.1323302011386325E-2</c:v>
                </c:pt>
                <c:pt idx="1">
                  <c:v>2.259724198380253E-2</c:v>
                </c:pt>
                <c:pt idx="2">
                  <c:v>2.0712752550682723E-2</c:v>
                </c:pt>
              </c:numCache>
            </c:numRef>
          </c:val>
          <c:smooth val="0"/>
          <c:extLst>
            <c:ext xmlns:c16="http://schemas.microsoft.com/office/drawing/2014/chart" uri="{C3380CC4-5D6E-409C-BE32-E72D297353CC}">
              <c16:uniqueId val="{00000004-B22F-4FC6-BABE-A51AEA5D4C23}"/>
            </c:ext>
          </c:extLst>
        </c:ser>
        <c:dLbls>
          <c:showLegendKey val="0"/>
          <c:showVal val="0"/>
          <c:showCatName val="0"/>
          <c:showSerName val="0"/>
          <c:showPercent val="0"/>
          <c:showBubbleSize val="0"/>
        </c:dLbls>
        <c:marker val="1"/>
        <c:smooth val="0"/>
        <c:axId val="154963968"/>
        <c:axId val="154965504"/>
      </c:lineChart>
      <c:catAx>
        <c:axId val="154956160"/>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a:pPr>
            <a:endParaRPr lang="es-ES"/>
          </a:p>
        </c:txPr>
        <c:crossAx val="154957696"/>
        <c:crosses val="autoZero"/>
        <c:auto val="1"/>
        <c:lblAlgn val="ctr"/>
        <c:lblOffset val="100"/>
        <c:tickLblSkip val="1"/>
        <c:tickMarkSkip val="1"/>
        <c:noMultiLvlLbl val="0"/>
      </c:catAx>
      <c:valAx>
        <c:axId val="154957696"/>
        <c:scaling>
          <c:orientation val="minMax"/>
        </c:scaling>
        <c:delete val="0"/>
        <c:axPos val="l"/>
        <c:majorGridlines>
          <c:spPr>
            <a:ln w="6350">
              <a:solidFill>
                <a:schemeClr val="bg1">
                  <a:lumMod val="85000"/>
                </a:schemeClr>
              </a:solidFill>
              <a:prstDash val="dash"/>
            </a:ln>
          </c:spPr>
        </c:majorGridlines>
        <c:title>
          <c:tx>
            <c:rich>
              <a:bodyPr rot="0" vert="horz"/>
              <a:lstStyle/>
              <a:p>
                <a:pPr>
                  <a:defRPr/>
                </a:pPr>
                <a:r>
                  <a:rPr lang="es-ES"/>
                  <a:t>PERNOCT.</a:t>
                </a:r>
              </a:p>
            </c:rich>
          </c:tx>
          <c:layout>
            <c:manualLayout>
              <c:xMode val="edge"/>
              <c:yMode val="edge"/>
              <c:x val="3.0008944003216654E-4"/>
              <c:y val="1.8470998120193916E-2"/>
            </c:manualLayout>
          </c:layout>
          <c:overlay val="0"/>
        </c:title>
        <c:numFmt formatCode="#,##0" sourceLinked="1"/>
        <c:majorTickMark val="out"/>
        <c:minorTickMark val="none"/>
        <c:tickLblPos val="nextTo"/>
        <c:spPr>
          <a:ln w="12700">
            <a:noFill/>
            <a:prstDash val="solid"/>
          </a:ln>
        </c:spPr>
        <c:txPr>
          <a:bodyPr rot="0" vert="horz"/>
          <a:lstStyle/>
          <a:p>
            <a:pPr>
              <a:defRPr b="0"/>
            </a:pPr>
            <a:endParaRPr lang="es-ES"/>
          </a:p>
        </c:txPr>
        <c:crossAx val="154956160"/>
        <c:crosses val="autoZero"/>
        <c:crossBetween val="between"/>
      </c:valAx>
      <c:catAx>
        <c:axId val="154963968"/>
        <c:scaling>
          <c:orientation val="minMax"/>
        </c:scaling>
        <c:delete val="1"/>
        <c:axPos val="b"/>
        <c:numFmt formatCode="General" sourceLinked="1"/>
        <c:majorTickMark val="out"/>
        <c:minorTickMark val="none"/>
        <c:tickLblPos val="none"/>
        <c:crossAx val="154965504"/>
        <c:crosses val="autoZero"/>
        <c:auto val="1"/>
        <c:lblAlgn val="ctr"/>
        <c:lblOffset val="100"/>
        <c:noMultiLvlLbl val="0"/>
      </c:catAx>
      <c:valAx>
        <c:axId val="154965504"/>
        <c:scaling>
          <c:orientation val="minMax"/>
        </c:scaling>
        <c:delete val="0"/>
        <c:axPos val="r"/>
        <c:title>
          <c:tx>
            <c:rich>
              <a:bodyPr rot="0" vert="horz"/>
              <a:lstStyle/>
              <a:p>
                <a:pPr>
                  <a:defRPr/>
                </a:pPr>
                <a:r>
                  <a:rPr lang="es-ES"/>
                  <a:t>% VAR</a:t>
                </a:r>
              </a:p>
            </c:rich>
          </c:tx>
          <c:layout>
            <c:manualLayout>
              <c:xMode val="edge"/>
              <c:yMode val="edge"/>
              <c:x val="0.9508293418229965"/>
              <c:y val="1.7959493556865474E-2"/>
            </c:manualLayout>
          </c:layout>
          <c:overlay val="0"/>
        </c:title>
        <c:numFmt formatCode="0.0%" sourceLinked="1"/>
        <c:majorTickMark val="cross"/>
        <c:minorTickMark val="none"/>
        <c:tickLblPos val="nextTo"/>
        <c:spPr>
          <a:ln w="12700">
            <a:noFill/>
            <a:prstDash val="solid"/>
          </a:ln>
        </c:spPr>
        <c:txPr>
          <a:bodyPr rot="0" vert="horz"/>
          <a:lstStyle/>
          <a:p>
            <a:pPr>
              <a:defRPr b="0"/>
            </a:pPr>
            <a:endParaRPr lang="es-ES"/>
          </a:p>
        </c:txPr>
        <c:crossAx val="154963968"/>
        <c:crosses val="max"/>
        <c:crossBetween val="between"/>
      </c:valAx>
      <c:spPr>
        <a:noFill/>
        <a:ln w="25400">
          <a:noFill/>
        </a:ln>
      </c:spPr>
    </c:plotArea>
    <c:legend>
      <c:legendPos val="r"/>
      <c:layout>
        <c:manualLayout>
          <c:xMode val="edge"/>
          <c:yMode val="edge"/>
          <c:x val="9.8284042245915526E-2"/>
          <c:y val="3.2579396325459697E-2"/>
          <c:w val="0.73228194301799232"/>
          <c:h val="7.5625252590078199E-2"/>
        </c:manualLayout>
      </c:layout>
      <c:overlay val="0"/>
      <c:spPr>
        <a:solidFill>
          <a:schemeClr val="bg1"/>
        </a:solidFill>
        <a:ln w="25399">
          <a:noFill/>
        </a:ln>
      </c:spPr>
    </c:legend>
    <c:plotVisOnly val="1"/>
    <c:dispBlanksAs val="gap"/>
    <c:showDLblsOverMax val="0"/>
  </c:chart>
  <c:spPr>
    <a:noFill/>
    <a:ln>
      <a:noFill/>
    </a:ln>
  </c:spPr>
  <c:txPr>
    <a:bodyPr/>
    <a:lstStyle/>
    <a:p>
      <a:pPr>
        <a:defRPr sz="900" b="1"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50992759409572E-2"/>
          <c:y val="0.19636883041750094"/>
          <c:w val="0.92687226035128145"/>
          <c:h val="0.68339930352522293"/>
        </c:manualLayout>
      </c:layout>
      <c:barChart>
        <c:barDir val="col"/>
        <c:grouping val="clustered"/>
        <c:varyColors val="0"/>
        <c:ser>
          <c:idx val="1"/>
          <c:order val="0"/>
          <c:tx>
            <c:strRef>
              <c:f>'imchot (2)'!$O$660</c:f>
              <c:strCache>
                <c:ptCount val="1"/>
                <c:pt idx="0">
                  <c:v>% VAR 25/24</c:v>
                </c:pt>
              </c:strCache>
            </c:strRef>
          </c:tx>
          <c:spPr>
            <a:solidFill>
              <a:schemeClr val="accent1"/>
            </a:solidFill>
            <a:ln w="19050" cap="rnd">
              <a:noFill/>
            </a:ln>
          </c:spPr>
          <c:invertIfNegative val="0"/>
          <c:dLbls>
            <c:dLbl>
              <c:idx val="6"/>
              <c:layout>
                <c:manualLayout>
                  <c:x val="0"/>
                  <c:y val="1.8691588785046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E0-4B6E-81A6-CA086DE52EA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(2)'!$N$661:$N$669</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 (2)'!$O$661:$O$669</c:f>
              <c:numCache>
                <c:formatCode>0.0%</c:formatCode>
                <c:ptCount val="9"/>
                <c:pt idx="0">
                  <c:v>3.1419178680066384E-2</c:v>
                </c:pt>
                <c:pt idx="1">
                  <c:v>2.315060762906529E-2</c:v>
                </c:pt>
                <c:pt idx="2">
                  <c:v>-9.9100225165853484E-3</c:v>
                </c:pt>
                <c:pt idx="3">
                  <c:v>2.3579715267118662E-2</c:v>
                </c:pt>
                <c:pt idx="4">
                  <c:v>-6.4519419978456005E-3</c:v>
                </c:pt>
                <c:pt idx="5">
                  <c:v>1.0875116076108027E-2</c:v>
                </c:pt>
                <c:pt idx="6">
                  <c:v>-3.5326648169997643E-4</c:v>
                </c:pt>
                <c:pt idx="7">
                  <c:v>-1.9851176560397699E-2</c:v>
                </c:pt>
                <c:pt idx="8">
                  <c:v>5.5874675113336547E-3</c:v>
                </c:pt>
              </c:numCache>
            </c:numRef>
          </c:val>
          <c:extLst>
            <c:ext xmlns:c16="http://schemas.microsoft.com/office/drawing/2014/chart" uri="{C3380CC4-5D6E-409C-BE32-E72D297353CC}">
              <c16:uniqueId val="{00000001-4AE0-4B6E-81A6-CA086DE52EAA}"/>
            </c:ext>
          </c:extLst>
        </c:ser>
        <c:dLbls>
          <c:showLegendKey val="0"/>
          <c:showVal val="0"/>
          <c:showCatName val="0"/>
          <c:showSerName val="0"/>
          <c:showPercent val="0"/>
          <c:showBubbleSize val="0"/>
        </c:dLbls>
        <c:gapWidth val="200"/>
        <c:overlap val="-10"/>
        <c:axId val="154872832"/>
        <c:axId val="154899200"/>
        <c:extLst>
          <c:ext xmlns:c15="http://schemas.microsoft.com/office/drawing/2012/chart" uri="{02D57815-91ED-43cb-92C2-25804820EDAC}">
            <c15:filteredBarSeries>
              <c15:ser>
                <c:idx val="0"/>
                <c:order val="1"/>
                <c:tx>
                  <c:strRef>
                    <c:extLst>
                      <c:ext uri="{02D57815-91ED-43cb-92C2-25804820EDAC}">
                        <c15:formulaRef>
                          <c15:sqref>'imchot (2)'!$P$660</c15:sqref>
                        </c15:formulaRef>
                      </c:ext>
                    </c:extLst>
                    <c:strCache>
                      <c:ptCount val="1"/>
                      <c:pt idx="0">
                        <c:v>% VAR 24/19</c:v>
                      </c:pt>
                    </c:strCache>
                  </c:strRef>
                </c:tx>
                <c:spPr>
                  <a:solidFill>
                    <a:schemeClr val="accent1">
                      <a:lumMod val="60000"/>
                      <a:lumOff val="40000"/>
                    </a:schemeClr>
                  </a:solidFill>
                </c:spPr>
                <c:invertIfNegative val="0"/>
                <c:dLbls>
                  <c:dLbl>
                    <c:idx val="6"/>
                    <c:layout>
                      <c:manualLayout>
                        <c:x val="1.0254996821220146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FC9-4954-BFF8-F6E4288F449D}"/>
                      </c:ext>
                    </c:extLst>
                  </c:dLbl>
                  <c:dLbl>
                    <c:idx val="7"/>
                    <c:layout>
                      <c:manualLayout>
                        <c:x val="5.1274984106100732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FC9-4954-BFF8-F6E4288F449D}"/>
                      </c:ext>
                    </c:extLst>
                  </c:dLbl>
                  <c:spPr>
                    <a:noFill/>
                    <a:ln>
                      <a:noFill/>
                    </a:ln>
                    <a:effectLst/>
                  </c:sp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'imchot (2)'!$N$661:$N$669</c15:sqref>
                        </c15:formulaRef>
                      </c:ext>
                    </c:extLst>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extLst>
                      <c:ext uri="{02D57815-91ED-43cb-92C2-25804820EDAC}">
                        <c15:formulaRef>
                          <c15:sqref>'imchot (2)'!$P$661:$P$669</c15:sqref>
                        </c15:formulaRef>
                      </c:ext>
                    </c:extLst>
                    <c:numCache>
                      <c:formatCode>0.0%</c:formatCode>
                      <c:ptCount val="9"/>
                      <c:pt idx="0">
                        <c:v>-6.6170900284395318E-2</c:v>
                      </c:pt>
                      <c:pt idx="1">
                        <c:v>3.9431234018958428E-3</c:v>
                      </c:pt>
                      <c:pt idx="2">
                        <c:v>-0.1869650557837822</c:v>
                      </c:pt>
                      <c:pt idx="3">
                        <c:v>-0.2024056725600728</c:v>
                      </c:pt>
                      <c:pt idx="4">
                        <c:v>-8.4865960678858654E-2</c:v>
                      </c:pt>
                      <c:pt idx="5">
                        <c:v>-3.7693619402310308E-2</c:v>
                      </c:pt>
                      <c:pt idx="6">
                        <c:v>-1.9288964629347594E-2</c:v>
                      </c:pt>
                      <c:pt idx="7">
                        <c:v>-9.8066607231694025E-2</c:v>
                      </c:pt>
                      <c:pt idx="8">
                        <c:v>-6.459787659823979E-2</c:v>
                      </c:pt>
                    </c:numCache>
                  </c:numRef>
                </c:val>
                <c:extLst>
                  <c:ext xmlns:c16="http://schemas.microsoft.com/office/drawing/2014/chart" uri="{C3380CC4-5D6E-409C-BE32-E72D297353CC}">
                    <c16:uniqueId val="{00000002-4AE0-4B6E-81A6-CA086DE52EAA}"/>
                  </c:ext>
                </c:extLst>
              </c15:ser>
            </c15:filteredBarSeries>
          </c:ext>
        </c:extLst>
      </c:barChart>
      <c:catAx>
        <c:axId val="154872832"/>
        <c:scaling>
          <c:orientation val="minMax"/>
        </c:scaling>
        <c:delete val="0"/>
        <c:axPos val="b"/>
        <c:numFmt formatCode="General" sourceLinked="1"/>
        <c:majorTickMark val="out"/>
        <c:minorTickMark val="none"/>
        <c:tickLblPos val="low"/>
        <c:spPr>
          <a:ln w="6350">
            <a:noFill/>
            <a:prstDash val="dash"/>
          </a:ln>
        </c:spPr>
        <c:crossAx val="154899200"/>
        <c:crosses val="autoZero"/>
        <c:auto val="1"/>
        <c:lblAlgn val="ctr"/>
        <c:lblOffset val="100"/>
        <c:noMultiLvlLbl val="0"/>
      </c:catAx>
      <c:valAx>
        <c:axId val="154899200"/>
        <c:scaling>
          <c:orientation val="minMax"/>
        </c:scaling>
        <c:delete val="0"/>
        <c:axPos val="l"/>
        <c:majorGridlines>
          <c:spPr>
            <a:ln w="6350">
              <a:solidFill>
                <a:schemeClr val="bg1">
                  <a:lumMod val="85000"/>
                </a:schemeClr>
              </a:solidFill>
              <a:prstDash val="dash"/>
            </a:ln>
          </c:spPr>
        </c:majorGridlines>
        <c:numFmt formatCode="0%" sourceLinked="0"/>
        <c:majorTickMark val="out"/>
        <c:minorTickMark val="none"/>
        <c:tickLblPos val="nextTo"/>
        <c:spPr>
          <a:ln>
            <a:noFill/>
          </a:ln>
        </c:spPr>
        <c:crossAx val="154872832"/>
        <c:crosses val="autoZero"/>
        <c:crossBetween val="between"/>
      </c:valAx>
    </c:plotArea>
    <c:legend>
      <c:legendPos val="t"/>
      <c:layout>
        <c:manualLayout>
          <c:xMode val="edge"/>
          <c:yMode val="edge"/>
          <c:x val="8.2029641772594128E-2"/>
          <c:y val="5.5594185673705859E-2"/>
          <c:w val="0.22740144008944987"/>
          <c:h val="0.11326520818400325"/>
        </c:manualLayout>
      </c:layout>
      <c:overlay val="0"/>
    </c:legend>
    <c:plotVisOnly val="1"/>
    <c:dispBlanksAs val="gap"/>
    <c:showDLblsOverMax val="0"/>
  </c:chart>
  <c:spPr>
    <a:ln w="6350" cap="rnd">
      <a:noFill/>
    </a:ln>
  </c:spPr>
  <c:txPr>
    <a:bodyPr/>
    <a:lstStyle/>
    <a:p>
      <a:pPr>
        <a:defRPr sz="800" baseline="0">
          <a:solidFill>
            <a:schemeClr val="bg1">
              <a:lumMod val="50000"/>
            </a:schemeClr>
          </a:solidFill>
          <a:latin typeface="Noto Sans HK Light" panose="020B0300000000000000" pitchFamily="34" charset="-128"/>
          <a:ea typeface="Noto Sans HK Light" panose="020B0300000000000000" pitchFamily="34" charset="-128"/>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260221262418078E-2"/>
          <c:y val="0.14671650931295871"/>
          <c:w val="0.85884353741501063"/>
          <c:h val="0.74400068003605713"/>
        </c:manualLayout>
      </c:layout>
      <c:barChart>
        <c:barDir val="col"/>
        <c:grouping val="clustered"/>
        <c:varyColors val="0"/>
        <c:ser>
          <c:idx val="0"/>
          <c:order val="0"/>
          <c:tx>
            <c:strRef>
              <c:f>'imchot-verano (2)'!$B$5</c:f>
              <c:strCache>
                <c:ptCount val="1"/>
                <c:pt idx="0">
                  <c:v>JUL.24-SEP.24</c:v>
                </c:pt>
              </c:strCache>
            </c:strRef>
          </c:tx>
          <c:spPr>
            <a:solidFill>
              <a:schemeClr val="accent1">
                <a:lumMod val="60000"/>
                <a:lumOff val="40000"/>
              </a:schemeClr>
            </a:solidFill>
            <a:ln w="19050" cap="rnd" cmpd="sng">
              <a:solidFill>
                <a:schemeClr val="bg1"/>
              </a:solidFill>
              <a:prstDash val="solid"/>
            </a:ln>
          </c:spPr>
          <c:invertIfNegative val="0"/>
          <c:cat>
            <c:strRef>
              <c:f>'imchot-verano (2)'!$C$3:$E$3</c:f>
              <c:strCache>
                <c:ptCount val="3"/>
                <c:pt idx="0">
                  <c:v>TOTAL</c:v>
                </c:pt>
                <c:pt idx="1">
                  <c:v>ESPAÑOLES</c:v>
                </c:pt>
                <c:pt idx="2">
                  <c:v>EXTRANJEROS</c:v>
                </c:pt>
              </c:strCache>
            </c:strRef>
          </c:cat>
          <c:val>
            <c:numRef>
              <c:f>'imchot-verano (2)'!$C$5:$E$5</c:f>
              <c:numCache>
                <c:formatCode>#,##0</c:formatCode>
                <c:ptCount val="3"/>
                <c:pt idx="0">
                  <c:v>6232434</c:v>
                </c:pt>
                <c:pt idx="1">
                  <c:v>3383939</c:v>
                </c:pt>
                <c:pt idx="2">
                  <c:v>2848494</c:v>
                </c:pt>
              </c:numCache>
            </c:numRef>
          </c:val>
          <c:extLst>
            <c:ext xmlns:c16="http://schemas.microsoft.com/office/drawing/2014/chart" uri="{C3380CC4-5D6E-409C-BE32-E72D297353CC}">
              <c16:uniqueId val="{00000001-51F9-43E4-9028-ED95AE18E7B0}"/>
            </c:ext>
          </c:extLst>
        </c:ser>
        <c:ser>
          <c:idx val="1"/>
          <c:order val="1"/>
          <c:tx>
            <c:strRef>
              <c:f>'imchot-verano (2)'!$B$6</c:f>
              <c:strCache>
                <c:ptCount val="1"/>
                <c:pt idx="0">
                  <c:v>JUL.25-SEP.25</c:v>
                </c:pt>
              </c:strCache>
            </c:strRef>
          </c:tx>
          <c:spPr>
            <a:solidFill>
              <a:schemeClr val="accent1"/>
            </a:solidFill>
            <a:ln w="19050" cap="rnd" cmpd="sng">
              <a:solidFill>
                <a:schemeClr val="bg1"/>
              </a:solidFill>
              <a:prstDash val="solid"/>
            </a:ln>
          </c:spPr>
          <c:invertIfNegative val="0"/>
          <c:dLbls>
            <c:dLbl>
              <c:idx val="0"/>
              <c:layout>
                <c:manualLayout>
                  <c:x val="4.8300843515281851E-3"/>
                  <c:y val="-7.69652457915566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F9-43E4-9028-ED95AE18E7B0}"/>
                </c:ext>
              </c:extLst>
            </c:dLbl>
            <c:dLbl>
              <c:idx val="2"/>
              <c:layout>
                <c:manualLayout>
                  <c:x val="4.8300843515282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F9-43E4-9028-ED95AE18E7B0}"/>
                </c:ext>
              </c:extLst>
            </c:dLbl>
            <c:spPr>
              <a:noFill/>
              <a:ln w="25399">
                <a:noFill/>
              </a:ln>
            </c:spPr>
            <c:txPr>
              <a:bodyPr/>
              <a:lstStyle/>
              <a:p>
                <a:pPr>
                  <a:defRPr>
                    <a:solidFill>
                      <a:sysClr val="windowText" lastClr="00000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'imchot-verano (2)'!$C$3:$E$3</c:f>
              <c:strCache>
                <c:ptCount val="3"/>
                <c:pt idx="0">
                  <c:v>TOTAL</c:v>
                </c:pt>
                <c:pt idx="1">
                  <c:v>ESPAÑOLES</c:v>
                </c:pt>
                <c:pt idx="2">
                  <c:v>EXTRANJEROS</c:v>
                </c:pt>
              </c:strCache>
            </c:strRef>
          </c:cat>
          <c:val>
            <c:numRef>
              <c:f>'imchot-verano (2)'!$C$6:$E$6</c:f>
              <c:numCache>
                <c:formatCode>#,##0</c:formatCode>
                <c:ptCount val="3"/>
                <c:pt idx="0">
                  <c:v>6461639</c:v>
                </c:pt>
                <c:pt idx="1">
                  <c:v>3577473</c:v>
                </c:pt>
                <c:pt idx="2">
                  <c:v>2884167</c:v>
                </c:pt>
              </c:numCache>
            </c:numRef>
          </c:val>
          <c:extLst>
            <c:ext xmlns:c16="http://schemas.microsoft.com/office/drawing/2014/chart" uri="{C3380CC4-5D6E-409C-BE32-E72D297353CC}">
              <c16:uniqueId val="{00000004-51F9-43E4-9028-ED95AE18E7B0}"/>
            </c:ext>
          </c:extLst>
        </c:ser>
        <c:dLbls>
          <c:showLegendKey val="0"/>
          <c:showVal val="0"/>
          <c:showCatName val="0"/>
          <c:showSerName val="0"/>
          <c:showPercent val="0"/>
          <c:showBubbleSize val="0"/>
        </c:dLbls>
        <c:gapWidth val="150"/>
        <c:axId val="154736512"/>
        <c:axId val="154738048"/>
      </c:barChart>
      <c:lineChart>
        <c:grouping val="standard"/>
        <c:varyColors val="0"/>
        <c:ser>
          <c:idx val="2"/>
          <c:order val="2"/>
          <c:tx>
            <c:strRef>
              <c:f>'imchot-verano (2)'!$B$8</c:f>
              <c:strCache>
                <c:ptCount val="1"/>
                <c:pt idx="0">
                  <c:v>% VAR 25/24</c:v>
                </c:pt>
              </c:strCache>
            </c:strRef>
          </c:tx>
          <c:spPr>
            <a:ln w="28574">
              <a:noFill/>
            </a:ln>
          </c:spPr>
          <c:marker>
            <c:symbol val="circle"/>
            <c:size val="25"/>
            <c:spPr>
              <a:solidFill>
                <a:srgbClr val="FFC000"/>
              </a:solidFill>
              <a:ln w="12700" cap="rnd" cmpd="sng">
                <a:solidFill>
                  <a:schemeClr val="bg1"/>
                </a:solidFill>
                <a:prstDash val="solid"/>
              </a:ln>
            </c:spPr>
          </c:marker>
          <c:dLbls>
            <c:numFmt formatCode="0.0%" sourceLinked="0"/>
            <c:spPr>
              <a:noFill/>
              <a:ln w="25399">
                <a:noFill/>
              </a:ln>
            </c:spPr>
            <c:txPr>
              <a:bodyPr/>
              <a:lstStyle/>
              <a:p>
                <a:pPr>
                  <a:defRPr sz="700">
                    <a:solidFill>
                      <a:sysClr val="windowText" lastClr="000000"/>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'imchot-verano (2)'!$C$3:$E$3</c:f>
              <c:strCache>
                <c:ptCount val="3"/>
                <c:pt idx="0">
                  <c:v>TOTAL</c:v>
                </c:pt>
                <c:pt idx="1">
                  <c:v>ESPAÑOLES</c:v>
                </c:pt>
                <c:pt idx="2">
                  <c:v>EXTRANJEROS</c:v>
                </c:pt>
              </c:strCache>
            </c:strRef>
          </c:cat>
          <c:val>
            <c:numRef>
              <c:f>'imchot-verano (2)'!$C$8:$E$8</c:f>
              <c:numCache>
                <c:formatCode>0.0%</c:formatCode>
                <c:ptCount val="3"/>
                <c:pt idx="0">
                  <c:v>3.6776161608771174E-2</c:v>
                </c:pt>
                <c:pt idx="1">
                  <c:v>5.7191929287141452E-2</c:v>
                </c:pt>
                <c:pt idx="2">
                  <c:v>1.2523459765054756E-2</c:v>
                </c:pt>
              </c:numCache>
            </c:numRef>
          </c:val>
          <c:smooth val="0"/>
          <c:extLst>
            <c:ext xmlns:c16="http://schemas.microsoft.com/office/drawing/2014/chart" uri="{C3380CC4-5D6E-409C-BE32-E72D297353CC}">
              <c16:uniqueId val="{00000005-51F9-43E4-9028-ED95AE18E7B0}"/>
            </c:ext>
          </c:extLst>
        </c:ser>
        <c:dLbls>
          <c:showLegendKey val="0"/>
          <c:showVal val="0"/>
          <c:showCatName val="0"/>
          <c:showSerName val="0"/>
          <c:showPercent val="0"/>
          <c:showBubbleSize val="0"/>
        </c:dLbls>
        <c:marker val="1"/>
        <c:smooth val="0"/>
        <c:axId val="624326696"/>
        <c:axId val="624326368"/>
      </c:lineChart>
      <c:catAx>
        <c:axId val="154736512"/>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a:pPr>
            <a:endParaRPr lang="es-ES"/>
          </a:p>
        </c:txPr>
        <c:crossAx val="154738048"/>
        <c:crosses val="autoZero"/>
        <c:auto val="1"/>
        <c:lblAlgn val="ctr"/>
        <c:lblOffset val="100"/>
        <c:tickLblSkip val="1"/>
        <c:tickMarkSkip val="1"/>
        <c:noMultiLvlLbl val="0"/>
      </c:catAx>
      <c:valAx>
        <c:axId val="154738048"/>
        <c:scaling>
          <c:orientation val="minMax"/>
        </c:scaling>
        <c:delete val="0"/>
        <c:axPos val="l"/>
        <c:majorGridlines>
          <c:spPr>
            <a:ln w="6350">
              <a:solidFill>
                <a:schemeClr val="bg1">
                  <a:lumMod val="85000"/>
                </a:schemeClr>
              </a:solidFill>
              <a:prstDash val="dash"/>
            </a:ln>
          </c:spPr>
        </c:majorGridlines>
        <c:title>
          <c:tx>
            <c:rich>
              <a:bodyPr rot="0" vert="horz"/>
              <a:lstStyle/>
              <a:p>
                <a:pPr>
                  <a:defRPr/>
                </a:pPr>
                <a:r>
                  <a:rPr lang="es-ES"/>
                  <a:t>VIAJEROS</a:t>
                </a:r>
              </a:p>
            </c:rich>
          </c:tx>
          <c:layout>
            <c:manualLayout>
              <c:xMode val="edge"/>
              <c:yMode val="edge"/>
              <c:x val="1.5901246199794856E-3"/>
              <c:y val="6.9692642323991626E-3"/>
            </c:manualLayout>
          </c:layout>
          <c:overlay val="0"/>
        </c:title>
        <c:numFmt formatCode="#,##0" sourceLinked="1"/>
        <c:majorTickMark val="out"/>
        <c:minorTickMark val="none"/>
        <c:tickLblPos val="nextTo"/>
        <c:spPr>
          <a:ln w="12700">
            <a:noFill/>
            <a:prstDash val="solid"/>
          </a:ln>
        </c:spPr>
        <c:txPr>
          <a:bodyPr rot="0" vert="horz"/>
          <a:lstStyle/>
          <a:p>
            <a:pPr>
              <a:defRPr b="0"/>
            </a:pPr>
            <a:endParaRPr lang="es-ES"/>
          </a:p>
        </c:txPr>
        <c:crossAx val="154736512"/>
        <c:crosses val="autoZero"/>
        <c:crossBetween val="between"/>
        <c:majorUnit val="1000000"/>
      </c:valAx>
      <c:valAx>
        <c:axId val="624326368"/>
        <c:scaling>
          <c:orientation val="minMax"/>
        </c:scaling>
        <c:delete val="0"/>
        <c:axPos val="r"/>
        <c:numFmt formatCode="0.0%" sourceLinked="1"/>
        <c:majorTickMark val="none"/>
        <c:minorTickMark val="none"/>
        <c:tickLblPos val="nextTo"/>
        <c:spPr>
          <a:ln>
            <a:noFill/>
          </a:ln>
        </c:spPr>
        <c:crossAx val="624326696"/>
        <c:crosses val="max"/>
        <c:crossBetween val="between"/>
      </c:valAx>
      <c:catAx>
        <c:axId val="624326696"/>
        <c:scaling>
          <c:orientation val="minMax"/>
        </c:scaling>
        <c:delete val="1"/>
        <c:axPos val="b"/>
        <c:numFmt formatCode="General" sourceLinked="1"/>
        <c:majorTickMark val="out"/>
        <c:minorTickMark val="none"/>
        <c:tickLblPos val="nextTo"/>
        <c:crossAx val="624326368"/>
        <c:crosses val="autoZero"/>
        <c:auto val="1"/>
        <c:lblAlgn val="ctr"/>
        <c:lblOffset val="100"/>
        <c:noMultiLvlLbl val="0"/>
      </c:catAx>
      <c:spPr>
        <a:noFill/>
        <a:ln w="25400">
          <a:noFill/>
        </a:ln>
      </c:spPr>
    </c:plotArea>
    <c:legend>
      <c:legendPos val="r"/>
      <c:layout>
        <c:manualLayout>
          <c:xMode val="edge"/>
          <c:yMode val="edge"/>
          <c:x val="0.10638761541017497"/>
          <c:y val="1.5786707392054584E-2"/>
          <c:w val="0.82474670549192564"/>
          <c:h val="0.10326794792968261"/>
        </c:manualLayout>
      </c:layout>
      <c:overlay val="0"/>
      <c:spPr>
        <a:solidFill>
          <a:schemeClr val="bg1"/>
        </a:solidFill>
        <a:ln w="25399">
          <a:noFill/>
        </a:ln>
      </c:spPr>
    </c:legend>
    <c:plotVisOnly val="1"/>
    <c:dispBlanksAs val="gap"/>
    <c:showDLblsOverMax val="0"/>
  </c:chart>
  <c:spPr>
    <a:noFill/>
    <a:ln>
      <a:noFill/>
    </a:ln>
  </c:spPr>
  <c:txPr>
    <a:bodyPr/>
    <a:lstStyle/>
    <a:p>
      <a:pPr>
        <a:defRPr sz="900" b="1"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53" l="0.70866141732286037" r="0.70866141732286037" t="1.1605511811023623" header="0.30000000000000032" footer="0.30000000000000032"/>
    <c:pageSetup paperSize="9"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95918367348765E-2"/>
          <c:y val="0.15070918499075017"/>
          <c:w val="0.85884353741501085"/>
          <c:h val="0.74400068003605713"/>
        </c:manualLayout>
      </c:layout>
      <c:barChart>
        <c:barDir val="col"/>
        <c:grouping val="clustered"/>
        <c:varyColors val="0"/>
        <c:ser>
          <c:idx val="0"/>
          <c:order val="0"/>
          <c:tx>
            <c:strRef>
              <c:f>'imchot-verano (2)'!$B$5</c:f>
              <c:strCache>
                <c:ptCount val="1"/>
                <c:pt idx="0">
                  <c:v>JUL.24-SEP.24</c:v>
                </c:pt>
              </c:strCache>
            </c:strRef>
          </c:tx>
          <c:spPr>
            <a:solidFill>
              <a:schemeClr val="accent1">
                <a:lumMod val="60000"/>
                <a:lumOff val="40000"/>
              </a:schemeClr>
            </a:solidFill>
            <a:ln w="19050" cap="rnd" cmpd="sng">
              <a:solidFill>
                <a:schemeClr val="bg1"/>
              </a:solidFill>
              <a:prstDash val="solid"/>
            </a:ln>
          </c:spPr>
          <c:invertIfNegative val="0"/>
          <c:cat>
            <c:strRef>
              <c:f>'imchot-verano (2)'!$F$3:$H$3</c:f>
              <c:strCache>
                <c:ptCount val="3"/>
                <c:pt idx="0">
                  <c:v>TOTAL</c:v>
                </c:pt>
                <c:pt idx="1">
                  <c:v>ESPAÑOLES</c:v>
                </c:pt>
                <c:pt idx="2">
                  <c:v>EXTRANJEROS</c:v>
                </c:pt>
              </c:strCache>
            </c:strRef>
          </c:cat>
          <c:val>
            <c:numRef>
              <c:f>'imchot-verano (2)'!$F$5:$H$5</c:f>
              <c:numCache>
                <c:formatCode>#,##0</c:formatCode>
                <c:ptCount val="3"/>
                <c:pt idx="0">
                  <c:v>20045183</c:v>
                </c:pt>
                <c:pt idx="1">
                  <c:v>9939648</c:v>
                </c:pt>
                <c:pt idx="2">
                  <c:v>10105536</c:v>
                </c:pt>
              </c:numCache>
            </c:numRef>
          </c:val>
          <c:extLst>
            <c:ext xmlns:c16="http://schemas.microsoft.com/office/drawing/2014/chart" uri="{C3380CC4-5D6E-409C-BE32-E72D297353CC}">
              <c16:uniqueId val="{00000001-3C0C-40A7-A4EF-ABFC0E72D72E}"/>
            </c:ext>
          </c:extLst>
        </c:ser>
        <c:ser>
          <c:idx val="1"/>
          <c:order val="1"/>
          <c:tx>
            <c:strRef>
              <c:f>'imchot-verano (2)'!$B$6</c:f>
              <c:strCache>
                <c:ptCount val="1"/>
                <c:pt idx="0">
                  <c:v>JUL.25-SEP.25</c:v>
                </c:pt>
              </c:strCache>
            </c:strRef>
          </c:tx>
          <c:spPr>
            <a:solidFill>
              <a:schemeClr val="accent1"/>
            </a:solidFill>
            <a:ln w="19050" cap="rnd" cmpd="sng">
              <a:solidFill>
                <a:schemeClr val="bg1"/>
              </a:solidFill>
              <a:prstDash val="solid"/>
            </a:ln>
          </c:spPr>
          <c:invertIfNegative val="0"/>
          <c:dLbls>
            <c:dLbl>
              <c:idx val="0"/>
              <c:layout>
                <c:manualLayout>
                  <c:x val="6.42094177520333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0C-40A7-A4EF-ABFC0E72D72E}"/>
                </c:ext>
              </c:extLst>
            </c:dLbl>
            <c:dLbl>
              <c:idx val="2"/>
              <c:layout>
                <c:manualLayout>
                  <c:x val="4.8157063314025004E-3"/>
                  <c:y val="3.66985520253988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0C-40A7-A4EF-ABFC0E72D72E}"/>
                </c:ext>
              </c:extLst>
            </c:dLbl>
            <c:spPr>
              <a:noFill/>
              <a:ln w="25399">
                <a:noFill/>
              </a:ln>
            </c:spPr>
            <c:txPr>
              <a:bodyPr/>
              <a:lstStyle/>
              <a:p>
                <a:pPr>
                  <a:defRPr>
                    <a:solidFill>
                      <a:sysClr val="windowText" lastClr="00000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'imchot-verano (2)'!$F$3:$H$3</c:f>
              <c:strCache>
                <c:ptCount val="3"/>
                <c:pt idx="0">
                  <c:v>TOTAL</c:v>
                </c:pt>
                <c:pt idx="1">
                  <c:v>ESPAÑOLES</c:v>
                </c:pt>
                <c:pt idx="2">
                  <c:v>EXTRANJEROS</c:v>
                </c:pt>
              </c:strCache>
            </c:strRef>
          </c:cat>
          <c:val>
            <c:numRef>
              <c:f>'imchot-verano (2)'!$F$6:$H$6</c:f>
              <c:numCache>
                <c:formatCode>#,##0</c:formatCode>
                <c:ptCount val="3"/>
                <c:pt idx="0">
                  <c:v>20620484</c:v>
                </c:pt>
                <c:pt idx="1">
                  <c:v>10386728</c:v>
                </c:pt>
                <c:pt idx="2">
                  <c:v>10233755</c:v>
                </c:pt>
              </c:numCache>
            </c:numRef>
          </c:val>
          <c:extLst>
            <c:ext xmlns:c16="http://schemas.microsoft.com/office/drawing/2014/chart" uri="{C3380CC4-5D6E-409C-BE32-E72D297353CC}">
              <c16:uniqueId val="{00000004-3C0C-40A7-A4EF-ABFC0E72D72E}"/>
            </c:ext>
          </c:extLst>
        </c:ser>
        <c:dLbls>
          <c:showLegendKey val="0"/>
          <c:showVal val="0"/>
          <c:showCatName val="0"/>
          <c:showSerName val="0"/>
          <c:showPercent val="0"/>
          <c:showBubbleSize val="0"/>
        </c:dLbls>
        <c:gapWidth val="150"/>
        <c:axId val="154956160"/>
        <c:axId val="154957696"/>
      </c:barChart>
      <c:lineChart>
        <c:grouping val="standard"/>
        <c:varyColors val="0"/>
        <c:ser>
          <c:idx val="2"/>
          <c:order val="2"/>
          <c:tx>
            <c:strRef>
              <c:f>'imchot-verano (2)'!$B$8</c:f>
              <c:strCache>
                <c:ptCount val="1"/>
                <c:pt idx="0">
                  <c:v>% VAR 25/24</c:v>
                </c:pt>
              </c:strCache>
            </c:strRef>
          </c:tx>
          <c:spPr>
            <a:ln w="28574">
              <a:noFill/>
            </a:ln>
          </c:spPr>
          <c:marker>
            <c:symbol val="circle"/>
            <c:size val="25"/>
            <c:spPr>
              <a:solidFill>
                <a:srgbClr val="FFC000"/>
              </a:solidFill>
              <a:ln w="12700" cap="rnd" cmpd="sng">
                <a:solidFill>
                  <a:schemeClr val="bg1"/>
                </a:solidFill>
                <a:prstDash val="solid"/>
              </a:ln>
            </c:spPr>
          </c:marker>
          <c:dLbls>
            <c:numFmt formatCode="0.0%" sourceLinked="0"/>
            <c:spPr>
              <a:noFill/>
              <a:ln w="25399">
                <a:noFill/>
              </a:ln>
            </c:spPr>
            <c:txPr>
              <a:bodyPr/>
              <a:lstStyle/>
              <a:p>
                <a:pPr>
                  <a:defRPr sz="700">
                    <a:solidFill>
                      <a:sysClr val="windowText" lastClr="000000"/>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'imchot-verano (2)'!$F$3:$H$3</c:f>
              <c:strCache>
                <c:ptCount val="3"/>
                <c:pt idx="0">
                  <c:v>TOTAL</c:v>
                </c:pt>
                <c:pt idx="1">
                  <c:v>ESPAÑOLES</c:v>
                </c:pt>
                <c:pt idx="2">
                  <c:v>EXTRANJEROS</c:v>
                </c:pt>
              </c:strCache>
            </c:strRef>
          </c:cat>
          <c:val>
            <c:numRef>
              <c:f>'imchot-verano (2)'!$F$8:$H$8</c:f>
              <c:numCache>
                <c:formatCode>0.0%</c:formatCode>
                <c:ptCount val="3"/>
                <c:pt idx="0">
                  <c:v>2.8700211916249385E-2</c:v>
                </c:pt>
                <c:pt idx="1">
                  <c:v>4.4979460037216645E-2</c:v>
                </c:pt>
                <c:pt idx="2">
                  <c:v>1.2687995965775523E-2</c:v>
                </c:pt>
              </c:numCache>
            </c:numRef>
          </c:val>
          <c:smooth val="0"/>
          <c:extLst>
            <c:ext xmlns:c16="http://schemas.microsoft.com/office/drawing/2014/chart" uri="{C3380CC4-5D6E-409C-BE32-E72D297353CC}">
              <c16:uniqueId val="{00000005-3C0C-40A7-A4EF-ABFC0E72D72E}"/>
            </c:ext>
          </c:extLst>
        </c:ser>
        <c:dLbls>
          <c:showLegendKey val="0"/>
          <c:showVal val="0"/>
          <c:showCatName val="0"/>
          <c:showSerName val="0"/>
          <c:showPercent val="0"/>
          <c:showBubbleSize val="0"/>
        </c:dLbls>
        <c:marker val="1"/>
        <c:smooth val="0"/>
        <c:axId val="154963968"/>
        <c:axId val="154965504"/>
      </c:lineChart>
      <c:catAx>
        <c:axId val="154956160"/>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a:pPr>
            <a:endParaRPr lang="es-ES"/>
          </a:p>
        </c:txPr>
        <c:crossAx val="154957696"/>
        <c:crosses val="autoZero"/>
        <c:auto val="1"/>
        <c:lblAlgn val="ctr"/>
        <c:lblOffset val="100"/>
        <c:tickLblSkip val="1"/>
        <c:tickMarkSkip val="1"/>
        <c:noMultiLvlLbl val="0"/>
      </c:catAx>
      <c:valAx>
        <c:axId val="154957696"/>
        <c:scaling>
          <c:orientation val="minMax"/>
        </c:scaling>
        <c:delete val="0"/>
        <c:axPos val="l"/>
        <c:majorGridlines>
          <c:spPr>
            <a:ln w="6350">
              <a:solidFill>
                <a:schemeClr val="bg1">
                  <a:lumMod val="85000"/>
                </a:schemeClr>
              </a:solidFill>
              <a:prstDash val="dash"/>
            </a:ln>
          </c:spPr>
        </c:majorGridlines>
        <c:title>
          <c:tx>
            <c:rich>
              <a:bodyPr rot="0" vert="horz"/>
              <a:lstStyle/>
              <a:p>
                <a:pPr>
                  <a:defRPr/>
                </a:pPr>
                <a:r>
                  <a:rPr lang="es-ES"/>
                  <a:t>PERNOCT.</a:t>
                </a:r>
              </a:p>
            </c:rich>
          </c:tx>
          <c:layout>
            <c:manualLayout>
              <c:xMode val="edge"/>
              <c:yMode val="edge"/>
              <c:x val="3.0008944003216654E-4"/>
              <c:y val="1.8470998120193916E-2"/>
            </c:manualLayout>
          </c:layout>
          <c:overlay val="0"/>
        </c:title>
        <c:numFmt formatCode="#,##0" sourceLinked="1"/>
        <c:majorTickMark val="out"/>
        <c:minorTickMark val="none"/>
        <c:tickLblPos val="nextTo"/>
        <c:spPr>
          <a:ln w="12700">
            <a:noFill/>
            <a:prstDash val="solid"/>
          </a:ln>
        </c:spPr>
        <c:txPr>
          <a:bodyPr rot="0" vert="horz"/>
          <a:lstStyle/>
          <a:p>
            <a:pPr>
              <a:defRPr b="0"/>
            </a:pPr>
            <a:endParaRPr lang="es-ES"/>
          </a:p>
        </c:txPr>
        <c:crossAx val="154956160"/>
        <c:crosses val="autoZero"/>
        <c:crossBetween val="between"/>
      </c:valAx>
      <c:catAx>
        <c:axId val="154963968"/>
        <c:scaling>
          <c:orientation val="minMax"/>
        </c:scaling>
        <c:delete val="1"/>
        <c:axPos val="b"/>
        <c:numFmt formatCode="General" sourceLinked="1"/>
        <c:majorTickMark val="out"/>
        <c:minorTickMark val="none"/>
        <c:tickLblPos val="none"/>
        <c:crossAx val="154965504"/>
        <c:crosses val="autoZero"/>
        <c:auto val="1"/>
        <c:lblAlgn val="ctr"/>
        <c:lblOffset val="100"/>
        <c:noMultiLvlLbl val="0"/>
      </c:catAx>
      <c:valAx>
        <c:axId val="154965504"/>
        <c:scaling>
          <c:orientation val="minMax"/>
        </c:scaling>
        <c:delete val="0"/>
        <c:axPos val="r"/>
        <c:title>
          <c:tx>
            <c:rich>
              <a:bodyPr rot="0" vert="horz"/>
              <a:lstStyle/>
              <a:p>
                <a:pPr>
                  <a:defRPr/>
                </a:pPr>
                <a:r>
                  <a:rPr lang="es-ES"/>
                  <a:t>% VAR</a:t>
                </a:r>
              </a:p>
            </c:rich>
          </c:tx>
          <c:layout>
            <c:manualLayout>
              <c:xMode val="edge"/>
              <c:yMode val="edge"/>
              <c:x val="0.9508293418229965"/>
              <c:y val="1.7959493556865474E-2"/>
            </c:manualLayout>
          </c:layout>
          <c:overlay val="0"/>
        </c:title>
        <c:numFmt formatCode="0.0%" sourceLinked="1"/>
        <c:majorTickMark val="cross"/>
        <c:minorTickMark val="none"/>
        <c:tickLblPos val="nextTo"/>
        <c:spPr>
          <a:ln w="12700">
            <a:noFill/>
            <a:prstDash val="solid"/>
          </a:ln>
        </c:spPr>
        <c:txPr>
          <a:bodyPr rot="0" vert="horz"/>
          <a:lstStyle/>
          <a:p>
            <a:pPr>
              <a:defRPr b="0"/>
            </a:pPr>
            <a:endParaRPr lang="es-ES"/>
          </a:p>
        </c:txPr>
        <c:crossAx val="154963968"/>
        <c:crosses val="max"/>
        <c:crossBetween val="between"/>
      </c:valAx>
      <c:spPr>
        <a:noFill/>
        <a:ln w="25400">
          <a:noFill/>
        </a:ln>
      </c:spPr>
    </c:plotArea>
    <c:legend>
      <c:legendPos val="r"/>
      <c:layout>
        <c:manualLayout>
          <c:xMode val="edge"/>
          <c:yMode val="edge"/>
          <c:x val="9.9894379144635906E-2"/>
          <c:y val="2.1565049569809105E-2"/>
          <c:w val="0.83794274659533285"/>
          <c:h val="7.5625252590078199E-2"/>
        </c:manualLayout>
      </c:layout>
      <c:overlay val="0"/>
      <c:spPr>
        <a:solidFill>
          <a:schemeClr val="bg1"/>
        </a:solidFill>
        <a:ln w="25399">
          <a:noFill/>
        </a:ln>
      </c:spPr>
    </c:legend>
    <c:plotVisOnly val="1"/>
    <c:dispBlanksAs val="gap"/>
    <c:showDLblsOverMax val="0"/>
  </c:chart>
  <c:spPr>
    <a:noFill/>
    <a:ln>
      <a:noFill/>
    </a:ln>
  </c:spPr>
  <c:txPr>
    <a:bodyPr/>
    <a:lstStyle/>
    <a:p>
      <a:pPr>
        <a:defRPr sz="900" b="1"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75000000000001465" l="0.70000000000000062" r="0.70000000000000062" t="0.75000000000001465" header="0.30000000000000032" footer="0.30000000000000032"/>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70282512131505"/>
          <c:y val="0.13305157494719969"/>
          <c:w val="0.85003895560109988"/>
          <c:h val="0.66844891984655763"/>
        </c:manualLayout>
      </c:layout>
      <c:barChart>
        <c:barDir val="col"/>
        <c:grouping val="clustered"/>
        <c:varyColors val="0"/>
        <c:ser>
          <c:idx val="1"/>
          <c:order val="1"/>
          <c:tx>
            <c:strRef>
              <c:f>'imchot-verano (2)'!$P$2</c:f>
              <c:strCache>
                <c:ptCount val="1"/>
                <c:pt idx="0">
                  <c:v>% VAR</c:v>
                </c:pt>
              </c:strCache>
            </c:strRef>
          </c:tx>
          <c:spPr>
            <a:solidFill>
              <a:schemeClr val="accent1">
                <a:lumMod val="60000"/>
                <a:lumOff val="40000"/>
              </a:schemeClr>
            </a:solidFill>
            <a:ln w="44450">
              <a:solidFill>
                <a:schemeClr val="bg1"/>
              </a:solidFill>
            </a:ln>
          </c:spPr>
          <c:invertIfNegative val="0"/>
          <c:cat>
            <c:strRef>
              <c:f>'imchot-verano (2)'!$N$8:$N$25</c:f>
              <c:strCache>
                <c:ptCount val="18"/>
                <c:pt idx="0">
                  <c:v>JUL-OCT.08</c:v>
                </c:pt>
                <c:pt idx="1">
                  <c:v>JUL-OCT.09</c:v>
                </c:pt>
                <c:pt idx="2">
                  <c:v>JUL-OCT.10</c:v>
                </c:pt>
                <c:pt idx="3">
                  <c:v>JUL-OCT.11</c:v>
                </c:pt>
                <c:pt idx="4">
                  <c:v>JUL-OCT.12</c:v>
                </c:pt>
                <c:pt idx="5">
                  <c:v>JUL-OCT.13</c:v>
                </c:pt>
                <c:pt idx="6">
                  <c:v>JUL-OCT.14</c:v>
                </c:pt>
                <c:pt idx="7">
                  <c:v>JUL-OCT.15</c:v>
                </c:pt>
                <c:pt idx="8">
                  <c:v>JUL-OCT.16</c:v>
                </c:pt>
                <c:pt idx="9">
                  <c:v>JUL-OCT.17</c:v>
                </c:pt>
                <c:pt idx="10">
                  <c:v>JUL-OCT.18</c:v>
                </c:pt>
                <c:pt idx="11">
                  <c:v>JUL-OCT.19</c:v>
                </c:pt>
                <c:pt idx="12">
                  <c:v>JUL-OCT.20</c:v>
                </c:pt>
                <c:pt idx="13">
                  <c:v>JUL-OCT.21</c:v>
                </c:pt>
                <c:pt idx="14">
                  <c:v>JUL-OCT.22</c:v>
                </c:pt>
                <c:pt idx="15">
                  <c:v>JUL-OCT.23</c:v>
                </c:pt>
                <c:pt idx="16">
                  <c:v>JUL-OCT.24</c:v>
                </c:pt>
                <c:pt idx="17">
                  <c:v>JUL-OCT.25</c:v>
                </c:pt>
              </c:strCache>
            </c:strRef>
          </c:cat>
          <c:val>
            <c:numRef>
              <c:f>'imchot-verano (2)'!$P$8:$P$25</c:f>
              <c:numCache>
                <c:formatCode>0.0%</c:formatCode>
                <c:ptCount val="18"/>
                <c:pt idx="0">
                  <c:v>5.1508588219315588E-3</c:v>
                </c:pt>
                <c:pt idx="1">
                  <c:v>-4.5219905703914098E-2</c:v>
                </c:pt>
                <c:pt idx="2">
                  <c:v>2.2011261197660392E-2</c:v>
                </c:pt>
                <c:pt idx="3">
                  <c:v>2.3017264557046113E-2</c:v>
                </c:pt>
                <c:pt idx="4">
                  <c:v>-1.7813718097755449E-2</c:v>
                </c:pt>
                <c:pt idx="5">
                  <c:v>7.3419822110759592E-2</c:v>
                </c:pt>
                <c:pt idx="6">
                  <c:v>3.5502817031236145E-2</c:v>
                </c:pt>
                <c:pt idx="7">
                  <c:v>5.5641921215351609E-2</c:v>
                </c:pt>
                <c:pt idx="8">
                  <c:v>4.4815369531676197E-2</c:v>
                </c:pt>
                <c:pt idx="9">
                  <c:v>4.3780633986760797E-3</c:v>
                </c:pt>
                <c:pt idx="10">
                  <c:v>7.830571114983309E-3</c:v>
                </c:pt>
                <c:pt idx="11">
                  <c:v>3.1482183015892451E-2</c:v>
                </c:pt>
                <c:pt idx="12">
                  <c:v>-0.6145856196531384</c:v>
                </c:pt>
                <c:pt idx="13">
                  <c:v>1.0730260945101517</c:v>
                </c:pt>
                <c:pt idx="14">
                  <c:v>0.19816725318673578</c:v>
                </c:pt>
                <c:pt idx="15">
                  <c:v>2.5285603267222623E-2</c:v>
                </c:pt>
                <c:pt idx="16">
                  <c:v>1.6827817273941115E-3</c:v>
                </c:pt>
                <c:pt idx="17">
                  <c:v>2.8700211916249385E-2</c:v>
                </c:pt>
              </c:numCache>
            </c:numRef>
          </c:val>
          <c:extLst>
            <c:ext xmlns:c16="http://schemas.microsoft.com/office/drawing/2014/chart" uri="{C3380CC4-5D6E-409C-BE32-E72D297353CC}">
              <c16:uniqueId val="{00000000-A42E-4B90-A8E7-708A80E0514E}"/>
            </c:ext>
          </c:extLst>
        </c:ser>
        <c:dLbls>
          <c:showLegendKey val="0"/>
          <c:showVal val="0"/>
          <c:showCatName val="0"/>
          <c:showSerName val="0"/>
          <c:showPercent val="0"/>
          <c:showBubbleSize val="0"/>
        </c:dLbls>
        <c:gapWidth val="500"/>
        <c:axId val="155123072"/>
        <c:axId val="154993792"/>
      </c:barChart>
      <c:lineChart>
        <c:grouping val="standard"/>
        <c:varyColors val="0"/>
        <c:ser>
          <c:idx val="0"/>
          <c:order val="0"/>
          <c:tx>
            <c:strRef>
              <c:f>'imchot-verano (2)'!$O$2</c:f>
              <c:strCache>
                <c:ptCount val="1"/>
                <c:pt idx="0">
                  <c:v>PERNOCT</c:v>
                </c:pt>
              </c:strCache>
            </c:strRef>
          </c:tx>
          <c:spPr>
            <a:ln w="25400">
              <a:solidFill>
                <a:schemeClr val="accent1"/>
              </a:solidFill>
            </a:ln>
          </c:spPr>
          <c:marker>
            <c:symbol val="circle"/>
            <c:size val="6"/>
            <c:spPr>
              <a:solidFill>
                <a:srgbClr val="0070C0"/>
              </a:solidFill>
              <a:ln w="19050">
                <a:solidFill>
                  <a:schemeClr val="bg1"/>
                </a:solidFill>
              </a:ln>
            </c:spPr>
          </c:marker>
          <c:cat>
            <c:strRef>
              <c:f>'imchot-verano (2)'!$N$8:$N$25</c:f>
              <c:strCache>
                <c:ptCount val="18"/>
                <c:pt idx="0">
                  <c:v>JUL-OCT.08</c:v>
                </c:pt>
                <c:pt idx="1">
                  <c:v>JUL-OCT.09</c:v>
                </c:pt>
                <c:pt idx="2">
                  <c:v>JUL-OCT.10</c:v>
                </c:pt>
                <c:pt idx="3">
                  <c:v>JUL-OCT.11</c:v>
                </c:pt>
                <c:pt idx="4">
                  <c:v>JUL-OCT.12</c:v>
                </c:pt>
                <c:pt idx="5">
                  <c:v>JUL-OCT.13</c:v>
                </c:pt>
                <c:pt idx="6">
                  <c:v>JUL-OCT.14</c:v>
                </c:pt>
                <c:pt idx="7">
                  <c:v>JUL-OCT.15</c:v>
                </c:pt>
                <c:pt idx="8">
                  <c:v>JUL-OCT.16</c:v>
                </c:pt>
                <c:pt idx="9">
                  <c:v>JUL-OCT.17</c:v>
                </c:pt>
                <c:pt idx="10">
                  <c:v>JUL-OCT.18</c:v>
                </c:pt>
                <c:pt idx="11">
                  <c:v>JUL-OCT.19</c:v>
                </c:pt>
                <c:pt idx="12">
                  <c:v>JUL-OCT.20</c:v>
                </c:pt>
                <c:pt idx="13">
                  <c:v>JUL-OCT.21</c:v>
                </c:pt>
                <c:pt idx="14">
                  <c:v>JUL-OCT.22</c:v>
                </c:pt>
                <c:pt idx="15">
                  <c:v>JUL-OCT.23</c:v>
                </c:pt>
                <c:pt idx="16">
                  <c:v>JUL-OCT.24</c:v>
                </c:pt>
                <c:pt idx="17">
                  <c:v>JUL-OCT.25</c:v>
                </c:pt>
              </c:strCache>
            </c:strRef>
          </c:cat>
          <c:val>
            <c:numRef>
              <c:f>'imchot-verano (2)'!$O$8:$O$25</c:f>
              <c:numCache>
                <c:formatCode>#,##0</c:formatCode>
                <c:ptCount val="18"/>
                <c:pt idx="0">
                  <c:v>16245213</c:v>
                </c:pt>
                <c:pt idx="1">
                  <c:v>15510606</c:v>
                </c:pt>
                <c:pt idx="2">
                  <c:v>15852014</c:v>
                </c:pt>
                <c:pt idx="3">
                  <c:v>16216884</c:v>
                </c:pt>
                <c:pt idx="4">
                  <c:v>15928001</c:v>
                </c:pt>
                <c:pt idx="5">
                  <c:v>17097432</c:v>
                </c:pt>
                <c:pt idx="6">
                  <c:v>17704439</c:v>
                </c:pt>
                <c:pt idx="7">
                  <c:v>18689548</c:v>
                </c:pt>
                <c:pt idx="8">
                  <c:v>19527127</c:v>
                </c:pt>
                <c:pt idx="9">
                  <c:v>19612618</c:v>
                </c:pt>
                <c:pt idx="10">
                  <c:v>19766196</c:v>
                </c:pt>
                <c:pt idx="11">
                  <c:v>20388479</c:v>
                </c:pt>
                <c:pt idx="12">
                  <c:v>7858013</c:v>
                </c:pt>
                <c:pt idx="13">
                  <c:v>16289866</c:v>
                </c:pt>
                <c:pt idx="14">
                  <c:v>19517984</c:v>
                </c:pt>
                <c:pt idx="15">
                  <c:v>20011508</c:v>
                </c:pt>
                <c:pt idx="16">
                  <c:v>20045183</c:v>
                </c:pt>
                <c:pt idx="17">
                  <c:v>20620484</c:v>
                </c:pt>
              </c:numCache>
            </c:numRef>
          </c:val>
          <c:smooth val="0"/>
          <c:extLst>
            <c:ext xmlns:c16="http://schemas.microsoft.com/office/drawing/2014/chart" uri="{C3380CC4-5D6E-409C-BE32-E72D297353CC}">
              <c16:uniqueId val="{00000001-A42E-4B90-A8E7-708A80E0514E}"/>
            </c:ext>
          </c:extLst>
        </c:ser>
        <c:dLbls>
          <c:showLegendKey val="0"/>
          <c:showVal val="0"/>
          <c:showCatName val="0"/>
          <c:showSerName val="0"/>
          <c:showPercent val="0"/>
          <c:showBubbleSize val="0"/>
        </c:dLbls>
        <c:marker val="1"/>
        <c:smooth val="0"/>
        <c:axId val="155119616"/>
        <c:axId val="155121152"/>
      </c:lineChart>
      <c:catAx>
        <c:axId val="155119616"/>
        <c:scaling>
          <c:orientation val="minMax"/>
        </c:scaling>
        <c:delete val="0"/>
        <c:axPos val="b"/>
        <c:numFmt formatCode="General" sourceLinked="1"/>
        <c:majorTickMark val="none"/>
        <c:minorTickMark val="none"/>
        <c:tickLblPos val="nextTo"/>
        <c:crossAx val="155121152"/>
        <c:crosses val="autoZero"/>
        <c:auto val="1"/>
        <c:lblAlgn val="ctr"/>
        <c:lblOffset val="100"/>
        <c:tickLblSkip val="1"/>
        <c:tickMarkSkip val="1"/>
        <c:noMultiLvlLbl val="0"/>
      </c:catAx>
      <c:valAx>
        <c:axId val="155121152"/>
        <c:scaling>
          <c:orientation val="minMax"/>
        </c:scaling>
        <c:delete val="0"/>
        <c:axPos val="l"/>
        <c:majorGridlines>
          <c:spPr>
            <a:ln w="6350">
              <a:solidFill>
                <a:schemeClr val="bg1">
                  <a:lumMod val="85000"/>
                </a:schemeClr>
              </a:solidFill>
              <a:prstDash val="dash"/>
            </a:ln>
          </c:spPr>
        </c:majorGridlines>
        <c:title>
          <c:tx>
            <c:rich>
              <a:bodyPr rot="0" vert="horz"/>
              <a:lstStyle/>
              <a:p>
                <a:pPr algn="ctr">
                  <a:defRPr/>
                </a:pPr>
                <a:r>
                  <a:rPr lang="es-ES"/>
                  <a:t>PERNOCTACIONES</a:t>
                </a:r>
              </a:p>
            </c:rich>
          </c:tx>
          <c:layout>
            <c:manualLayout>
              <c:xMode val="edge"/>
              <c:yMode val="edge"/>
              <c:x val="2.239185063153095E-2"/>
              <c:y val="3.9167365089869052E-2"/>
            </c:manualLayout>
          </c:layout>
          <c:overlay val="0"/>
        </c:title>
        <c:numFmt formatCode="#,##0" sourceLinked="1"/>
        <c:majorTickMark val="none"/>
        <c:minorTickMark val="none"/>
        <c:tickLblPos val="nextTo"/>
        <c:spPr>
          <a:ln>
            <a:noFill/>
          </a:ln>
        </c:spPr>
        <c:txPr>
          <a:bodyPr rot="0" vert="horz"/>
          <a:lstStyle/>
          <a:p>
            <a:pPr>
              <a:defRPr b="0"/>
            </a:pPr>
            <a:endParaRPr lang="es-ES"/>
          </a:p>
        </c:txPr>
        <c:crossAx val="155119616"/>
        <c:crosses val="autoZero"/>
        <c:crossBetween val="between"/>
      </c:valAx>
      <c:catAx>
        <c:axId val="155123072"/>
        <c:scaling>
          <c:orientation val="minMax"/>
        </c:scaling>
        <c:delete val="1"/>
        <c:axPos val="b"/>
        <c:numFmt formatCode="General" sourceLinked="1"/>
        <c:majorTickMark val="out"/>
        <c:minorTickMark val="none"/>
        <c:tickLblPos val="none"/>
        <c:crossAx val="154993792"/>
        <c:crosses val="autoZero"/>
        <c:auto val="1"/>
        <c:lblAlgn val="ctr"/>
        <c:lblOffset val="100"/>
        <c:noMultiLvlLbl val="0"/>
      </c:catAx>
      <c:valAx>
        <c:axId val="154993792"/>
        <c:scaling>
          <c:orientation val="minMax"/>
        </c:scaling>
        <c:delete val="0"/>
        <c:axPos val="r"/>
        <c:title>
          <c:tx>
            <c:rich>
              <a:bodyPr rot="0" vert="horz"/>
              <a:lstStyle/>
              <a:p>
                <a:pPr>
                  <a:defRPr/>
                </a:pPr>
                <a:r>
                  <a:rPr lang="es-ES"/>
                  <a:t>% VAR</a:t>
                </a:r>
              </a:p>
            </c:rich>
          </c:tx>
          <c:layout>
            <c:manualLayout>
              <c:xMode val="edge"/>
              <c:yMode val="edge"/>
              <c:x val="0.95238978296663857"/>
              <c:y val="5.3067157357738932E-2"/>
            </c:manualLayout>
          </c:layout>
          <c:overlay val="0"/>
        </c:title>
        <c:numFmt formatCode="0.0%" sourceLinked="1"/>
        <c:majorTickMark val="out"/>
        <c:minorTickMark val="none"/>
        <c:tickLblPos val="nextTo"/>
        <c:spPr>
          <a:ln>
            <a:noFill/>
          </a:ln>
        </c:spPr>
        <c:txPr>
          <a:bodyPr/>
          <a:lstStyle/>
          <a:p>
            <a:pPr>
              <a:defRPr b="0"/>
            </a:pPr>
            <a:endParaRPr lang="es-ES"/>
          </a:p>
        </c:txPr>
        <c:crossAx val="155123072"/>
        <c:crosses val="max"/>
        <c:crossBetween val="between"/>
      </c:valAx>
      <c:dTable>
        <c:showHorzBorder val="1"/>
        <c:showVertBorder val="0"/>
        <c:showOutline val="1"/>
        <c:showKeys val="1"/>
        <c:spPr>
          <a:ln w="6350">
            <a:solidFill>
              <a:sysClr val="window" lastClr="FFFFFF">
                <a:lumMod val="85000"/>
              </a:sysClr>
            </a:solidFill>
          </a:ln>
        </c:spPr>
        <c:txPr>
          <a:bodyPr/>
          <a:lstStyle/>
          <a:p>
            <a:pPr rtl="0">
              <a:defRPr sz="600" b="0"/>
            </a:pPr>
            <a:endParaRPr lang="es-ES"/>
          </a:p>
        </c:txPr>
      </c:dTable>
      <c:spPr>
        <a:noFill/>
        <a:ln w="25400">
          <a:noFill/>
        </a:ln>
      </c:spPr>
    </c:plotArea>
    <c:plotVisOnly val="1"/>
    <c:dispBlanksAs val="gap"/>
    <c:showDLblsOverMax val="0"/>
  </c:chart>
  <c:spPr>
    <a:noFill/>
    <a:ln>
      <a:noFill/>
    </a:ln>
  </c:spPr>
  <c:txPr>
    <a:bodyPr/>
    <a:lstStyle/>
    <a:p>
      <a:pPr>
        <a:defRPr sz="800" b="1"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5572" l="0.70866141732283794" r="0.70866141732283794" t="1.1605511811023623" header="0.30000000000000032" footer="0.30000000000000032"/>
    <c:pageSetup paperSize="9"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08151481064768E-2"/>
          <c:y val="0.26172816633215024"/>
          <c:w val="0.93601511811023608"/>
          <c:h val="0.61803973032782755"/>
        </c:manualLayout>
      </c:layout>
      <c:barChart>
        <c:barDir val="col"/>
        <c:grouping val="percentStacked"/>
        <c:varyColors val="0"/>
        <c:ser>
          <c:idx val="1"/>
          <c:order val="0"/>
          <c:tx>
            <c:v>Grado de ocupación (%)</c:v>
          </c:tx>
          <c:spPr>
            <a:solidFill>
              <a:schemeClr val="accent1"/>
            </a:solidFill>
            <a:ln w="19050" cap="rnd">
              <a:noFill/>
            </a:ln>
          </c:spPr>
          <c:invertIfNegative val="0"/>
          <c:dLbls>
            <c:spPr>
              <a:noFill/>
              <a:ln>
                <a:noFill/>
              </a:ln>
              <a:effectLst/>
            </c:spPr>
            <c:txPr>
              <a:bodyPr/>
              <a:lstStyle/>
              <a:p>
                <a:pPr>
                  <a:defRPr sz="900" b="0">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'imchot-verano (2)'!$C$355:$C$363</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'imchot-verano (2)'!$F$355:$F$363</c:f>
              <c:numCache>
                <c:formatCode>0.00</c:formatCode>
                <c:ptCount val="9"/>
                <c:pt idx="0">
                  <c:v>52.183104284764227</c:v>
                </c:pt>
                <c:pt idx="1">
                  <c:v>73.835870555660449</c:v>
                </c:pt>
                <c:pt idx="2">
                  <c:v>45.645056120550663</c:v>
                </c:pt>
                <c:pt idx="3">
                  <c:v>56.816135168836347</c:v>
                </c:pt>
                <c:pt idx="4">
                  <c:v>70.636305800094618</c:v>
                </c:pt>
                <c:pt idx="5">
                  <c:v>36.778942546211098</c:v>
                </c:pt>
                <c:pt idx="6">
                  <c:v>74.019256502170961</c:v>
                </c:pt>
                <c:pt idx="7">
                  <c:v>58.031002513704792</c:v>
                </c:pt>
                <c:pt idx="8">
                  <c:v>66.699431256258507</c:v>
                </c:pt>
              </c:numCache>
            </c:numRef>
          </c:val>
          <c:extLst>
            <c:ext xmlns:c16="http://schemas.microsoft.com/office/drawing/2014/chart" uri="{C3380CC4-5D6E-409C-BE32-E72D297353CC}">
              <c16:uniqueId val="{00000000-79F2-4290-AE55-A04E02F07BD7}"/>
            </c:ext>
          </c:extLst>
        </c:ser>
        <c:ser>
          <c:idx val="0"/>
          <c:order val="1"/>
          <c:tx>
            <c:v>Total plazas ofertadas</c:v>
          </c:tx>
          <c:spPr>
            <a:solidFill>
              <a:schemeClr val="accent1">
                <a:lumMod val="20000"/>
                <a:lumOff val="80000"/>
              </a:schemeClr>
            </a:solidFill>
          </c:spPr>
          <c:invertIfNegative val="0"/>
          <c:cat>
            <c:strRef>
              <c:f>'imchot-verano (2)'!$C$355:$C$363</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'imchot-verano (2)'!$M$354:$M$362</c:f>
              <c:numCache>
                <c:formatCode>0.00</c:formatCode>
                <c:ptCount val="9"/>
                <c:pt idx="0">
                  <c:v>47.816895715235773</c:v>
                </c:pt>
                <c:pt idx="1">
                  <c:v>26.164129444339551</c:v>
                </c:pt>
                <c:pt idx="2">
                  <c:v>54.354943879449337</c:v>
                </c:pt>
                <c:pt idx="3">
                  <c:v>43.183864831163653</c:v>
                </c:pt>
                <c:pt idx="4">
                  <c:v>29.363694199905382</c:v>
                </c:pt>
                <c:pt idx="5">
                  <c:v>63.221057453788902</c:v>
                </c:pt>
                <c:pt idx="6">
                  <c:v>25.980743497829039</c:v>
                </c:pt>
                <c:pt idx="7">
                  <c:v>41.968997486295208</c:v>
                </c:pt>
                <c:pt idx="8">
                  <c:v>33.300568743741493</c:v>
                </c:pt>
              </c:numCache>
            </c:numRef>
          </c:val>
          <c:extLst>
            <c:ext xmlns:c16="http://schemas.microsoft.com/office/drawing/2014/chart" uri="{C3380CC4-5D6E-409C-BE32-E72D297353CC}">
              <c16:uniqueId val="{00000001-79F2-4290-AE55-A04E02F07BD7}"/>
            </c:ext>
          </c:extLst>
        </c:ser>
        <c:dLbls>
          <c:showLegendKey val="0"/>
          <c:showVal val="0"/>
          <c:showCatName val="0"/>
          <c:showSerName val="0"/>
          <c:showPercent val="0"/>
          <c:showBubbleSize val="0"/>
        </c:dLbls>
        <c:gapWidth val="200"/>
        <c:overlap val="100"/>
        <c:axId val="155743360"/>
        <c:axId val="155744896"/>
      </c:barChart>
      <c:lineChart>
        <c:grouping val="standard"/>
        <c:varyColors val="0"/>
        <c:ser>
          <c:idx val="2"/>
          <c:order val="2"/>
          <c:tx>
            <c:v>Media Andalucía</c:v>
          </c:tx>
          <c:spPr>
            <a:ln w="12700">
              <a:solidFill>
                <a:srgbClr val="FFC000">
                  <a:alpha val="60000"/>
                </a:srgbClr>
              </a:solidFill>
              <a:prstDash val="dash"/>
            </a:ln>
          </c:spPr>
          <c:marker>
            <c:symbol val="none"/>
          </c:marker>
          <c:cat>
            <c:strRef>
              <c:f>'imchot-verano (2)'!$C$355:$C$363</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'imchot-verano (2)'!$N$354:$N$362</c:f>
              <c:numCache>
                <c:formatCode>0.00</c:formatCode>
                <c:ptCount val="9"/>
                <c:pt idx="0">
                  <c:v>0.66699431256258501</c:v>
                </c:pt>
                <c:pt idx="1">
                  <c:v>0.66699431256258501</c:v>
                </c:pt>
                <c:pt idx="2">
                  <c:v>0.66699431256258501</c:v>
                </c:pt>
                <c:pt idx="3">
                  <c:v>0.66699431256258501</c:v>
                </c:pt>
                <c:pt idx="4">
                  <c:v>0.66699431256258501</c:v>
                </c:pt>
                <c:pt idx="5">
                  <c:v>0.66699431256258501</c:v>
                </c:pt>
                <c:pt idx="6">
                  <c:v>0.66699431256258501</c:v>
                </c:pt>
                <c:pt idx="7">
                  <c:v>0.66699431256258501</c:v>
                </c:pt>
                <c:pt idx="8">
                  <c:v>0.66699431256258501</c:v>
                </c:pt>
              </c:numCache>
            </c:numRef>
          </c:val>
          <c:smooth val="0"/>
          <c:extLst>
            <c:ext xmlns:c16="http://schemas.microsoft.com/office/drawing/2014/chart" uri="{C3380CC4-5D6E-409C-BE32-E72D297353CC}">
              <c16:uniqueId val="{00000002-79F2-4290-AE55-A04E02F07BD7}"/>
            </c:ext>
          </c:extLst>
        </c:ser>
        <c:dLbls>
          <c:showLegendKey val="0"/>
          <c:showVal val="0"/>
          <c:showCatName val="0"/>
          <c:showSerName val="0"/>
          <c:showPercent val="0"/>
          <c:showBubbleSize val="0"/>
        </c:dLbls>
        <c:marker val="1"/>
        <c:smooth val="0"/>
        <c:axId val="155743360"/>
        <c:axId val="155744896"/>
      </c:lineChart>
      <c:catAx>
        <c:axId val="155743360"/>
        <c:scaling>
          <c:orientation val="minMax"/>
        </c:scaling>
        <c:delete val="0"/>
        <c:axPos val="b"/>
        <c:numFmt formatCode="General" sourceLinked="1"/>
        <c:majorTickMark val="out"/>
        <c:minorTickMark val="none"/>
        <c:tickLblPos val="low"/>
        <c:spPr>
          <a:ln w="6350">
            <a:noFill/>
            <a:prstDash val="dash"/>
          </a:ln>
        </c:spPr>
        <c:txPr>
          <a:bodyPr/>
          <a:lstStyle/>
          <a:p>
            <a:pPr>
              <a:defRPr sz="1000" b="0"/>
            </a:pPr>
            <a:endParaRPr lang="es-ES"/>
          </a:p>
        </c:txPr>
        <c:crossAx val="155744896"/>
        <c:crosses val="autoZero"/>
        <c:auto val="1"/>
        <c:lblAlgn val="ctr"/>
        <c:lblOffset val="100"/>
        <c:noMultiLvlLbl val="0"/>
      </c:catAx>
      <c:valAx>
        <c:axId val="155744896"/>
        <c:scaling>
          <c:orientation val="minMax"/>
        </c:scaling>
        <c:delete val="0"/>
        <c:axPos val="l"/>
        <c:majorGridlines>
          <c:spPr>
            <a:ln w="6350">
              <a:solidFill>
                <a:schemeClr val="bg1">
                  <a:lumMod val="85000"/>
                </a:schemeClr>
              </a:solidFill>
              <a:prstDash val="dash"/>
            </a:ln>
          </c:spPr>
        </c:majorGridlines>
        <c:numFmt formatCode="0%" sourceLinked="0"/>
        <c:majorTickMark val="out"/>
        <c:minorTickMark val="none"/>
        <c:tickLblPos val="nextTo"/>
        <c:spPr>
          <a:ln>
            <a:noFill/>
          </a:ln>
        </c:spPr>
        <c:txPr>
          <a:bodyPr/>
          <a:lstStyle/>
          <a:p>
            <a:pPr>
              <a:defRPr sz="800"/>
            </a:pPr>
            <a:endParaRPr lang="es-ES"/>
          </a:p>
        </c:txPr>
        <c:crossAx val="155743360"/>
        <c:crosses val="autoZero"/>
        <c:crossBetween val="between"/>
      </c:valAx>
    </c:plotArea>
    <c:legend>
      <c:legendPos val="t"/>
      <c:layout>
        <c:manualLayout>
          <c:xMode val="edge"/>
          <c:yMode val="edge"/>
          <c:x val="3.7708408022164012E-2"/>
          <c:y val="7.7086326959213178E-2"/>
          <c:w val="0.44217987244348084"/>
          <c:h val="0.11042406463897896"/>
        </c:manualLayout>
      </c:layout>
      <c:overlay val="0"/>
      <c:txPr>
        <a:bodyPr/>
        <a:lstStyle/>
        <a:p>
          <a:pPr>
            <a:defRPr sz="1000">
              <a:latin typeface="NewsGotTLig" pitchFamily="2" charset="0"/>
            </a:defRPr>
          </a:pPr>
          <a:endParaRPr lang="es-ES"/>
        </a:p>
      </c:txPr>
    </c:legend>
    <c:plotVisOnly val="1"/>
    <c:dispBlanksAs val="gap"/>
    <c:showDLblsOverMax val="0"/>
  </c:chart>
  <c:spPr>
    <a:ln w="6350" cap="rnd">
      <a:noFill/>
    </a:ln>
  </c:spPr>
  <c:txPr>
    <a:bodyPr/>
    <a:lstStyle/>
    <a:p>
      <a:pPr>
        <a:defRPr sz="1200" baseline="0">
          <a:solidFill>
            <a:schemeClr val="bg1">
              <a:lumMod val="50000"/>
            </a:schemeClr>
          </a:solidFill>
          <a:latin typeface="NewsGotT" pitchFamily="2"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7587794336617"/>
          <c:y val="0.21090967337319441"/>
          <c:w val="0.81284805013720662"/>
          <c:h val="0.6667060425142981"/>
        </c:manualLayout>
      </c:layout>
      <c:barChart>
        <c:barDir val="col"/>
        <c:grouping val="clustered"/>
        <c:varyColors val="0"/>
        <c:ser>
          <c:idx val="0"/>
          <c:order val="0"/>
          <c:tx>
            <c:strRef>
              <c:f>'imchot-verano (2)'!$B$5</c:f>
              <c:strCache>
                <c:ptCount val="1"/>
                <c:pt idx="0">
                  <c:v>JUL.24-SEP.24</c:v>
                </c:pt>
              </c:strCache>
            </c:strRef>
          </c:tx>
          <c:spPr>
            <a:solidFill>
              <a:schemeClr val="accent1">
                <a:lumMod val="60000"/>
                <a:lumOff val="40000"/>
              </a:schemeClr>
            </a:solidFill>
            <a:ln w="19050" cap="rnd" cmpd="sng">
              <a:solidFill>
                <a:schemeClr val="bg1"/>
              </a:solidFill>
              <a:prstDash val="solid"/>
            </a:ln>
          </c:spPr>
          <c:invertIfNegative val="0"/>
          <c:cat>
            <c:strRef>
              <c:f>'imchot-verano (2)'!$K$3</c:f>
              <c:strCache>
                <c:ptCount val="1"/>
                <c:pt idx="0">
                  <c:v>P. EMPLEADO</c:v>
                </c:pt>
              </c:strCache>
            </c:strRef>
          </c:cat>
          <c:val>
            <c:numRef>
              <c:f>'imchot-verano (2)'!$K$5</c:f>
              <c:numCache>
                <c:formatCode>#,##0</c:formatCode>
                <c:ptCount val="1"/>
                <c:pt idx="0">
                  <c:v>52174.666666666664</c:v>
                </c:pt>
              </c:numCache>
            </c:numRef>
          </c:val>
          <c:extLst>
            <c:ext xmlns:c16="http://schemas.microsoft.com/office/drawing/2014/chart" uri="{C3380CC4-5D6E-409C-BE32-E72D297353CC}">
              <c16:uniqueId val="{00000001-1510-4104-95F3-9A760C0CA8F8}"/>
            </c:ext>
          </c:extLst>
        </c:ser>
        <c:ser>
          <c:idx val="1"/>
          <c:order val="1"/>
          <c:tx>
            <c:strRef>
              <c:f>'imchot-verano (2)'!$B$6</c:f>
              <c:strCache>
                <c:ptCount val="1"/>
                <c:pt idx="0">
                  <c:v>JUL.25-SEP.25</c:v>
                </c:pt>
              </c:strCache>
            </c:strRef>
          </c:tx>
          <c:spPr>
            <a:solidFill>
              <a:schemeClr val="accent1"/>
            </a:solidFill>
            <a:ln w="19050" cap="rnd" cmpd="sng">
              <a:solidFill>
                <a:schemeClr val="bg1"/>
              </a:solidFill>
              <a:prstDash val="solid"/>
            </a:ln>
          </c:spPr>
          <c:invertIfNegative val="0"/>
          <c:dLbls>
            <c:spPr>
              <a:noFill/>
              <a:ln w="25399">
                <a:noFill/>
              </a:ln>
            </c:spPr>
            <c:txPr>
              <a:bodyPr/>
              <a:lstStyle/>
              <a:p>
                <a:pPr>
                  <a:defRPr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'imchot-verano (2)'!$K$3</c:f>
              <c:strCache>
                <c:ptCount val="1"/>
                <c:pt idx="0">
                  <c:v>P. EMPLEADO</c:v>
                </c:pt>
              </c:strCache>
            </c:strRef>
          </c:cat>
          <c:val>
            <c:numRef>
              <c:f>'imchot-verano (2)'!$K$6</c:f>
              <c:numCache>
                <c:formatCode>#,##0</c:formatCode>
                <c:ptCount val="1"/>
                <c:pt idx="0">
                  <c:v>54314</c:v>
                </c:pt>
              </c:numCache>
            </c:numRef>
          </c:val>
          <c:extLst>
            <c:ext xmlns:c16="http://schemas.microsoft.com/office/drawing/2014/chart" uri="{C3380CC4-5D6E-409C-BE32-E72D297353CC}">
              <c16:uniqueId val="{00000002-1510-4104-95F3-9A760C0CA8F8}"/>
            </c:ext>
          </c:extLst>
        </c:ser>
        <c:dLbls>
          <c:showLegendKey val="0"/>
          <c:showVal val="0"/>
          <c:showCatName val="0"/>
          <c:showSerName val="0"/>
          <c:showPercent val="0"/>
          <c:showBubbleSize val="0"/>
        </c:dLbls>
        <c:gapWidth val="150"/>
        <c:axId val="155848064"/>
        <c:axId val="155858048"/>
      </c:barChart>
      <c:lineChart>
        <c:grouping val="standard"/>
        <c:varyColors val="0"/>
        <c:ser>
          <c:idx val="2"/>
          <c:order val="2"/>
          <c:tx>
            <c:strRef>
              <c:f>'imchot-verano (2)'!$B$8</c:f>
              <c:strCache>
                <c:ptCount val="1"/>
                <c:pt idx="0">
                  <c:v>% VAR 25/24</c:v>
                </c:pt>
              </c:strCache>
            </c:strRef>
          </c:tx>
          <c:spPr>
            <a:ln w="28574">
              <a:noFill/>
            </a:ln>
          </c:spPr>
          <c:marker>
            <c:symbol val="circle"/>
            <c:size val="22"/>
            <c:spPr>
              <a:solidFill>
                <a:srgbClr val="FFC000"/>
              </a:solidFill>
              <a:ln w="12700" cap="rnd" cmpd="sng">
                <a:solidFill>
                  <a:schemeClr val="bg1"/>
                </a:solidFill>
                <a:prstDash val="solid"/>
              </a:ln>
            </c:spPr>
          </c:marker>
          <c:dLbls>
            <c:numFmt formatCode="0.0%" sourceLinked="0"/>
            <c:spPr>
              <a:noFill/>
              <a:ln w="25399">
                <a:noFill/>
              </a:ln>
            </c:spPr>
            <c:txPr>
              <a:bodyPr/>
              <a:lstStyle/>
              <a:p>
                <a:pPr>
                  <a:defRPr sz="7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'imchot-verano (2)'!$C$3:$E$3</c:f>
              <c:strCache>
                <c:ptCount val="3"/>
                <c:pt idx="0">
                  <c:v>TOTAL</c:v>
                </c:pt>
                <c:pt idx="1">
                  <c:v>ESPAÑOLES</c:v>
                </c:pt>
                <c:pt idx="2">
                  <c:v>EXTRANJEROS</c:v>
                </c:pt>
              </c:strCache>
            </c:strRef>
          </c:cat>
          <c:val>
            <c:numRef>
              <c:f>'imchot-verano (2)'!$K$8</c:f>
              <c:numCache>
                <c:formatCode>0.0%</c:formatCode>
                <c:ptCount val="1"/>
                <c:pt idx="0">
                  <c:v>4.1003296619048779E-2</c:v>
                </c:pt>
              </c:numCache>
            </c:numRef>
          </c:val>
          <c:smooth val="0"/>
          <c:extLst>
            <c:ext xmlns:c16="http://schemas.microsoft.com/office/drawing/2014/chart" uri="{C3380CC4-5D6E-409C-BE32-E72D297353CC}">
              <c16:uniqueId val="{00000003-1510-4104-95F3-9A760C0CA8F8}"/>
            </c:ext>
          </c:extLst>
        </c:ser>
        <c:dLbls>
          <c:showLegendKey val="0"/>
          <c:showVal val="0"/>
          <c:showCatName val="0"/>
          <c:showSerName val="0"/>
          <c:showPercent val="0"/>
          <c:showBubbleSize val="0"/>
        </c:dLbls>
        <c:marker val="1"/>
        <c:smooth val="0"/>
        <c:axId val="155859584"/>
        <c:axId val="155865472"/>
      </c:lineChart>
      <c:catAx>
        <c:axId val="155848064"/>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sz="900"/>
            </a:pPr>
            <a:endParaRPr lang="es-ES"/>
          </a:p>
        </c:txPr>
        <c:crossAx val="155858048"/>
        <c:crosses val="autoZero"/>
        <c:auto val="1"/>
        <c:lblAlgn val="ctr"/>
        <c:lblOffset val="100"/>
        <c:tickLblSkip val="1"/>
        <c:tickMarkSkip val="1"/>
        <c:noMultiLvlLbl val="0"/>
      </c:catAx>
      <c:valAx>
        <c:axId val="155858048"/>
        <c:scaling>
          <c:orientation val="minMax"/>
        </c:scaling>
        <c:delete val="0"/>
        <c:axPos val="l"/>
        <c:majorGridlines>
          <c:spPr>
            <a:ln w="6350">
              <a:solidFill>
                <a:schemeClr val="bg1">
                  <a:lumMod val="85000"/>
                </a:schemeClr>
              </a:solidFill>
              <a:prstDash val="dash"/>
            </a:ln>
          </c:spPr>
        </c:majorGridlines>
        <c:numFmt formatCode="#,##0" sourceLinked="1"/>
        <c:majorTickMark val="out"/>
        <c:minorTickMark val="none"/>
        <c:tickLblPos val="nextTo"/>
        <c:spPr>
          <a:ln w="12700">
            <a:noFill/>
            <a:prstDash val="solid"/>
          </a:ln>
        </c:spPr>
        <c:txPr>
          <a:bodyPr rot="0" vert="horz"/>
          <a:lstStyle/>
          <a:p>
            <a:pPr>
              <a:defRPr sz="900"/>
            </a:pPr>
            <a:endParaRPr lang="es-ES"/>
          </a:p>
        </c:txPr>
        <c:crossAx val="155848064"/>
        <c:crosses val="autoZero"/>
        <c:crossBetween val="between"/>
      </c:valAx>
      <c:catAx>
        <c:axId val="155859584"/>
        <c:scaling>
          <c:orientation val="minMax"/>
        </c:scaling>
        <c:delete val="1"/>
        <c:axPos val="b"/>
        <c:numFmt formatCode="General" sourceLinked="1"/>
        <c:majorTickMark val="out"/>
        <c:minorTickMark val="none"/>
        <c:tickLblPos val="none"/>
        <c:crossAx val="155865472"/>
        <c:crosses val="autoZero"/>
        <c:auto val="1"/>
        <c:lblAlgn val="ctr"/>
        <c:lblOffset val="100"/>
        <c:noMultiLvlLbl val="0"/>
      </c:catAx>
      <c:valAx>
        <c:axId val="155865472"/>
        <c:scaling>
          <c:orientation val="minMax"/>
          <c:max val="10"/>
          <c:min val="-15"/>
        </c:scaling>
        <c:delete val="0"/>
        <c:axPos val="r"/>
        <c:numFmt formatCode="0.0%" sourceLinked="1"/>
        <c:majorTickMark val="cross"/>
        <c:minorTickMark val="none"/>
        <c:tickLblPos val="none"/>
        <c:spPr>
          <a:ln w="12700">
            <a:noFill/>
            <a:prstDash val="solid"/>
          </a:ln>
        </c:spPr>
        <c:txPr>
          <a:bodyPr rot="0" vert="horz"/>
          <a:lstStyle/>
          <a:p>
            <a:pPr>
              <a:defRPr/>
            </a:pPr>
            <a:endParaRPr lang="es-ES"/>
          </a:p>
        </c:txPr>
        <c:crossAx val="155859584"/>
        <c:crosses val="max"/>
        <c:crossBetween val="between"/>
      </c:valAx>
      <c:spPr>
        <a:noFill/>
        <a:ln w="25400">
          <a:noFill/>
        </a:ln>
      </c:spPr>
    </c:plotArea>
    <c:legend>
      <c:legendPos val="r"/>
      <c:layout>
        <c:manualLayout>
          <c:xMode val="edge"/>
          <c:yMode val="edge"/>
          <c:x val="3.4333418431624629E-2"/>
          <c:y val="2.6765049357067583E-3"/>
          <c:w val="0.95974532049485628"/>
          <c:h val="0.15702127029394217"/>
        </c:manualLayout>
      </c:layout>
      <c:overlay val="0"/>
      <c:spPr>
        <a:solidFill>
          <a:schemeClr val="bg1"/>
        </a:solidFill>
        <a:ln w="25399">
          <a:noFill/>
        </a:ln>
      </c:spPr>
      <c:txPr>
        <a:bodyPr/>
        <a:lstStyle/>
        <a:p>
          <a:pPr>
            <a:defRPr b="1"/>
          </a:pPr>
          <a:endParaRPr lang="es-ES"/>
        </a:p>
      </c:txPr>
    </c:legend>
    <c:plotVisOnly val="1"/>
    <c:dispBlanksAs val="gap"/>
    <c:showDLblsOverMax val="0"/>
  </c:chart>
  <c:spPr>
    <a:noFill/>
    <a:ln>
      <a:noFill/>
    </a:ln>
  </c:spPr>
  <c:txPr>
    <a:bodyPr/>
    <a:lstStyle/>
    <a:p>
      <a:pPr>
        <a:defRPr sz="8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53" l="0.70866141732286037" r="0.70866141732286037" t="1.1605511811023623" header="0.30000000000000032" footer="0.30000000000000032"/>
    <c:pageSetup paperSize="9"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7587794336617"/>
          <c:y val="0.21090967337319441"/>
          <c:w val="0.85884353741501063"/>
          <c:h val="0.6667060425142981"/>
        </c:manualLayout>
      </c:layout>
      <c:barChart>
        <c:barDir val="col"/>
        <c:grouping val="clustered"/>
        <c:varyColors val="0"/>
        <c:ser>
          <c:idx val="0"/>
          <c:order val="0"/>
          <c:tx>
            <c:strRef>
              <c:f>'imchot-verano (2)'!$B$5</c:f>
              <c:strCache>
                <c:ptCount val="1"/>
                <c:pt idx="0">
                  <c:v>JUL.24-SEP.24</c:v>
                </c:pt>
              </c:strCache>
            </c:strRef>
          </c:tx>
          <c:spPr>
            <a:solidFill>
              <a:schemeClr val="accent1">
                <a:lumMod val="60000"/>
                <a:lumOff val="40000"/>
              </a:schemeClr>
            </a:solidFill>
            <a:ln w="19050" cap="rnd" cmpd="sng">
              <a:solidFill>
                <a:schemeClr val="bg1"/>
              </a:solidFill>
              <a:prstDash val="solid"/>
            </a:ln>
          </c:spPr>
          <c:invertIfNegative val="0"/>
          <c:cat>
            <c:strRef>
              <c:f>'imchot-verano (2)'!$J$3</c:f>
              <c:strCache>
                <c:ptCount val="1"/>
                <c:pt idx="0">
                  <c:v>GRADO DE OCUPACIÓN</c:v>
                </c:pt>
              </c:strCache>
            </c:strRef>
          </c:cat>
          <c:val>
            <c:numRef>
              <c:f>'imchot-verano (2)'!$J$5</c:f>
              <c:numCache>
                <c:formatCode>#,##0.00</c:formatCode>
                <c:ptCount val="1"/>
                <c:pt idx="0">
                  <c:v>66.318818583078667</c:v>
                </c:pt>
              </c:numCache>
            </c:numRef>
          </c:val>
          <c:extLst>
            <c:ext xmlns:c16="http://schemas.microsoft.com/office/drawing/2014/chart" uri="{C3380CC4-5D6E-409C-BE32-E72D297353CC}">
              <c16:uniqueId val="{00000001-6C1F-454E-9720-EC6DBBAF4E7F}"/>
            </c:ext>
          </c:extLst>
        </c:ser>
        <c:ser>
          <c:idx val="1"/>
          <c:order val="1"/>
          <c:tx>
            <c:strRef>
              <c:f>'imchot-verano (2)'!$B$6</c:f>
              <c:strCache>
                <c:ptCount val="1"/>
                <c:pt idx="0">
                  <c:v>JUL.25-SEP.25</c:v>
                </c:pt>
              </c:strCache>
            </c:strRef>
          </c:tx>
          <c:spPr>
            <a:solidFill>
              <a:schemeClr val="accent1"/>
            </a:solidFill>
            <a:ln w="19050" cap="rnd" cmpd="sng">
              <a:solidFill>
                <a:schemeClr val="bg1"/>
              </a:solidFill>
              <a:prstDash val="solid"/>
            </a:ln>
          </c:spPr>
          <c:invertIfNegative val="0"/>
          <c:dLbls>
            <c:spPr>
              <a:noFill/>
              <a:ln w="25399">
                <a:noFill/>
              </a:ln>
            </c:spPr>
            <c:txPr>
              <a:bodyPr/>
              <a:lstStyle/>
              <a:p>
                <a:pPr>
                  <a:defRPr sz="8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'imchot-verano (2)'!$J$3</c:f>
              <c:strCache>
                <c:ptCount val="1"/>
                <c:pt idx="0">
                  <c:v>GRADO DE OCUPACIÓN</c:v>
                </c:pt>
              </c:strCache>
            </c:strRef>
          </c:cat>
          <c:val>
            <c:numRef>
              <c:f>'imchot-verano (2)'!$J$6</c:f>
              <c:numCache>
                <c:formatCode>#,##0.00</c:formatCode>
                <c:ptCount val="1"/>
                <c:pt idx="0">
                  <c:v>66.699431256258507</c:v>
                </c:pt>
              </c:numCache>
            </c:numRef>
          </c:val>
          <c:extLst>
            <c:ext xmlns:c16="http://schemas.microsoft.com/office/drawing/2014/chart" uri="{C3380CC4-5D6E-409C-BE32-E72D297353CC}">
              <c16:uniqueId val="{00000002-6C1F-454E-9720-EC6DBBAF4E7F}"/>
            </c:ext>
          </c:extLst>
        </c:ser>
        <c:dLbls>
          <c:showLegendKey val="0"/>
          <c:showVal val="0"/>
          <c:showCatName val="0"/>
          <c:showSerName val="0"/>
          <c:showPercent val="0"/>
          <c:showBubbleSize val="0"/>
        </c:dLbls>
        <c:gapWidth val="150"/>
        <c:axId val="156012928"/>
        <c:axId val="156014464"/>
      </c:barChart>
      <c:lineChart>
        <c:grouping val="standard"/>
        <c:varyColors val="0"/>
        <c:ser>
          <c:idx val="2"/>
          <c:order val="2"/>
          <c:tx>
            <c:v>DIF 25-24</c:v>
          </c:tx>
          <c:spPr>
            <a:ln w="28574">
              <a:noFill/>
            </a:ln>
          </c:spPr>
          <c:marker>
            <c:symbol val="circle"/>
            <c:size val="22"/>
            <c:spPr>
              <a:solidFill>
                <a:srgbClr val="FFC000"/>
              </a:solidFill>
              <a:ln w="12700" cap="rnd" cmpd="sng">
                <a:solidFill>
                  <a:schemeClr val="bg1"/>
                </a:solidFill>
                <a:prstDash val="solid"/>
              </a:ln>
            </c:spPr>
          </c:marker>
          <c:dLbls>
            <c:numFmt formatCode="#,##0.0" sourceLinked="0"/>
            <c:spPr>
              <a:noFill/>
              <a:ln w="25399">
                <a:noFill/>
              </a:ln>
            </c:spPr>
            <c:txPr>
              <a:bodyPr/>
              <a:lstStyle/>
              <a:p>
                <a:pPr>
                  <a:defRPr sz="7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'imchot-verano (2)'!$C$3:$E$3</c:f>
              <c:strCache>
                <c:ptCount val="3"/>
                <c:pt idx="0">
                  <c:v>TOTAL</c:v>
                </c:pt>
                <c:pt idx="1">
                  <c:v>ESPAÑOLES</c:v>
                </c:pt>
                <c:pt idx="2">
                  <c:v>EXTRANJEROS</c:v>
                </c:pt>
              </c:strCache>
            </c:strRef>
          </c:cat>
          <c:val>
            <c:numRef>
              <c:f>'imchot-verano (2)'!$J$8</c:f>
              <c:numCache>
                <c:formatCode>#,##0.00</c:formatCode>
                <c:ptCount val="1"/>
                <c:pt idx="0">
                  <c:v>0.38061267317984004</c:v>
                </c:pt>
              </c:numCache>
            </c:numRef>
          </c:val>
          <c:smooth val="0"/>
          <c:extLst>
            <c:ext xmlns:c16="http://schemas.microsoft.com/office/drawing/2014/chart" uri="{C3380CC4-5D6E-409C-BE32-E72D297353CC}">
              <c16:uniqueId val="{00000003-6C1F-454E-9720-EC6DBBAF4E7F}"/>
            </c:ext>
          </c:extLst>
        </c:ser>
        <c:dLbls>
          <c:showLegendKey val="0"/>
          <c:showVal val="0"/>
          <c:showCatName val="0"/>
          <c:showSerName val="0"/>
          <c:showPercent val="0"/>
          <c:showBubbleSize val="0"/>
        </c:dLbls>
        <c:marker val="1"/>
        <c:smooth val="0"/>
        <c:axId val="156016000"/>
        <c:axId val="156030080"/>
      </c:lineChart>
      <c:catAx>
        <c:axId val="156012928"/>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sz="900"/>
            </a:pPr>
            <a:endParaRPr lang="es-ES"/>
          </a:p>
        </c:txPr>
        <c:crossAx val="156014464"/>
        <c:crosses val="autoZero"/>
        <c:auto val="1"/>
        <c:lblAlgn val="ctr"/>
        <c:lblOffset val="100"/>
        <c:tickLblSkip val="1"/>
        <c:tickMarkSkip val="1"/>
        <c:noMultiLvlLbl val="0"/>
      </c:catAx>
      <c:valAx>
        <c:axId val="156014464"/>
        <c:scaling>
          <c:orientation val="minMax"/>
        </c:scaling>
        <c:delete val="0"/>
        <c:axPos val="l"/>
        <c:majorGridlines>
          <c:spPr>
            <a:ln w="6350">
              <a:solidFill>
                <a:schemeClr val="bg1">
                  <a:lumMod val="85000"/>
                </a:schemeClr>
              </a:solidFill>
              <a:prstDash val="dash"/>
            </a:ln>
          </c:spPr>
        </c:majorGridlines>
        <c:numFmt formatCode="#,##0.00" sourceLinked="1"/>
        <c:majorTickMark val="out"/>
        <c:minorTickMark val="none"/>
        <c:tickLblPos val="nextTo"/>
        <c:spPr>
          <a:ln w="12700">
            <a:noFill/>
            <a:prstDash val="solid"/>
          </a:ln>
        </c:spPr>
        <c:txPr>
          <a:bodyPr rot="0" vert="horz"/>
          <a:lstStyle/>
          <a:p>
            <a:pPr>
              <a:defRPr/>
            </a:pPr>
            <a:endParaRPr lang="es-ES"/>
          </a:p>
        </c:txPr>
        <c:crossAx val="156012928"/>
        <c:crosses val="autoZero"/>
        <c:crossBetween val="between"/>
      </c:valAx>
      <c:catAx>
        <c:axId val="156016000"/>
        <c:scaling>
          <c:orientation val="minMax"/>
        </c:scaling>
        <c:delete val="1"/>
        <c:axPos val="b"/>
        <c:numFmt formatCode="General" sourceLinked="1"/>
        <c:majorTickMark val="out"/>
        <c:minorTickMark val="none"/>
        <c:tickLblPos val="none"/>
        <c:crossAx val="156030080"/>
        <c:crosses val="autoZero"/>
        <c:auto val="1"/>
        <c:lblAlgn val="ctr"/>
        <c:lblOffset val="100"/>
        <c:noMultiLvlLbl val="0"/>
      </c:catAx>
      <c:valAx>
        <c:axId val="156030080"/>
        <c:scaling>
          <c:orientation val="minMax"/>
          <c:max val="30"/>
          <c:min val="-5"/>
        </c:scaling>
        <c:delete val="0"/>
        <c:axPos val="r"/>
        <c:numFmt formatCode="#,##0.00" sourceLinked="1"/>
        <c:majorTickMark val="cross"/>
        <c:minorTickMark val="none"/>
        <c:tickLblPos val="none"/>
        <c:spPr>
          <a:ln w="12700">
            <a:noFill/>
            <a:prstDash val="solid"/>
          </a:ln>
        </c:spPr>
        <c:txPr>
          <a:bodyPr rot="0" vert="horz"/>
          <a:lstStyle/>
          <a:p>
            <a:pPr>
              <a:defRPr/>
            </a:pPr>
            <a:endParaRPr lang="es-ES"/>
          </a:p>
        </c:txPr>
        <c:crossAx val="156016000"/>
        <c:crosses val="max"/>
        <c:crossBetween val="between"/>
      </c:valAx>
      <c:spPr>
        <a:noFill/>
        <a:ln w="25400">
          <a:noFill/>
        </a:ln>
      </c:spPr>
    </c:plotArea>
    <c:legend>
      <c:legendPos val="r"/>
      <c:layout>
        <c:manualLayout>
          <c:xMode val="edge"/>
          <c:yMode val="edge"/>
          <c:x val="2.3939507588577755E-2"/>
          <c:y val="1.2641907962010649E-2"/>
          <c:w val="0.96690022959907063"/>
          <c:h val="0.15068378023907847"/>
        </c:manualLayout>
      </c:layout>
      <c:overlay val="0"/>
      <c:spPr>
        <a:solidFill>
          <a:schemeClr val="bg1"/>
        </a:solidFill>
        <a:ln w="25399">
          <a:noFill/>
        </a:ln>
      </c:spPr>
      <c:txPr>
        <a:bodyPr/>
        <a:lstStyle/>
        <a:p>
          <a:pPr>
            <a:defRPr sz="800" b="1"/>
          </a:pPr>
          <a:endParaRPr lang="es-ES"/>
        </a:p>
      </c:txPr>
    </c:legend>
    <c:plotVisOnly val="1"/>
    <c:dispBlanksAs val="gap"/>
    <c:showDLblsOverMax val="0"/>
  </c:chart>
  <c:spPr>
    <a:noFill/>
    <a:ln>
      <a:noFill/>
    </a:ln>
  </c:spPr>
  <c:txPr>
    <a:bodyPr/>
    <a:lstStyle/>
    <a:p>
      <a:pPr>
        <a:defRPr sz="9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53" l="0.70866141732286037" r="0.70866141732286037" t="1.1605511811023623" header="0.30000000000000032" footer="0.30000000000000032"/>
    <c:pageSetup paperSize="9"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7587794336617"/>
          <c:y val="0.21090967337319441"/>
          <c:w val="0.80815511628325265"/>
          <c:h val="0.6667060425142981"/>
        </c:manualLayout>
      </c:layout>
      <c:barChart>
        <c:barDir val="col"/>
        <c:grouping val="clustered"/>
        <c:varyColors val="0"/>
        <c:ser>
          <c:idx val="0"/>
          <c:order val="0"/>
          <c:tx>
            <c:strRef>
              <c:f>'imchot-verano (2)'!$B$5</c:f>
              <c:strCache>
                <c:ptCount val="1"/>
                <c:pt idx="0">
                  <c:v>JUL.24-SEP.24</c:v>
                </c:pt>
              </c:strCache>
            </c:strRef>
          </c:tx>
          <c:spPr>
            <a:solidFill>
              <a:schemeClr val="accent1">
                <a:lumMod val="60000"/>
                <a:lumOff val="40000"/>
              </a:schemeClr>
            </a:solidFill>
            <a:ln w="19050" cap="rnd" cmpd="sng">
              <a:solidFill>
                <a:schemeClr val="bg1"/>
              </a:solidFill>
              <a:prstDash val="solid"/>
            </a:ln>
          </c:spPr>
          <c:invertIfNegative val="0"/>
          <c:cat>
            <c:strRef>
              <c:f>'imchot-verano (2)'!$I$3</c:f>
              <c:strCache>
                <c:ptCount val="1"/>
                <c:pt idx="0">
                  <c:v>PLAZAS</c:v>
                </c:pt>
              </c:strCache>
            </c:strRef>
          </c:cat>
          <c:val>
            <c:numRef>
              <c:f>'imchot-verano (2)'!$I$5</c:f>
              <c:numCache>
                <c:formatCode>#,##0</c:formatCode>
                <c:ptCount val="1"/>
                <c:pt idx="0">
                  <c:v>316653.66666666669</c:v>
                </c:pt>
              </c:numCache>
            </c:numRef>
          </c:val>
          <c:extLst>
            <c:ext xmlns:c16="http://schemas.microsoft.com/office/drawing/2014/chart" uri="{C3380CC4-5D6E-409C-BE32-E72D297353CC}">
              <c16:uniqueId val="{00000001-E266-4AAC-8BFA-8B3272E689CB}"/>
            </c:ext>
          </c:extLst>
        </c:ser>
        <c:ser>
          <c:idx val="1"/>
          <c:order val="1"/>
          <c:tx>
            <c:strRef>
              <c:f>'imchot-verano (2)'!$B$6</c:f>
              <c:strCache>
                <c:ptCount val="1"/>
                <c:pt idx="0">
                  <c:v>JUL.25-SEP.25</c:v>
                </c:pt>
              </c:strCache>
            </c:strRef>
          </c:tx>
          <c:spPr>
            <a:solidFill>
              <a:schemeClr val="accent1"/>
            </a:solidFill>
            <a:ln w="19050" cap="rnd" cmpd="sng">
              <a:solidFill>
                <a:schemeClr val="bg1"/>
              </a:solidFill>
              <a:prstDash val="solid"/>
            </a:ln>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'imchot-verano (2)'!$I$3</c:f>
              <c:strCache>
                <c:ptCount val="1"/>
                <c:pt idx="0">
                  <c:v>PLAZAS</c:v>
                </c:pt>
              </c:strCache>
            </c:strRef>
          </c:cat>
          <c:val>
            <c:numRef>
              <c:f>'imchot-verano (2)'!$I$6</c:f>
              <c:numCache>
                <c:formatCode>#,##0</c:formatCode>
                <c:ptCount val="1"/>
                <c:pt idx="0">
                  <c:v>323227</c:v>
                </c:pt>
              </c:numCache>
            </c:numRef>
          </c:val>
          <c:extLst>
            <c:ext xmlns:c16="http://schemas.microsoft.com/office/drawing/2014/chart" uri="{C3380CC4-5D6E-409C-BE32-E72D297353CC}">
              <c16:uniqueId val="{00000002-E266-4AAC-8BFA-8B3272E689CB}"/>
            </c:ext>
          </c:extLst>
        </c:ser>
        <c:dLbls>
          <c:showLegendKey val="0"/>
          <c:showVal val="0"/>
          <c:showCatName val="0"/>
          <c:showSerName val="0"/>
          <c:showPercent val="0"/>
          <c:showBubbleSize val="0"/>
        </c:dLbls>
        <c:gapWidth val="150"/>
        <c:axId val="155944832"/>
        <c:axId val="155946368"/>
      </c:barChart>
      <c:lineChart>
        <c:grouping val="standard"/>
        <c:varyColors val="0"/>
        <c:ser>
          <c:idx val="2"/>
          <c:order val="2"/>
          <c:tx>
            <c:strRef>
              <c:f>'imchot-verano (2)'!$B$8</c:f>
              <c:strCache>
                <c:ptCount val="1"/>
                <c:pt idx="0">
                  <c:v>% VAR 25/24</c:v>
                </c:pt>
              </c:strCache>
            </c:strRef>
          </c:tx>
          <c:spPr>
            <a:ln w="28574">
              <a:noFill/>
            </a:ln>
          </c:spPr>
          <c:marker>
            <c:symbol val="circle"/>
            <c:size val="22"/>
            <c:spPr>
              <a:solidFill>
                <a:srgbClr val="FFC000"/>
              </a:solidFill>
              <a:ln w="12700" cap="rnd" cmpd="sng">
                <a:solidFill>
                  <a:schemeClr val="bg1"/>
                </a:solidFill>
                <a:prstDash val="solid"/>
              </a:ln>
            </c:spPr>
          </c:marker>
          <c:dLbls>
            <c:numFmt formatCode="0.0%" sourceLinked="0"/>
            <c:spPr>
              <a:noFill/>
              <a:ln w="25399">
                <a:noFill/>
              </a:ln>
            </c:spPr>
            <c:txPr>
              <a:bodyPr/>
              <a:lstStyle/>
              <a:p>
                <a:pPr>
                  <a:defRPr sz="7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'imchot-verano (2)'!$C$3:$E$3</c:f>
              <c:strCache>
                <c:ptCount val="3"/>
                <c:pt idx="0">
                  <c:v>TOTAL</c:v>
                </c:pt>
                <c:pt idx="1">
                  <c:v>ESPAÑOLES</c:v>
                </c:pt>
                <c:pt idx="2">
                  <c:v>EXTRANJEROS</c:v>
                </c:pt>
              </c:strCache>
            </c:strRef>
          </c:cat>
          <c:val>
            <c:numRef>
              <c:f>'imchot-verano (2)'!$I$8</c:f>
              <c:numCache>
                <c:formatCode>0.0%</c:formatCode>
                <c:ptCount val="1"/>
                <c:pt idx="0">
                  <c:v>2.0758746938032147E-2</c:v>
                </c:pt>
              </c:numCache>
            </c:numRef>
          </c:val>
          <c:smooth val="0"/>
          <c:extLst>
            <c:ext xmlns:c16="http://schemas.microsoft.com/office/drawing/2014/chart" uri="{C3380CC4-5D6E-409C-BE32-E72D297353CC}">
              <c16:uniqueId val="{00000003-E266-4AAC-8BFA-8B3272E689CB}"/>
            </c:ext>
          </c:extLst>
        </c:ser>
        <c:dLbls>
          <c:showLegendKey val="0"/>
          <c:showVal val="0"/>
          <c:showCatName val="0"/>
          <c:showSerName val="0"/>
          <c:showPercent val="0"/>
          <c:showBubbleSize val="0"/>
        </c:dLbls>
        <c:marker val="1"/>
        <c:smooth val="0"/>
        <c:axId val="155972736"/>
        <c:axId val="155974272"/>
      </c:lineChart>
      <c:catAx>
        <c:axId val="155944832"/>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sz="900"/>
            </a:pPr>
            <a:endParaRPr lang="es-ES"/>
          </a:p>
        </c:txPr>
        <c:crossAx val="155946368"/>
        <c:crosses val="autoZero"/>
        <c:auto val="1"/>
        <c:lblAlgn val="ctr"/>
        <c:lblOffset val="100"/>
        <c:tickLblSkip val="1"/>
        <c:tickMarkSkip val="1"/>
        <c:noMultiLvlLbl val="0"/>
      </c:catAx>
      <c:valAx>
        <c:axId val="155946368"/>
        <c:scaling>
          <c:orientation val="minMax"/>
          <c:min val="0"/>
        </c:scaling>
        <c:delete val="0"/>
        <c:axPos val="l"/>
        <c:majorGridlines>
          <c:spPr>
            <a:ln w="6350">
              <a:solidFill>
                <a:schemeClr val="bg1">
                  <a:lumMod val="85000"/>
                </a:schemeClr>
              </a:solidFill>
              <a:prstDash val="dash"/>
            </a:ln>
          </c:spPr>
        </c:majorGridlines>
        <c:numFmt formatCode="#,##0" sourceLinked="1"/>
        <c:majorTickMark val="out"/>
        <c:minorTickMark val="none"/>
        <c:tickLblPos val="nextTo"/>
        <c:spPr>
          <a:ln w="12700">
            <a:noFill/>
            <a:prstDash val="solid"/>
          </a:ln>
        </c:spPr>
        <c:txPr>
          <a:bodyPr rot="0" vert="horz"/>
          <a:lstStyle/>
          <a:p>
            <a:pPr>
              <a:defRPr/>
            </a:pPr>
            <a:endParaRPr lang="es-ES"/>
          </a:p>
        </c:txPr>
        <c:crossAx val="155944832"/>
        <c:crosses val="autoZero"/>
        <c:crossBetween val="between"/>
      </c:valAx>
      <c:catAx>
        <c:axId val="155972736"/>
        <c:scaling>
          <c:orientation val="minMax"/>
        </c:scaling>
        <c:delete val="1"/>
        <c:axPos val="b"/>
        <c:numFmt formatCode="General" sourceLinked="1"/>
        <c:majorTickMark val="out"/>
        <c:minorTickMark val="none"/>
        <c:tickLblPos val="none"/>
        <c:crossAx val="155974272"/>
        <c:crosses val="autoZero"/>
        <c:auto val="1"/>
        <c:lblAlgn val="ctr"/>
        <c:lblOffset val="100"/>
        <c:noMultiLvlLbl val="0"/>
      </c:catAx>
      <c:valAx>
        <c:axId val="155974272"/>
        <c:scaling>
          <c:orientation val="minMax"/>
          <c:max val="10"/>
          <c:min val="-10"/>
        </c:scaling>
        <c:delete val="0"/>
        <c:axPos val="r"/>
        <c:numFmt formatCode="0.0%" sourceLinked="1"/>
        <c:majorTickMark val="cross"/>
        <c:minorTickMark val="none"/>
        <c:tickLblPos val="none"/>
        <c:spPr>
          <a:ln w="12700">
            <a:noFill/>
            <a:prstDash val="solid"/>
          </a:ln>
        </c:spPr>
        <c:txPr>
          <a:bodyPr rot="0" vert="horz"/>
          <a:lstStyle/>
          <a:p>
            <a:pPr>
              <a:defRPr/>
            </a:pPr>
            <a:endParaRPr lang="es-ES"/>
          </a:p>
        </c:txPr>
        <c:crossAx val="155972736"/>
        <c:crosses val="max"/>
        <c:crossBetween val="between"/>
      </c:valAx>
      <c:spPr>
        <a:noFill/>
        <a:ln w="25400">
          <a:noFill/>
        </a:ln>
      </c:spPr>
    </c:plotArea>
    <c:legend>
      <c:legendPos val="r"/>
      <c:layout>
        <c:manualLayout>
          <c:xMode val="edge"/>
          <c:yMode val="edge"/>
          <c:x val="2.6350472067669672E-2"/>
          <c:y val="5.6730210148685364E-3"/>
          <c:w val="0.97364952793233028"/>
          <c:h val="0.15138461505679812"/>
        </c:manualLayout>
      </c:layout>
      <c:overlay val="0"/>
      <c:spPr>
        <a:solidFill>
          <a:schemeClr val="bg1"/>
        </a:solidFill>
        <a:ln w="25399">
          <a:noFill/>
        </a:ln>
      </c:spPr>
      <c:txPr>
        <a:bodyPr/>
        <a:lstStyle/>
        <a:p>
          <a:pPr>
            <a:defRPr sz="800" b="1"/>
          </a:pPr>
          <a:endParaRPr lang="es-ES"/>
        </a:p>
      </c:txPr>
    </c:legend>
    <c:plotVisOnly val="1"/>
    <c:dispBlanksAs val="gap"/>
    <c:showDLblsOverMax val="0"/>
  </c:chart>
  <c:spPr>
    <a:noFill/>
    <a:ln>
      <a:noFill/>
    </a:ln>
  </c:spPr>
  <c:txPr>
    <a:bodyPr/>
    <a:lstStyle/>
    <a:p>
      <a:pPr>
        <a:defRPr sz="9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53" l="0.70866141732286037" r="0.70866141732286037" t="1.1605511811023623" header="0.30000000000000032" footer="0.30000000000000032"/>
    <c:pageSetup paperSize="9"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solidFill>
                  <a:schemeClr val="tx1"/>
                </a:solidFill>
              </a:defRPr>
            </a:pPr>
            <a:r>
              <a:rPr lang="es-ES" sz="700">
                <a:solidFill>
                  <a:schemeClr val="tx1"/>
                </a:solidFill>
              </a:rPr>
              <a:t>CUOTAS</a:t>
            </a:r>
            <a:r>
              <a:rPr lang="es-ES" sz="700" baseline="0">
                <a:solidFill>
                  <a:schemeClr val="tx1"/>
                </a:solidFill>
              </a:rPr>
              <a:t> </a:t>
            </a:r>
            <a:r>
              <a:rPr lang="es-ES" sz="700">
                <a:solidFill>
                  <a:schemeClr val="tx1"/>
                </a:solidFill>
              </a:rPr>
              <a:t>JUL-AGO 25</a:t>
            </a:r>
          </a:p>
        </c:rich>
      </c:tx>
      <c:layout>
        <c:manualLayout>
          <c:xMode val="edge"/>
          <c:yMode val="edge"/>
          <c:x val="3.0636307190468694E-2"/>
          <c:y val="2.6402667708913707E-2"/>
        </c:manualLayout>
      </c:layout>
      <c:overlay val="0"/>
    </c:title>
    <c:autoTitleDeleted val="0"/>
    <c:plotArea>
      <c:layout>
        <c:manualLayout>
          <c:layoutTarget val="inner"/>
          <c:xMode val="edge"/>
          <c:yMode val="edge"/>
          <c:x val="3.3713506086745657E-2"/>
          <c:y val="0.22709640616086704"/>
          <c:w val="0.93674196463150172"/>
          <c:h val="0.75167563387192005"/>
        </c:manualLayout>
      </c:layout>
      <c:barChart>
        <c:barDir val="bar"/>
        <c:grouping val="percentStacked"/>
        <c:varyColors val="0"/>
        <c:ser>
          <c:idx val="1"/>
          <c:order val="0"/>
          <c:tx>
            <c:strRef>
              <c:f>'imchot-verano (2)'!$D$3</c:f>
              <c:strCache>
                <c:ptCount val="1"/>
                <c:pt idx="0">
                  <c:v>ESPAÑOLES</c:v>
                </c:pt>
              </c:strCache>
            </c:strRef>
          </c:tx>
          <c:spPr>
            <a:solidFill>
              <a:schemeClr val="accent1"/>
            </a:solidFill>
            <a:ln w="19050" cap="rnd" cmpd="sng">
              <a:noFill/>
              <a:prstDash val="solid"/>
            </a:ln>
          </c:spPr>
          <c:invertIfNegative val="0"/>
          <c:dLbls>
            <c:spPr>
              <a:noFill/>
              <a:ln w="25399">
                <a:noFill/>
              </a:ln>
            </c:spPr>
            <c:txPr>
              <a:bodyPr wrap="square" lIns="38100" tIns="19050" rIns="38100" bIns="19050" anchor="ctr">
                <a:spAutoFit/>
              </a:bodyPr>
              <a:lstStyle/>
              <a:p>
                <a:pPr>
                  <a:defRPr sz="800"/>
                </a:pPr>
                <a:endParaRPr lang="es-E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'imchot-verano (2)'!$B$9</c:f>
              <c:strCache>
                <c:ptCount val="1"/>
                <c:pt idx="0">
                  <c:v>CUOTA 2025</c:v>
                </c:pt>
              </c:strCache>
            </c:strRef>
          </c:cat>
          <c:val>
            <c:numRef>
              <c:f>'imchot-verano (2)'!$D$9</c:f>
              <c:numCache>
                <c:formatCode>0.0%</c:formatCode>
                <c:ptCount val="1"/>
                <c:pt idx="0">
                  <c:v>0.55364792121627349</c:v>
                </c:pt>
              </c:numCache>
            </c:numRef>
          </c:val>
          <c:extLst>
            <c:ext xmlns:c16="http://schemas.microsoft.com/office/drawing/2014/chart" uri="{C3380CC4-5D6E-409C-BE32-E72D297353CC}">
              <c16:uniqueId val="{00000000-65CA-471B-AE42-A92EAE32EFE1}"/>
            </c:ext>
          </c:extLst>
        </c:ser>
        <c:ser>
          <c:idx val="2"/>
          <c:order val="1"/>
          <c:tx>
            <c:strRef>
              <c:f>'imchot-verano (2)'!$E$3</c:f>
              <c:strCache>
                <c:ptCount val="1"/>
                <c:pt idx="0">
                  <c:v>EXTRANJEROS</c:v>
                </c:pt>
              </c:strCache>
            </c:strRef>
          </c:tx>
          <c:spPr>
            <a:solidFill>
              <a:schemeClr val="accent1">
                <a:lumMod val="60000"/>
                <a:lumOff val="40000"/>
              </a:schemeClr>
            </a:solidFill>
            <a:ln w="19050">
              <a:noFill/>
            </a:ln>
          </c:spPr>
          <c:invertIfNegative val="0"/>
          <c:dLbls>
            <c:dLbl>
              <c:idx val="0"/>
              <c:layout>
                <c:manualLayout>
                  <c:x val="-3.7012741900582041E-2"/>
                  <c:y val="-3.0563930546816303E-17"/>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5CA-471B-AE42-A92EAE32EFE1}"/>
                </c:ext>
              </c:extLst>
            </c:dLbl>
            <c:spPr>
              <a:noFill/>
              <a:ln w="25399">
                <a:noFill/>
              </a:ln>
            </c:spPr>
            <c:txPr>
              <a:bodyPr wrap="square" lIns="38100" tIns="19050" rIns="38100" bIns="19050" anchor="ctr" anchorCtr="0">
                <a:spAutoFit/>
              </a:bodyPr>
              <a:lstStyle/>
              <a:p>
                <a:pPr algn="r">
                  <a:defRPr sz="800"/>
                </a:pPr>
                <a:endParaRPr lang="es-E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'imchot-verano (2)'!$B$9</c:f>
              <c:strCache>
                <c:ptCount val="1"/>
                <c:pt idx="0">
                  <c:v>CUOTA 2025</c:v>
                </c:pt>
              </c:strCache>
            </c:strRef>
          </c:cat>
          <c:val>
            <c:numRef>
              <c:f>'imchot-verano (2)'!$E$9</c:f>
              <c:numCache>
                <c:formatCode>0.0%</c:formatCode>
                <c:ptCount val="1"/>
                <c:pt idx="0">
                  <c:v>0.44635223354322334</c:v>
                </c:pt>
              </c:numCache>
            </c:numRef>
          </c:val>
          <c:extLst>
            <c:ext xmlns:c16="http://schemas.microsoft.com/office/drawing/2014/chart" uri="{C3380CC4-5D6E-409C-BE32-E72D297353CC}">
              <c16:uniqueId val="{00000002-65CA-471B-AE42-A92EAE32EFE1}"/>
            </c:ext>
          </c:extLst>
        </c:ser>
        <c:dLbls>
          <c:showLegendKey val="0"/>
          <c:showVal val="0"/>
          <c:showCatName val="0"/>
          <c:showSerName val="0"/>
          <c:showPercent val="0"/>
          <c:showBubbleSize val="0"/>
        </c:dLbls>
        <c:gapWidth val="190"/>
        <c:overlap val="100"/>
        <c:axId val="155034368"/>
        <c:axId val="155035904"/>
      </c:barChart>
      <c:catAx>
        <c:axId val="155034368"/>
        <c:scaling>
          <c:orientation val="minMax"/>
        </c:scaling>
        <c:delete val="1"/>
        <c:axPos val="l"/>
        <c:numFmt formatCode="General" sourceLinked="0"/>
        <c:majorTickMark val="out"/>
        <c:minorTickMark val="none"/>
        <c:tickLblPos val="none"/>
        <c:crossAx val="155035904"/>
        <c:crosses val="autoZero"/>
        <c:auto val="1"/>
        <c:lblAlgn val="ctr"/>
        <c:lblOffset val="100"/>
        <c:noMultiLvlLbl val="0"/>
      </c:catAx>
      <c:valAx>
        <c:axId val="155035904"/>
        <c:scaling>
          <c:orientation val="minMax"/>
          <c:max val="1"/>
          <c:min val="0"/>
        </c:scaling>
        <c:delete val="1"/>
        <c:axPos val="b"/>
        <c:numFmt formatCode="0%" sourceLinked="1"/>
        <c:majorTickMark val="out"/>
        <c:minorTickMark val="none"/>
        <c:tickLblPos val="none"/>
        <c:crossAx val="155034368"/>
        <c:crosses val="autoZero"/>
        <c:crossBetween val="between"/>
      </c:valAx>
    </c:plotArea>
    <c:plotVisOnly val="1"/>
    <c:dispBlanksAs val="gap"/>
    <c:showDLblsOverMax val="0"/>
  </c:chart>
  <c:spPr>
    <a:noFill/>
    <a:ln>
      <a:noFill/>
    </a:ln>
  </c:spPr>
  <c:txPr>
    <a:bodyPr/>
    <a:lstStyle/>
    <a:p>
      <a:pPr>
        <a:defRPr sz="900" b="1" i="0" u="none" strike="noStrike" baseline="0">
          <a:solidFill>
            <a:schemeClr val="bg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solidFill>
                  <a:schemeClr val="tx1"/>
                </a:solidFill>
              </a:defRPr>
            </a:pPr>
            <a:r>
              <a:rPr lang="es-ES" sz="700">
                <a:solidFill>
                  <a:schemeClr val="tx1"/>
                </a:solidFill>
              </a:rPr>
              <a:t>CUOTAS JUL-AGO</a:t>
            </a:r>
            <a:r>
              <a:rPr lang="es-ES" sz="700" baseline="0">
                <a:solidFill>
                  <a:schemeClr val="tx1"/>
                </a:solidFill>
              </a:rPr>
              <a:t> </a:t>
            </a:r>
            <a:r>
              <a:rPr lang="es-ES" sz="700">
                <a:solidFill>
                  <a:schemeClr val="tx1"/>
                </a:solidFill>
              </a:rPr>
              <a:t>25</a:t>
            </a:r>
          </a:p>
        </c:rich>
      </c:tx>
      <c:layout>
        <c:manualLayout>
          <c:xMode val="edge"/>
          <c:yMode val="edge"/>
          <c:x val="3.0636307190468694E-2"/>
          <c:y val="2.6402667708913707E-2"/>
        </c:manualLayout>
      </c:layout>
      <c:overlay val="0"/>
    </c:title>
    <c:autoTitleDeleted val="0"/>
    <c:plotArea>
      <c:layout>
        <c:manualLayout>
          <c:layoutTarget val="inner"/>
          <c:xMode val="edge"/>
          <c:yMode val="edge"/>
          <c:x val="3.3713561138168348E-2"/>
          <c:y val="0.20026319509700383"/>
          <c:w val="0.93674196463150172"/>
          <c:h val="0.75167563387192005"/>
        </c:manualLayout>
      </c:layout>
      <c:barChart>
        <c:barDir val="bar"/>
        <c:grouping val="percentStacked"/>
        <c:varyColors val="0"/>
        <c:ser>
          <c:idx val="1"/>
          <c:order val="0"/>
          <c:tx>
            <c:strRef>
              <c:f>'imchot-verano (2)'!$G$3</c:f>
              <c:strCache>
                <c:ptCount val="1"/>
                <c:pt idx="0">
                  <c:v>ESPAÑOLES</c:v>
                </c:pt>
              </c:strCache>
            </c:strRef>
          </c:tx>
          <c:spPr>
            <a:solidFill>
              <a:schemeClr val="accent1"/>
            </a:solidFill>
            <a:ln w="19050" cap="rnd" cmpd="sng">
              <a:noFill/>
              <a:prstDash val="solid"/>
            </a:ln>
          </c:spPr>
          <c:invertIfNegative val="0"/>
          <c:dLbls>
            <c:spPr>
              <a:noFill/>
              <a:ln w="25399">
                <a:noFill/>
              </a:ln>
            </c:spPr>
            <c:txPr>
              <a:bodyPr wrap="square" lIns="38100" tIns="19050" rIns="38100" bIns="19050" anchor="ctr">
                <a:spAutoFit/>
              </a:bodyPr>
              <a:lstStyle/>
              <a:p>
                <a:pPr>
                  <a:defRPr sz="800"/>
                </a:pPr>
                <a:endParaRPr lang="es-E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'imchot-verano (2)'!$B$9</c:f>
              <c:strCache>
                <c:ptCount val="1"/>
                <c:pt idx="0">
                  <c:v>CUOTA 2025</c:v>
                </c:pt>
              </c:strCache>
            </c:strRef>
          </c:cat>
          <c:val>
            <c:numRef>
              <c:f>'imchot-verano (2)'!$G$9</c:f>
              <c:numCache>
                <c:formatCode>0.0%</c:formatCode>
                <c:ptCount val="1"/>
                <c:pt idx="0">
                  <c:v>0.50370922428396925</c:v>
                </c:pt>
              </c:numCache>
            </c:numRef>
          </c:val>
          <c:extLst>
            <c:ext xmlns:c16="http://schemas.microsoft.com/office/drawing/2014/chart" uri="{C3380CC4-5D6E-409C-BE32-E72D297353CC}">
              <c16:uniqueId val="{00000000-2D9C-4397-989A-A9358772D3FE}"/>
            </c:ext>
          </c:extLst>
        </c:ser>
        <c:ser>
          <c:idx val="2"/>
          <c:order val="1"/>
          <c:tx>
            <c:strRef>
              <c:f>'imchot-verano (2)'!$H$3</c:f>
              <c:strCache>
                <c:ptCount val="1"/>
                <c:pt idx="0">
                  <c:v>EXTRANJEROS</c:v>
                </c:pt>
              </c:strCache>
            </c:strRef>
          </c:tx>
          <c:spPr>
            <a:solidFill>
              <a:schemeClr val="accent1">
                <a:lumMod val="60000"/>
                <a:lumOff val="40000"/>
              </a:schemeClr>
            </a:solidFill>
            <a:ln w="19050">
              <a:noFill/>
            </a:ln>
          </c:spPr>
          <c:invertIfNegative val="0"/>
          <c:dLbls>
            <c:dLbl>
              <c:idx val="0"/>
              <c:layout>
                <c:manualLayout>
                  <c:x val="-3.7012741900582041E-2"/>
                  <c:y val="-3.0563930546816303E-17"/>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D9C-4397-989A-A9358772D3FE}"/>
                </c:ext>
              </c:extLst>
            </c:dLbl>
            <c:spPr>
              <a:noFill/>
              <a:ln w="25399">
                <a:noFill/>
              </a:ln>
            </c:spPr>
            <c:txPr>
              <a:bodyPr wrap="square" lIns="38100" tIns="19050" rIns="38100" bIns="19050" anchor="ctr" anchorCtr="0">
                <a:spAutoFit/>
              </a:bodyPr>
              <a:lstStyle/>
              <a:p>
                <a:pPr algn="r">
                  <a:defRPr sz="800"/>
                </a:pPr>
                <a:endParaRPr lang="es-E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'imchot-verano (2)'!$B$9</c:f>
              <c:strCache>
                <c:ptCount val="1"/>
                <c:pt idx="0">
                  <c:v>CUOTA 2025</c:v>
                </c:pt>
              </c:strCache>
            </c:strRef>
          </c:cat>
          <c:val>
            <c:numRef>
              <c:f>'imchot-verano (2)'!$H$9</c:f>
              <c:numCache>
                <c:formatCode>0.0%</c:formatCode>
                <c:ptCount val="1"/>
                <c:pt idx="0">
                  <c:v>0.49629072722056378</c:v>
                </c:pt>
              </c:numCache>
            </c:numRef>
          </c:val>
          <c:extLst>
            <c:ext xmlns:c16="http://schemas.microsoft.com/office/drawing/2014/chart" uri="{C3380CC4-5D6E-409C-BE32-E72D297353CC}">
              <c16:uniqueId val="{00000002-2D9C-4397-989A-A9358772D3FE}"/>
            </c:ext>
          </c:extLst>
        </c:ser>
        <c:dLbls>
          <c:showLegendKey val="0"/>
          <c:showVal val="0"/>
          <c:showCatName val="0"/>
          <c:showSerName val="0"/>
          <c:showPercent val="0"/>
          <c:showBubbleSize val="0"/>
        </c:dLbls>
        <c:gapWidth val="190"/>
        <c:overlap val="100"/>
        <c:axId val="155034368"/>
        <c:axId val="155035904"/>
      </c:barChart>
      <c:catAx>
        <c:axId val="155034368"/>
        <c:scaling>
          <c:orientation val="minMax"/>
        </c:scaling>
        <c:delete val="1"/>
        <c:axPos val="l"/>
        <c:numFmt formatCode="General" sourceLinked="0"/>
        <c:majorTickMark val="out"/>
        <c:minorTickMark val="none"/>
        <c:tickLblPos val="none"/>
        <c:crossAx val="155035904"/>
        <c:crosses val="autoZero"/>
        <c:auto val="1"/>
        <c:lblAlgn val="ctr"/>
        <c:lblOffset val="100"/>
        <c:noMultiLvlLbl val="0"/>
      </c:catAx>
      <c:valAx>
        <c:axId val="155035904"/>
        <c:scaling>
          <c:orientation val="minMax"/>
          <c:max val="1"/>
          <c:min val="0"/>
        </c:scaling>
        <c:delete val="1"/>
        <c:axPos val="b"/>
        <c:numFmt formatCode="0%" sourceLinked="1"/>
        <c:majorTickMark val="out"/>
        <c:minorTickMark val="none"/>
        <c:tickLblPos val="none"/>
        <c:crossAx val="155034368"/>
        <c:crosses val="autoZero"/>
        <c:crossBetween val="between"/>
      </c:valAx>
    </c:plotArea>
    <c:plotVisOnly val="1"/>
    <c:dispBlanksAs val="gap"/>
    <c:showDLblsOverMax val="0"/>
  </c:chart>
  <c:spPr>
    <a:noFill/>
    <a:ln>
      <a:noFill/>
    </a:ln>
  </c:spPr>
  <c:txPr>
    <a:bodyPr/>
    <a:lstStyle/>
    <a:p>
      <a:pPr>
        <a:defRPr sz="900" b="1" i="0" u="none" strike="noStrike" baseline="0">
          <a:solidFill>
            <a:schemeClr val="bg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50992759409572E-2"/>
          <c:y val="0.19636883041750094"/>
          <c:w val="0.92687226035128145"/>
          <c:h val="0.68339930352522293"/>
        </c:manualLayout>
      </c:layout>
      <c:barChart>
        <c:barDir val="col"/>
        <c:grouping val="clustered"/>
        <c:varyColors val="0"/>
        <c:ser>
          <c:idx val="1"/>
          <c:order val="0"/>
          <c:tx>
            <c:strRef>
              <c:f>'imchot (2)'!$O$350</c:f>
              <c:strCache>
                <c:ptCount val="1"/>
                <c:pt idx="0">
                  <c:v>% VAR 25/24</c:v>
                </c:pt>
              </c:strCache>
            </c:strRef>
          </c:tx>
          <c:spPr>
            <a:solidFill>
              <a:schemeClr val="accent1"/>
            </a:solidFill>
            <a:ln w="19050" cap="rnd">
              <a:noFill/>
            </a:ln>
          </c:spPr>
          <c:invertIfNegative val="0"/>
          <c:dLbls>
            <c:dLbl>
              <c:idx val="6"/>
              <c:layout>
                <c:manualLayout>
                  <c:x val="0"/>
                  <c:y val="1.8691588785046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62-41A2-8C86-DD75646F7BAF}"/>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(2)'!$N$351:$N$359</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 (2)'!$O$351:$O$359</c:f>
              <c:numCache>
                <c:formatCode>0.0%</c:formatCode>
                <c:ptCount val="9"/>
                <c:pt idx="0">
                  <c:v>1.308193993738449E-2</c:v>
                </c:pt>
                <c:pt idx="1">
                  <c:v>9.3099374842383398E-2</c:v>
                </c:pt>
                <c:pt idx="2">
                  <c:v>-4.765498971421811E-2</c:v>
                </c:pt>
                <c:pt idx="3">
                  <c:v>-8.9866882442657392E-4</c:v>
                </c:pt>
                <c:pt idx="4">
                  <c:v>-8.0296069423175132E-2</c:v>
                </c:pt>
                <c:pt idx="5">
                  <c:v>3.4703889042121405E-2</c:v>
                </c:pt>
                <c:pt idx="6">
                  <c:v>3.3539897468991331E-2</c:v>
                </c:pt>
                <c:pt idx="7">
                  <c:v>-1.424488801258339E-2</c:v>
                </c:pt>
                <c:pt idx="8">
                  <c:v>2.1323302011386325E-2</c:v>
                </c:pt>
              </c:numCache>
            </c:numRef>
          </c:val>
          <c:extLst>
            <c:ext xmlns:c16="http://schemas.microsoft.com/office/drawing/2014/chart" uri="{C3380CC4-5D6E-409C-BE32-E72D297353CC}">
              <c16:uniqueId val="{00000001-7B62-41A2-8C86-DD75646F7BAF}"/>
            </c:ext>
          </c:extLst>
        </c:ser>
        <c:dLbls>
          <c:showLegendKey val="0"/>
          <c:showVal val="0"/>
          <c:showCatName val="0"/>
          <c:showSerName val="0"/>
          <c:showPercent val="0"/>
          <c:showBubbleSize val="0"/>
        </c:dLbls>
        <c:gapWidth val="200"/>
        <c:overlap val="-10"/>
        <c:axId val="154872832"/>
        <c:axId val="154899200"/>
        <c:extLst/>
      </c:barChart>
      <c:catAx>
        <c:axId val="154872832"/>
        <c:scaling>
          <c:orientation val="minMax"/>
        </c:scaling>
        <c:delete val="0"/>
        <c:axPos val="b"/>
        <c:numFmt formatCode="General" sourceLinked="1"/>
        <c:majorTickMark val="out"/>
        <c:minorTickMark val="none"/>
        <c:tickLblPos val="low"/>
        <c:spPr>
          <a:ln w="6350">
            <a:noFill/>
            <a:prstDash val="dash"/>
          </a:ln>
        </c:spPr>
        <c:crossAx val="154899200"/>
        <c:crosses val="autoZero"/>
        <c:auto val="1"/>
        <c:lblAlgn val="ctr"/>
        <c:lblOffset val="100"/>
        <c:noMultiLvlLbl val="0"/>
      </c:catAx>
      <c:valAx>
        <c:axId val="154899200"/>
        <c:scaling>
          <c:orientation val="minMax"/>
        </c:scaling>
        <c:delete val="0"/>
        <c:axPos val="l"/>
        <c:majorGridlines>
          <c:spPr>
            <a:ln w="6350">
              <a:solidFill>
                <a:schemeClr val="bg1">
                  <a:lumMod val="85000"/>
                </a:schemeClr>
              </a:solidFill>
              <a:prstDash val="dash"/>
            </a:ln>
          </c:spPr>
        </c:majorGridlines>
        <c:numFmt formatCode="0%" sourceLinked="0"/>
        <c:majorTickMark val="out"/>
        <c:minorTickMark val="none"/>
        <c:tickLblPos val="nextTo"/>
        <c:spPr>
          <a:ln>
            <a:noFill/>
          </a:ln>
        </c:spPr>
        <c:crossAx val="154872832"/>
        <c:crosses val="autoZero"/>
        <c:crossBetween val="between"/>
      </c:valAx>
    </c:plotArea>
    <c:legend>
      <c:legendPos val="t"/>
      <c:layout>
        <c:manualLayout>
          <c:xMode val="edge"/>
          <c:yMode val="edge"/>
          <c:x val="8.2029641772594128E-2"/>
          <c:y val="5.5594185673705859E-2"/>
          <c:w val="0.22740144008944987"/>
          <c:h val="0.11326520818400325"/>
        </c:manualLayout>
      </c:layout>
      <c:overlay val="0"/>
    </c:legend>
    <c:plotVisOnly val="1"/>
    <c:dispBlanksAs val="gap"/>
    <c:showDLblsOverMax val="0"/>
  </c:chart>
  <c:spPr>
    <a:ln w="6350" cap="rnd">
      <a:noFill/>
    </a:ln>
  </c:spPr>
  <c:txPr>
    <a:bodyPr/>
    <a:lstStyle/>
    <a:p>
      <a:pPr>
        <a:defRPr sz="800" baseline="0">
          <a:solidFill>
            <a:schemeClr val="bg1">
              <a:lumMod val="50000"/>
            </a:schemeClr>
          </a:solidFill>
          <a:latin typeface="Noto Sans HK Light" panose="020B0300000000000000" pitchFamily="34" charset="-128"/>
          <a:ea typeface="Noto Sans HK Light" panose="020B0300000000000000" pitchFamily="34" charset="-128"/>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50992759409572E-2"/>
          <c:y val="0.19636883041750094"/>
          <c:w val="0.92687226035128145"/>
          <c:h val="0.68339930352522293"/>
        </c:manualLayout>
      </c:layout>
      <c:barChart>
        <c:barDir val="col"/>
        <c:grouping val="clustered"/>
        <c:varyColors val="0"/>
        <c:ser>
          <c:idx val="1"/>
          <c:order val="0"/>
          <c:tx>
            <c:strRef>
              <c:f>'imchot-verano (2)'!$N$315</c:f>
              <c:strCache>
                <c:ptCount val="1"/>
                <c:pt idx="0">
                  <c:v>% VAR 25/24</c:v>
                </c:pt>
              </c:strCache>
            </c:strRef>
          </c:tx>
          <c:spPr>
            <a:solidFill>
              <a:schemeClr val="accent1"/>
            </a:solidFill>
            <a:ln w="19050" cap="rnd">
              <a:noFill/>
            </a:ln>
          </c:spPr>
          <c:invertIfNegative val="0"/>
          <c:dLbls>
            <c:dLbl>
              <c:idx val="6"/>
              <c:layout>
                <c:manualLayout>
                  <c:x val="0"/>
                  <c:y val="1.8691588785046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81-48F1-854B-3CF2AFAA4FC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'imchot-verano (2)'!$M$316:$M$324</c:f>
              <c:strCache>
                <c:ptCount val="9"/>
                <c:pt idx="0">
                  <c:v>Almería</c:v>
                </c:pt>
                <c:pt idx="1">
                  <c:v>Cádiz</c:v>
                </c:pt>
                <c:pt idx="2">
                  <c:v>Córdoba</c:v>
                </c:pt>
                <c:pt idx="3">
                  <c:v>Granada</c:v>
                </c:pt>
                <c:pt idx="4">
                  <c:v>Huelva</c:v>
                </c:pt>
                <c:pt idx="5">
                  <c:v>Jaén</c:v>
                </c:pt>
                <c:pt idx="6">
                  <c:v>Málaga</c:v>
                </c:pt>
                <c:pt idx="7">
                  <c:v>Sevilla</c:v>
                </c:pt>
                <c:pt idx="8">
                  <c:v>Andalucía</c:v>
                </c:pt>
              </c:strCache>
            </c:strRef>
          </c:cat>
          <c:val>
            <c:numRef>
              <c:f>'imchot-verano (2)'!$N$316:$N$324</c:f>
              <c:numCache>
                <c:formatCode>0.0%</c:formatCode>
                <c:ptCount val="9"/>
                <c:pt idx="0">
                  <c:v>3.5680756313791306E-2</c:v>
                </c:pt>
                <c:pt idx="1">
                  <c:v>4.2267070517526539E-2</c:v>
                </c:pt>
                <c:pt idx="2">
                  <c:v>-3.7099397848234794E-3</c:v>
                </c:pt>
                <c:pt idx="3">
                  <c:v>3.9475055356332334E-2</c:v>
                </c:pt>
                <c:pt idx="4">
                  <c:v>2.8576524821528393E-2</c:v>
                </c:pt>
                <c:pt idx="5">
                  <c:v>-2.28259865077165E-2</c:v>
                </c:pt>
                <c:pt idx="6">
                  <c:v>2.6960224336035177E-2</c:v>
                </c:pt>
                <c:pt idx="7">
                  <c:v>7.1903582816899014E-3</c:v>
                </c:pt>
                <c:pt idx="8">
                  <c:v>2.8700211916249385E-2</c:v>
                </c:pt>
              </c:numCache>
            </c:numRef>
          </c:val>
          <c:extLst>
            <c:ext xmlns:c16="http://schemas.microsoft.com/office/drawing/2014/chart" uri="{C3380CC4-5D6E-409C-BE32-E72D297353CC}">
              <c16:uniqueId val="{00000001-0281-48F1-854B-3CF2AFAA4FC7}"/>
            </c:ext>
          </c:extLst>
        </c:ser>
        <c:dLbls>
          <c:showLegendKey val="0"/>
          <c:showVal val="0"/>
          <c:showCatName val="0"/>
          <c:showSerName val="0"/>
          <c:showPercent val="0"/>
          <c:showBubbleSize val="0"/>
        </c:dLbls>
        <c:gapWidth val="200"/>
        <c:overlap val="-10"/>
        <c:axId val="154872832"/>
        <c:axId val="154899200"/>
      </c:barChart>
      <c:catAx>
        <c:axId val="154872832"/>
        <c:scaling>
          <c:orientation val="minMax"/>
        </c:scaling>
        <c:delete val="0"/>
        <c:axPos val="b"/>
        <c:numFmt formatCode="General" sourceLinked="1"/>
        <c:majorTickMark val="out"/>
        <c:minorTickMark val="none"/>
        <c:tickLblPos val="low"/>
        <c:spPr>
          <a:ln w="6350">
            <a:noFill/>
            <a:prstDash val="dash"/>
          </a:ln>
        </c:spPr>
        <c:crossAx val="154899200"/>
        <c:crosses val="autoZero"/>
        <c:auto val="1"/>
        <c:lblAlgn val="ctr"/>
        <c:lblOffset val="100"/>
        <c:noMultiLvlLbl val="0"/>
      </c:catAx>
      <c:valAx>
        <c:axId val="154899200"/>
        <c:scaling>
          <c:orientation val="minMax"/>
        </c:scaling>
        <c:delete val="0"/>
        <c:axPos val="l"/>
        <c:majorGridlines>
          <c:spPr>
            <a:ln w="6350">
              <a:solidFill>
                <a:schemeClr val="bg1">
                  <a:lumMod val="85000"/>
                </a:schemeClr>
              </a:solidFill>
              <a:prstDash val="dash"/>
            </a:ln>
          </c:spPr>
        </c:majorGridlines>
        <c:numFmt formatCode="0%" sourceLinked="0"/>
        <c:majorTickMark val="out"/>
        <c:minorTickMark val="none"/>
        <c:tickLblPos val="nextTo"/>
        <c:spPr>
          <a:ln>
            <a:noFill/>
          </a:ln>
        </c:spPr>
        <c:crossAx val="154872832"/>
        <c:crosses val="autoZero"/>
        <c:crossBetween val="between"/>
      </c:valAx>
    </c:plotArea>
    <c:legend>
      <c:legendPos val="t"/>
      <c:layout>
        <c:manualLayout>
          <c:xMode val="edge"/>
          <c:yMode val="edge"/>
          <c:x val="8.2029641772594128E-2"/>
          <c:y val="5.5594185673705859E-2"/>
          <c:w val="0.22740144008944987"/>
          <c:h val="0.11326520818400325"/>
        </c:manualLayout>
      </c:layout>
      <c:overlay val="0"/>
    </c:legend>
    <c:plotVisOnly val="1"/>
    <c:dispBlanksAs val="gap"/>
    <c:showDLblsOverMax val="0"/>
  </c:chart>
  <c:spPr>
    <a:ln w="6350" cap="rnd">
      <a:noFill/>
    </a:ln>
  </c:spPr>
  <c:txPr>
    <a:bodyPr/>
    <a:lstStyle/>
    <a:p>
      <a:pPr>
        <a:defRPr sz="800" baseline="0">
          <a:solidFill>
            <a:schemeClr val="bg1">
              <a:lumMod val="50000"/>
            </a:schemeClr>
          </a:solidFill>
          <a:latin typeface="Noto Sans HK Light" panose="020B0300000000000000" pitchFamily="34" charset="-128"/>
          <a:ea typeface="Noto Sans HK Light" panose="020B0300000000000000" pitchFamily="34" charset="-128"/>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907875277932"/>
          <c:y val="0.12981128053437582"/>
          <c:w val="0.83152111242511428"/>
          <c:h val="0.67168917384659743"/>
        </c:manualLayout>
      </c:layout>
      <c:barChart>
        <c:barDir val="col"/>
        <c:grouping val="clustered"/>
        <c:varyColors val="0"/>
        <c:ser>
          <c:idx val="1"/>
          <c:order val="1"/>
          <c:tx>
            <c:strRef>
              <c:f>'imchot (2)'!$P$2</c:f>
              <c:strCache>
                <c:ptCount val="1"/>
                <c:pt idx="0">
                  <c:v>% VAR</c:v>
                </c:pt>
              </c:strCache>
            </c:strRef>
          </c:tx>
          <c:spPr>
            <a:solidFill>
              <a:schemeClr val="accent1">
                <a:lumMod val="60000"/>
                <a:lumOff val="40000"/>
              </a:schemeClr>
            </a:solidFill>
            <a:ln w="44450">
              <a:solidFill>
                <a:schemeClr val="bg1"/>
              </a:solidFill>
            </a:ln>
          </c:spPr>
          <c:invertIfNegative val="0"/>
          <c:cat>
            <c:strRef>
              <c:f>'imchot (2)'!$N$8:$N$25</c:f>
              <c:strCache>
                <c:ptCount val="18"/>
                <c:pt idx="0">
                  <c:v>OCT.08</c:v>
                </c:pt>
                <c:pt idx="1">
                  <c:v>OCT.09</c:v>
                </c:pt>
                <c:pt idx="2">
                  <c:v>OCT.10</c:v>
                </c:pt>
                <c:pt idx="3">
                  <c:v>OCT.11</c:v>
                </c:pt>
                <c:pt idx="4">
                  <c:v>OCT.12</c:v>
                </c:pt>
                <c:pt idx="5">
                  <c:v>OCT.13</c:v>
                </c:pt>
                <c:pt idx="6">
                  <c:v>OCT.14</c:v>
                </c:pt>
                <c:pt idx="7">
                  <c:v>OCT.15</c:v>
                </c:pt>
                <c:pt idx="8">
                  <c:v>OCT.16</c:v>
                </c:pt>
                <c:pt idx="9">
                  <c:v>OCT.17</c:v>
                </c:pt>
                <c:pt idx="10">
                  <c:v>OCT.18</c:v>
                </c:pt>
                <c:pt idx="11">
                  <c:v>OCT.19</c:v>
                </c:pt>
                <c:pt idx="12">
                  <c:v>OCT.20</c:v>
                </c:pt>
                <c:pt idx="13">
                  <c:v>OCT.21</c:v>
                </c:pt>
                <c:pt idx="14">
                  <c:v>OCT.22</c:v>
                </c:pt>
                <c:pt idx="15">
                  <c:v>OCT.23</c:v>
                </c:pt>
                <c:pt idx="16">
                  <c:v>OCT.24</c:v>
                </c:pt>
                <c:pt idx="17">
                  <c:v>OCT.25</c:v>
                </c:pt>
              </c:strCache>
            </c:strRef>
          </c:cat>
          <c:val>
            <c:numRef>
              <c:f>'imchot (2)'!$P$8:$P$25</c:f>
              <c:numCache>
                <c:formatCode>0.0%</c:formatCode>
                <c:ptCount val="18"/>
                <c:pt idx="0">
                  <c:v>-6.3774684447838181E-2</c:v>
                </c:pt>
                <c:pt idx="1">
                  <c:v>-4.2327881087649177E-2</c:v>
                </c:pt>
                <c:pt idx="2">
                  <c:v>4.4383861707818051E-2</c:v>
                </c:pt>
                <c:pt idx="3">
                  <c:v>-4.6166123256098368E-3</c:v>
                </c:pt>
                <c:pt idx="4">
                  <c:v>-4.6185171456907814E-2</c:v>
                </c:pt>
                <c:pt idx="5">
                  <c:v>9.188534091184275E-2</c:v>
                </c:pt>
                <c:pt idx="6">
                  <c:v>7.1463650811803392E-2</c:v>
                </c:pt>
                <c:pt idx="7">
                  <c:v>7.0817935319989811E-2</c:v>
                </c:pt>
                <c:pt idx="8">
                  <c:v>0.12906436613610817</c:v>
                </c:pt>
                <c:pt idx="9">
                  <c:v>1.5525258633990013E-2</c:v>
                </c:pt>
                <c:pt idx="10">
                  <c:v>-1.064440198536265E-2</c:v>
                </c:pt>
                <c:pt idx="11">
                  <c:v>-1.6850659388802258E-2</c:v>
                </c:pt>
                <c:pt idx="12">
                  <c:v>-0.79239711619216424</c:v>
                </c:pt>
                <c:pt idx="13">
                  <c:v>2.8278553891122402</c:v>
                </c:pt>
                <c:pt idx="14">
                  <c:v>0.20570914298477261</c:v>
                </c:pt>
                <c:pt idx="15">
                  <c:v>0.11025873993436219</c:v>
                </c:pt>
                <c:pt idx="16">
                  <c:v>9.186503691286374E-3</c:v>
                </c:pt>
                <c:pt idx="17">
                  <c:v>2.1323302011386325E-2</c:v>
                </c:pt>
              </c:numCache>
            </c:numRef>
          </c:val>
          <c:extLst>
            <c:ext xmlns:c16="http://schemas.microsoft.com/office/drawing/2014/chart" uri="{C3380CC4-5D6E-409C-BE32-E72D297353CC}">
              <c16:uniqueId val="{00000000-7187-42CC-BBB5-01F9D815C900}"/>
            </c:ext>
          </c:extLst>
        </c:ser>
        <c:dLbls>
          <c:showLegendKey val="0"/>
          <c:showVal val="0"/>
          <c:showCatName val="0"/>
          <c:showSerName val="0"/>
          <c:showPercent val="0"/>
          <c:showBubbleSize val="0"/>
        </c:dLbls>
        <c:gapWidth val="500"/>
        <c:axId val="155123072"/>
        <c:axId val="154993792"/>
      </c:barChart>
      <c:lineChart>
        <c:grouping val="standard"/>
        <c:varyColors val="0"/>
        <c:ser>
          <c:idx val="0"/>
          <c:order val="0"/>
          <c:tx>
            <c:strRef>
              <c:f>'imchot (2)'!$O$2</c:f>
              <c:strCache>
                <c:ptCount val="1"/>
                <c:pt idx="0">
                  <c:v>PERNOCT</c:v>
                </c:pt>
              </c:strCache>
            </c:strRef>
          </c:tx>
          <c:spPr>
            <a:ln w="25400">
              <a:solidFill>
                <a:schemeClr val="accent1"/>
              </a:solidFill>
            </a:ln>
          </c:spPr>
          <c:marker>
            <c:symbol val="circle"/>
            <c:size val="6"/>
            <c:spPr>
              <a:solidFill>
                <a:srgbClr val="0070C0"/>
              </a:solidFill>
              <a:ln w="19050">
                <a:solidFill>
                  <a:schemeClr val="bg1"/>
                </a:solidFill>
              </a:ln>
            </c:spPr>
          </c:marker>
          <c:cat>
            <c:strRef>
              <c:f>'imchot (2)'!$N$8:$N$25</c:f>
              <c:strCache>
                <c:ptCount val="18"/>
                <c:pt idx="0">
                  <c:v>OCT.08</c:v>
                </c:pt>
                <c:pt idx="1">
                  <c:v>OCT.09</c:v>
                </c:pt>
                <c:pt idx="2">
                  <c:v>OCT.10</c:v>
                </c:pt>
                <c:pt idx="3">
                  <c:v>OCT.11</c:v>
                </c:pt>
                <c:pt idx="4">
                  <c:v>OCT.12</c:v>
                </c:pt>
                <c:pt idx="5">
                  <c:v>OCT.13</c:v>
                </c:pt>
                <c:pt idx="6">
                  <c:v>OCT.14</c:v>
                </c:pt>
                <c:pt idx="7">
                  <c:v>OCT.15</c:v>
                </c:pt>
                <c:pt idx="8">
                  <c:v>OCT.16</c:v>
                </c:pt>
                <c:pt idx="9">
                  <c:v>OCT.17</c:v>
                </c:pt>
                <c:pt idx="10">
                  <c:v>OCT.18</c:v>
                </c:pt>
                <c:pt idx="11">
                  <c:v>OCT.19</c:v>
                </c:pt>
                <c:pt idx="12">
                  <c:v>OCT.20</c:v>
                </c:pt>
                <c:pt idx="13">
                  <c:v>OCT.21</c:v>
                </c:pt>
                <c:pt idx="14">
                  <c:v>OCT.22</c:v>
                </c:pt>
                <c:pt idx="15">
                  <c:v>OCT.23</c:v>
                </c:pt>
                <c:pt idx="16">
                  <c:v>OCT.24</c:v>
                </c:pt>
                <c:pt idx="17">
                  <c:v>OCT.25</c:v>
                </c:pt>
              </c:strCache>
            </c:strRef>
          </c:cat>
          <c:val>
            <c:numRef>
              <c:f>'imchot (2)'!$O$8:$O$25</c:f>
              <c:numCache>
                <c:formatCode>#,##0</c:formatCode>
                <c:ptCount val="18"/>
                <c:pt idx="0">
                  <c:v>3609583</c:v>
                </c:pt>
                <c:pt idx="1">
                  <c:v>3456797</c:v>
                </c:pt>
                <c:pt idx="2">
                  <c:v>3610223</c:v>
                </c:pt>
                <c:pt idx="3">
                  <c:v>3593556</c:v>
                </c:pt>
                <c:pt idx="4">
                  <c:v>3427587</c:v>
                </c:pt>
                <c:pt idx="5">
                  <c:v>3742532</c:v>
                </c:pt>
                <c:pt idx="6">
                  <c:v>4009987</c:v>
                </c:pt>
                <c:pt idx="7">
                  <c:v>4293966</c:v>
                </c:pt>
                <c:pt idx="8">
                  <c:v>4848164</c:v>
                </c:pt>
                <c:pt idx="9">
                  <c:v>4923433</c:v>
                </c:pt>
                <c:pt idx="10">
                  <c:v>4871026</c:v>
                </c:pt>
                <c:pt idx="11">
                  <c:v>4788946</c:v>
                </c:pt>
                <c:pt idx="12">
                  <c:v>994199</c:v>
                </c:pt>
                <c:pt idx="13">
                  <c:v>3805650</c:v>
                </c:pt>
                <c:pt idx="14">
                  <c:v>4588507</c:v>
                </c:pt>
                <c:pt idx="15">
                  <c:v>5094430</c:v>
                </c:pt>
                <c:pt idx="16">
                  <c:v>5141230</c:v>
                </c:pt>
                <c:pt idx="17">
                  <c:v>5250858</c:v>
                </c:pt>
              </c:numCache>
            </c:numRef>
          </c:val>
          <c:smooth val="0"/>
          <c:extLst>
            <c:ext xmlns:c16="http://schemas.microsoft.com/office/drawing/2014/chart" uri="{C3380CC4-5D6E-409C-BE32-E72D297353CC}">
              <c16:uniqueId val="{00000001-7187-42CC-BBB5-01F9D815C900}"/>
            </c:ext>
          </c:extLst>
        </c:ser>
        <c:dLbls>
          <c:showLegendKey val="0"/>
          <c:showVal val="0"/>
          <c:showCatName val="0"/>
          <c:showSerName val="0"/>
          <c:showPercent val="0"/>
          <c:showBubbleSize val="0"/>
        </c:dLbls>
        <c:marker val="1"/>
        <c:smooth val="0"/>
        <c:axId val="155119616"/>
        <c:axId val="155121152"/>
      </c:lineChart>
      <c:catAx>
        <c:axId val="155119616"/>
        <c:scaling>
          <c:orientation val="minMax"/>
        </c:scaling>
        <c:delete val="0"/>
        <c:axPos val="b"/>
        <c:numFmt formatCode="General" sourceLinked="1"/>
        <c:majorTickMark val="none"/>
        <c:minorTickMark val="none"/>
        <c:tickLblPos val="nextTo"/>
        <c:crossAx val="155121152"/>
        <c:crosses val="autoZero"/>
        <c:auto val="1"/>
        <c:lblAlgn val="ctr"/>
        <c:lblOffset val="100"/>
        <c:tickLblSkip val="1"/>
        <c:tickMarkSkip val="1"/>
        <c:noMultiLvlLbl val="0"/>
      </c:catAx>
      <c:valAx>
        <c:axId val="155121152"/>
        <c:scaling>
          <c:orientation val="minMax"/>
        </c:scaling>
        <c:delete val="0"/>
        <c:axPos val="l"/>
        <c:majorGridlines>
          <c:spPr>
            <a:ln w="6350">
              <a:solidFill>
                <a:schemeClr val="bg1">
                  <a:lumMod val="85000"/>
                </a:schemeClr>
              </a:solidFill>
              <a:prstDash val="dash"/>
            </a:ln>
          </c:spPr>
        </c:majorGridlines>
        <c:title>
          <c:tx>
            <c:rich>
              <a:bodyPr rot="0" vert="horz"/>
              <a:lstStyle/>
              <a:p>
                <a:pPr algn="ctr">
                  <a:defRPr/>
                </a:pPr>
                <a:r>
                  <a:rPr lang="es-ES"/>
                  <a:t>PERNOCTACIONES</a:t>
                </a:r>
              </a:p>
            </c:rich>
          </c:tx>
          <c:layout>
            <c:manualLayout>
              <c:xMode val="edge"/>
              <c:yMode val="edge"/>
              <c:x val="2.239185063153095E-2"/>
              <c:y val="3.9167365089869052E-2"/>
            </c:manualLayout>
          </c:layout>
          <c:overlay val="0"/>
        </c:title>
        <c:numFmt formatCode="#,##0" sourceLinked="1"/>
        <c:majorTickMark val="none"/>
        <c:minorTickMark val="none"/>
        <c:tickLblPos val="nextTo"/>
        <c:spPr>
          <a:ln>
            <a:noFill/>
          </a:ln>
        </c:spPr>
        <c:txPr>
          <a:bodyPr rot="0" vert="horz"/>
          <a:lstStyle/>
          <a:p>
            <a:pPr>
              <a:defRPr b="0"/>
            </a:pPr>
            <a:endParaRPr lang="es-ES"/>
          </a:p>
        </c:txPr>
        <c:crossAx val="155119616"/>
        <c:crosses val="autoZero"/>
        <c:crossBetween val="between"/>
      </c:valAx>
      <c:catAx>
        <c:axId val="155123072"/>
        <c:scaling>
          <c:orientation val="minMax"/>
        </c:scaling>
        <c:delete val="1"/>
        <c:axPos val="b"/>
        <c:numFmt formatCode="General" sourceLinked="1"/>
        <c:majorTickMark val="out"/>
        <c:minorTickMark val="none"/>
        <c:tickLblPos val="none"/>
        <c:crossAx val="154993792"/>
        <c:crosses val="autoZero"/>
        <c:auto val="1"/>
        <c:lblAlgn val="ctr"/>
        <c:lblOffset val="100"/>
        <c:noMultiLvlLbl val="0"/>
      </c:catAx>
      <c:valAx>
        <c:axId val="154993792"/>
        <c:scaling>
          <c:orientation val="minMax"/>
        </c:scaling>
        <c:delete val="0"/>
        <c:axPos val="r"/>
        <c:title>
          <c:tx>
            <c:rich>
              <a:bodyPr rot="0" vert="horz"/>
              <a:lstStyle/>
              <a:p>
                <a:pPr>
                  <a:defRPr/>
                </a:pPr>
                <a:r>
                  <a:rPr lang="es-ES"/>
                  <a:t>% VAR</a:t>
                </a:r>
              </a:p>
            </c:rich>
          </c:tx>
          <c:layout>
            <c:manualLayout>
              <c:xMode val="edge"/>
              <c:yMode val="edge"/>
              <c:x val="0.95238978296663857"/>
              <c:y val="5.3067157357738932E-2"/>
            </c:manualLayout>
          </c:layout>
          <c:overlay val="0"/>
        </c:title>
        <c:numFmt formatCode="0.0%" sourceLinked="1"/>
        <c:majorTickMark val="out"/>
        <c:minorTickMark val="none"/>
        <c:tickLblPos val="nextTo"/>
        <c:spPr>
          <a:ln>
            <a:noFill/>
          </a:ln>
        </c:spPr>
        <c:txPr>
          <a:bodyPr/>
          <a:lstStyle/>
          <a:p>
            <a:pPr>
              <a:defRPr b="0"/>
            </a:pPr>
            <a:endParaRPr lang="es-ES"/>
          </a:p>
        </c:txPr>
        <c:crossAx val="155123072"/>
        <c:crosses val="max"/>
        <c:crossBetween val="between"/>
      </c:valAx>
      <c:dTable>
        <c:showHorzBorder val="1"/>
        <c:showVertBorder val="0"/>
        <c:showOutline val="1"/>
        <c:showKeys val="1"/>
        <c:spPr>
          <a:ln w="6350">
            <a:solidFill>
              <a:sysClr val="window" lastClr="FFFFFF">
                <a:lumMod val="85000"/>
              </a:sysClr>
            </a:solidFill>
          </a:ln>
        </c:spPr>
        <c:txPr>
          <a:bodyPr/>
          <a:lstStyle/>
          <a:p>
            <a:pPr rtl="0">
              <a:defRPr sz="600" b="0"/>
            </a:pPr>
            <a:endParaRPr lang="es-ES"/>
          </a:p>
        </c:txPr>
      </c:dTable>
      <c:spPr>
        <a:noFill/>
        <a:ln w="25400">
          <a:noFill/>
        </a:ln>
      </c:spPr>
    </c:plotArea>
    <c:plotVisOnly val="1"/>
    <c:dispBlanksAs val="gap"/>
    <c:showDLblsOverMax val="0"/>
  </c:chart>
  <c:spPr>
    <a:noFill/>
    <a:ln>
      <a:noFill/>
    </a:ln>
  </c:spPr>
  <c:txPr>
    <a:bodyPr/>
    <a:lstStyle/>
    <a:p>
      <a:pPr>
        <a:defRPr sz="800" b="1"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5572" l="0.70866141732283794" r="0.70866141732283794" t="1.1605511811023623" header="0.30000000000000032" footer="0.30000000000000032"/>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713612417603657E-2"/>
          <c:y val="1.5443780271111547E-2"/>
          <c:w val="0.93674196463150172"/>
          <c:h val="0.93649505350292761"/>
        </c:manualLayout>
      </c:layout>
      <c:barChart>
        <c:barDir val="bar"/>
        <c:grouping val="percentStacked"/>
        <c:varyColors val="0"/>
        <c:ser>
          <c:idx val="1"/>
          <c:order val="0"/>
          <c:tx>
            <c:strRef>
              <c:f>'imchot (2)'!$D$3</c:f>
              <c:strCache>
                <c:ptCount val="1"/>
                <c:pt idx="0">
                  <c:v>ESPAÑOLES</c:v>
                </c:pt>
              </c:strCache>
            </c:strRef>
          </c:tx>
          <c:spPr>
            <a:solidFill>
              <a:schemeClr val="accent1"/>
            </a:solidFill>
            <a:ln w="19050" cap="rnd" cmpd="sng">
              <a:noFill/>
              <a:prstDash val="solid"/>
            </a:ln>
          </c:spPr>
          <c:invertIfNegative val="0"/>
          <c:dLbls>
            <c:numFmt formatCode="0.0%" sourceLinked="0"/>
            <c:spPr>
              <a:noFill/>
              <a:ln w="25399">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 (2)'!$B$9</c:f>
              <c:strCache>
                <c:ptCount val="1"/>
                <c:pt idx="0">
                  <c:v>CUOTA</c:v>
                </c:pt>
              </c:strCache>
            </c:strRef>
          </c:cat>
          <c:val>
            <c:numRef>
              <c:f>'imchot (2)'!$D$9</c:f>
              <c:numCache>
                <c:formatCode>0.0%</c:formatCode>
                <c:ptCount val="1"/>
                <c:pt idx="0">
                  <c:v>0.44328222961739189</c:v>
                </c:pt>
              </c:numCache>
            </c:numRef>
          </c:val>
          <c:extLst>
            <c:ext xmlns:c16="http://schemas.microsoft.com/office/drawing/2014/chart" uri="{C3380CC4-5D6E-409C-BE32-E72D297353CC}">
              <c16:uniqueId val="{00000000-30E6-42F2-86B8-DFC2B261655F}"/>
            </c:ext>
          </c:extLst>
        </c:ser>
        <c:ser>
          <c:idx val="2"/>
          <c:order val="1"/>
          <c:tx>
            <c:strRef>
              <c:f>'imchot (2)'!$E$3</c:f>
              <c:strCache>
                <c:ptCount val="1"/>
                <c:pt idx="0">
                  <c:v>EXTRANJEROS</c:v>
                </c:pt>
              </c:strCache>
            </c:strRef>
          </c:tx>
          <c:spPr>
            <a:solidFill>
              <a:schemeClr val="accent1">
                <a:lumMod val="60000"/>
                <a:lumOff val="40000"/>
              </a:schemeClr>
            </a:solidFill>
            <a:ln w="19050">
              <a:noFill/>
            </a:ln>
          </c:spPr>
          <c:invertIfNegative val="0"/>
          <c:dLbls>
            <c:dLbl>
              <c:idx val="0"/>
              <c:layout>
                <c:manualLayout>
                  <c:x val="-3.8036662227168704E-3"/>
                  <c:y val="0"/>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0E6-42F2-86B8-DFC2B261655F}"/>
                </c:ext>
              </c:extLst>
            </c:dLbl>
            <c:numFmt formatCode="0.0%" sourceLinked="0"/>
            <c:spPr>
              <a:noFill/>
              <a:ln w="25399">
                <a:noFill/>
              </a:ln>
            </c:spPr>
            <c:txPr>
              <a:bodyPr wrap="square" lIns="38100" tIns="19050" rIns="38100" bIns="19050" anchor="ctr" anchorCtr="0">
                <a:spAutoFit/>
              </a:bodyPr>
              <a:lstStyle/>
              <a:p>
                <a:pPr algn="r">
                  <a:defRPr/>
                </a:pPr>
                <a:endParaRPr lang="es-E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 (2)'!$B$9</c:f>
              <c:strCache>
                <c:ptCount val="1"/>
                <c:pt idx="0">
                  <c:v>CUOTA</c:v>
                </c:pt>
              </c:strCache>
            </c:strRef>
          </c:cat>
          <c:val>
            <c:numRef>
              <c:f>'imchot (2)'!$E$9</c:f>
              <c:numCache>
                <c:formatCode>0.0%</c:formatCode>
                <c:ptCount val="1"/>
                <c:pt idx="0">
                  <c:v>0.55671777038260806</c:v>
                </c:pt>
              </c:numCache>
            </c:numRef>
          </c:val>
          <c:extLst>
            <c:ext xmlns:c16="http://schemas.microsoft.com/office/drawing/2014/chart" uri="{C3380CC4-5D6E-409C-BE32-E72D297353CC}">
              <c16:uniqueId val="{00000002-30E6-42F2-86B8-DFC2B261655F}"/>
            </c:ext>
          </c:extLst>
        </c:ser>
        <c:dLbls>
          <c:showLegendKey val="0"/>
          <c:showVal val="0"/>
          <c:showCatName val="0"/>
          <c:showSerName val="0"/>
          <c:showPercent val="0"/>
          <c:showBubbleSize val="0"/>
        </c:dLbls>
        <c:gapWidth val="190"/>
        <c:overlap val="100"/>
        <c:axId val="155034368"/>
        <c:axId val="155035904"/>
      </c:barChart>
      <c:catAx>
        <c:axId val="155034368"/>
        <c:scaling>
          <c:orientation val="minMax"/>
        </c:scaling>
        <c:delete val="1"/>
        <c:axPos val="l"/>
        <c:numFmt formatCode="General" sourceLinked="0"/>
        <c:majorTickMark val="out"/>
        <c:minorTickMark val="none"/>
        <c:tickLblPos val="none"/>
        <c:crossAx val="155035904"/>
        <c:crosses val="autoZero"/>
        <c:auto val="1"/>
        <c:lblAlgn val="ctr"/>
        <c:lblOffset val="100"/>
        <c:noMultiLvlLbl val="0"/>
      </c:catAx>
      <c:valAx>
        <c:axId val="155035904"/>
        <c:scaling>
          <c:orientation val="minMax"/>
          <c:max val="1"/>
          <c:min val="0"/>
        </c:scaling>
        <c:delete val="1"/>
        <c:axPos val="b"/>
        <c:numFmt formatCode="0%" sourceLinked="1"/>
        <c:majorTickMark val="out"/>
        <c:minorTickMark val="none"/>
        <c:tickLblPos val="none"/>
        <c:crossAx val="155034368"/>
        <c:crosses val="autoZero"/>
        <c:crossBetween val="between"/>
      </c:valAx>
    </c:plotArea>
    <c:plotVisOnly val="1"/>
    <c:dispBlanksAs val="gap"/>
    <c:showDLblsOverMax val="0"/>
  </c:chart>
  <c:spPr>
    <a:noFill/>
    <a:ln>
      <a:noFill/>
    </a:ln>
  </c:spPr>
  <c:txPr>
    <a:bodyPr/>
    <a:lstStyle/>
    <a:p>
      <a:pPr>
        <a:defRPr sz="900" b="1" i="0" u="none" strike="noStrike" baseline="0">
          <a:solidFill>
            <a:schemeClr val="bg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620116245438478E-2"/>
          <c:y val="4.1809100279535757E-2"/>
          <c:w val="0.93674196463150172"/>
          <c:h val="0.93649505350292761"/>
        </c:manualLayout>
      </c:layout>
      <c:barChart>
        <c:barDir val="bar"/>
        <c:grouping val="percentStacked"/>
        <c:varyColors val="0"/>
        <c:ser>
          <c:idx val="1"/>
          <c:order val="0"/>
          <c:tx>
            <c:strRef>
              <c:f>'imchot (2)'!$G$3</c:f>
              <c:strCache>
                <c:ptCount val="1"/>
                <c:pt idx="0">
                  <c:v>ESPAÑOLES</c:v>
                </c:pt>
              </c:strCache>
            </c:strRef>
          </c:tx>
          <c:spPr>
            <a:solidFill>
              <a:schemeClr val="accent1"/>
            </a:solidFill>
            <a:ln w="19050" cap="rnd" cmpd="sng">
              <a:noFill/>
              <a:prstDash val="solid"/>
            </a:ln>
          </c:spPr>
          <c:invertIfNegative val="0"/>
          <c:dLbls>
            <c:spPr>
              <a:noFill/>
              <a:ln w="25399">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 (2)'!$B$9</c:f>
              <c:strCache>
                <c:ptCount val="1"/>
                <c:pt idx="0">
                  <c:v>CUOTA</c:v>
                </c:pt>
              </c:strCache>
            </c:strRef>
          </c:cat>
          <c:val>
            <c:numRef>
              <c:f>'imchot (2)'!$G$9</c:f>
              <c:numCache>
                <c:formatCode>0.0%</c:formatCode>
                <c:ptCount val="1"/>
                <c:pt idx="0">
                  <c:v>0.32439079479963084</c:v>
                </c:pt>
              </c:numCache>
            </c:numRef>
          </c:val>
          <c:extLst>
            <c:ext xmlns:c16="http://schemas.microsoft.com/office/drawing/2014/chart" uri="{C3380CC4-5D6E-409C-BE32-E72D297353CC}">
              <c16:uniqueId val="{00000000-348B-46F6-92ED-1DC38C183A2B}"/>
            </c:ext>
          </c:extLst>
        </c:ser>
        <c:ser>
          <c:idx val="2"/>
          <c:order val="1"/>
          <c:tx>
            <c:strRef>
              <c:f>'imchot (2)'!$H$3</c:f>
              <c:strCache>
                <c:ptCount val="1"/>
                <c:pt idx="0">
                  <c:v>EXTRANJEROS</c:v>
                </c:pt>
              </c:strCache>
            </c:strRef>
          </c:tx>
          <c:spPr>
            <a:solidFill>
              <a:schemeClr val="accent1">
                <a:lumMod val="60000"/>
                <a:lumOff val="40000"/>
              </a:schemeClr>
            </a:solidFill>
            <a:ln w="19050">
              <a:noFill/>
            </a:ln>
          </c:spPr>
          <c:invertIfNegative val="0"/>
          <c:dLbls>
            <c:dLbl>
              <c:idx val="0"/>
              <c:layout>
                <c:manualLayout>
                  <c:x val="-2.0067692863041421E-2"/>
                  <c:y val="-4.7180838438623153E-17"/>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48B-46F6-92ED-1DC38C183A2B}"/>
                </c:ext>
              </c:extLst>
            </c:dLbl>
            <c:spPr>
              <a:noFill/>
              <a:ln w="25399">
                <a:noFill/>
              </a:ln>
            </c:spPr>
            <c:txPr>
              <a:bodyPr wrap="square" lIns="38100" tIns="19050" rIns="38100" bIns="19050" anchor="ctr" anchorCtr="0">
                <a:spAutoFit/>
              </a:bodyPr>
              <a:lstStyle/>
              <a:p>
                <a:pPr algn="l">
                  <a:defRPr/>
                </a:pPr>
                <a:endParaRPr lang="es-E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'imchot (2)'!$B$9</c:f>
              <c:strCache>
                <c:ptCount val="1"/>
                <c:pt idx="0">
                  <c:v>CUOTA</c:v>
                </c:pt>
              </c:strCache>
            </c:strRef>
          </c:cat>
          <c:val>
            <c:numRef>
              <c:f>'imchot (2)'!$H$9</c:f>
              <c:numCache>
                <c:formatCode>0.0%</c:formatCode>
                <c:ptCount val="1"/>
                <c:pt idx="0">
                  <c:v>0.67560920520036916</c:v>
                </c:pt>
              </c:numCache>
            </c:numRef>
          </c:val>
          <c:extLst>
            <c:ext xmlns:c16="http://schemas.microsoft.com/office/drawing/2014/chart" uri="{C3380CC4-5D6E-409C-BE32-E72D297353CC}">
              <c16:uniqueId val="{00000002-348B-46F6-92ED-1DC38C183A2B}"/>
            </c:ext>
          </c:extLst>
        </c:ser>
        <c:dLbls>
          <c:showLegendKey val="0"/>
          <c:showVal val="0"/>
          <c:showCatName val="0"/>
          <c:showSerName val="0"/>
          <c:showPercent val="0"/>
          <c:showBubbleSize val="0"/>
        </c:dLbls>
        <c:gapWidth val="190"/>
        <c:overlap val="100"/>
        <c:axId val="155140096"/>
        <c:axId val="155141632"/>
      </c:barChart>
      <c:catAx>
        <c:axId val="155140096"/>
        <c:scaling>
          <c:orientation val="minMax"/>
        </c:scaling>
        <c:delete val="1"/>
        <c:axPos val="l"/>
        <c:numFmt formatCode="General" sourceLinked="0"/>
        <c:majorTickMark val="out"/>
        <c:minorTickMark val="none"/>
        <c:tickLblPos val="none"/>
        <c:crossAx val="155141632"/>
        <c:crosses val="autoZero"/>
        <c:auto val="1"/>
        <c:lblAlgn val="ctr"/>
        <c:lblOffset val="100"/>
        <c:noMultiLvlLbl val="0"/>
      </c:catAx>
      <c:valAx>
        <c:axId val="155141632"/>
        <c:scaling>
          <c:orientation val="minMax"/>
          <c:max val="1"/>
          <c:min val="0"/>
        </c:scaling>
        <c:delete val="1"/>
        <c:axPos val="b"/>
        <c:numFmt formatCode="0%" sourceLinked="1"/>
        <c:majorTickMark val="out"/>
        <c:minorTickMark val="none"/>
        <c:tickLblPos val="none"/>
        <c:crossAx val="155140096"/>
        <c:crosses val="autoZero"/>
        <c:crossBetween val="between"/>
      </c:valAx>
    </c:plotArea>
    <c:plotVisOnly val="1"/>
    <c:dispBlanksAs val="gap"/>
    <c:showDLblsOverMax val="0"/>
  </c:chart>
  <c:spPr>
    <a:noFill/>
    <a:ln>
      <a:noFill/>
    </a:ln>
  </c:spPr>
  <c:txPr>
    <a:bodyPr/>
    <a:lstStyle/>
    <a:p>
      <a:pPr>
        <a:defRPr sz="900" b="1" i="0" u="none" strike="noStrike" baseline="0">
          <a:solidFill>
            <a:schemeClr val="bg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95926966936182E-2"/>
          <c:y val="0.15070923983107912"/>
          <c:w val="0.85884353741501085"/>
          <c:h val="0.74400068003605713"/>
        </c:manualLayout>
      </c:layout>
      <c:barChart>
        <c:barDir val="col"/>
        <c:grouping val="clustered"/>
        <c:varyColors val="0"/>
        <c:ser>
          <c:idx val="0"/>
          <c:order val="1"/>
          <c:tx>
            <c:strRef>
              <c:f>'imchot (2)'!$B$14</c:f>
              <c:strCache>
                <c:ptCount val="1"/>
                <c:pt idx="0">
                  <c:v>ENE-OCT 24</c:v>
                </c:pt>
              </c:strCache>
            </c:strRef>
          </c:tx>
          <c:spPr>
            <a:solidFill>
              <a:schemeClr val="accent1">
                <a:lumMod val="60000"/>
                <a:lumOff val="40000"/>
              </a:schemeClr>
            </a:solidFill>
            <a:ln w="19050" cap="rnd" cmpd="sng">
              <a:solidFill>
                <a:schemeClr val="bg1"/>
              </a:solidFill>
              <a:prstDash val="solid"/>
            </a:ln>
          </c:spPr>
          <c:invertIfNegative val="0"/>
          <c:cat>
            <c:strRef>
              <c:f>'imchot (2)'!$C$12:$E$12</c:f>
              <c:strCache>
                <c:ptCount val="3"/>
                <c:pt idx="0">
                  <c:v>TOTAL</c:v>
                </c:pt>
                <c:pt idx="1">
                  <c:v>ESPAÑOLES</c:v>
                </c:pt>
                <c:pt idx="2">
                  <c:v>EXTRANJEROS</c:v>
                </c:pt>
              </c:strCache>
            </c:strRef>
          </c:cat>
          <c:val>
            <c:numRef>
              <c:f>'imchot (2)'!$C$14:$E$14</c:f>
              <c:numCache>
                <c:formatCode>#,##0</c:formatCode>
                <c:ptCount val="3"/>
                <c:pt idx="0">
                  <c:v>17913586</c:v>
                </c:pt>
                <c:pt idx="1">
                  <c:v>9302920</c:v>
                </c:pt>
                <c:pt idx="2">
                  <c:v>8610665</c:v>
                </c:pt>
              </c:numCache>
            </c:numRef>
          </c:val>
          <c:extLst>
            <c:ext xmlns:c16="http://schemas.microsoft.com/office/drawing/2014/chart" uri="{C3380CC4-5D6E-409C-BE32-E72D297353CC}">
              <c16:uniqueId val="{00000000-BE74-41F2-9A63-AD678A216221}"/>
            </c:ext>
          </c:extLst>
        </c:ser>
        <c:ser>
          <c:idx val="1"/>
          <c:order val="2"/>
          <c:tx>
            <c:strRef>
              <c:f>'imchot (2)'!$B$15</c:f>
              <c:strCache>
                <c:ptCount val="1"/>
                <c:pt idx="0">
                  <c:v>ENE-OCT 25</c:v>
                </c:pt>
              </c:strCache>
            </c:strRef>
          </c:tx>
          <c:spPr>
            <a:solidFill>
              <a:schemeClr val="accent1"/>
            </a:solidFill>
            <a:ln w="19050" cap="rnd" cmpd="sng">
              <a:solidFill>
                <a:schemeClr val="bg1"/>
              </a:solidFill>
              <a:prstDash val="solid"/>
            </a:ln>
          </c:spPr>
          <c:invertIfNegative val="0"/>
          <c:dLbls>
            <c:dLbl>
              <c:idx val="0"/>
              <c:layout>
                <c:manualLayout>
                  <c:x val="-2.4787051343526346E-7"/>
                  <c:y val="7.9180716286544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74-41F2-9A63-AD678A216221}"/>
                </c:ext>
              </c:extLst>
            </c:dLbl>
            <c:dLbl>
              <c:idx val="2"/>
              <c:layout>
                <c:manualLayout>
                  <c:x val="1.5631953929794891E-3"/>
                  <c:y val="7.86609742237975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74-41F2-9A63-AD678A216221}"/>
                </c:ext>
              </c:extLst>
            </c:dLbl>
            <c:spPr>
              <a:noFill/>
              <a:ln w="25399">
                <a:noFill/>
              </a:ln>
            </c:spPr>
            <c:txPr>
              <a:bodyPr/>
              <a:lstStyle/>
              <a:p>
                <a:pPr>
                  <a:defRPr sz="7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(2)'!$C$12:$E$12</c:f>
              <c:strCache>
                <c:ptCount val="3"/>
                <c:pt idx="0">
                  <c:v>TOTAL</c:v>
                </c:pt>
                <c:pt idx="1">
                  <c:v>ESPAÑOLES</c:v>
                </c:pt>
                <c:pt idx="2">
                  <c:v>EXTRANJEROS</c:v>
                </c:pt>
              </c:strCache>
            </c:strRef>
          </c:cat>
          <c:val>
            <c:numRef>
              <c:f>'imchot (2)'!$C$15:$E$15</c:f>
              <c:numCache>
                <c:formatCode>#,##0</c:formatCode>
                <c:ptCount val="3"/>
                <c:pt idx="0">
                  <c:v>17856045</c:v>
                </c:pt>
                <c:pt idx="1">
                  <c:v>9221232</c:v>
                </c:pt>
                <c:pt idx="2">
                  <c:v>8634817</c:v>
                </c:pt>
              </c:numCache>
            </c:numRef>
          </c:val>
          <c:extLst>
            <c:ext xmlns:c16="http://schemas.microsoft.com/office/drawing/2014/chart" uri="{C3380CC4-5D6E-409C-BE32-E72D297353CC}">
              <c16:uniqueId val="{00000003-BE74-41F2-9A63-AD678A216221}"/>
            </c:ext>
          </c:extLst>
        </c:ser>
        <c:dLbls>
          <c:showLegendKey val="0"/>
          <c:showVal val="0"/>
          <c:showCatName val="0"/>
          <c:showSerName val="0"/>
          <c:showPercent val="0"/>
          <c:showBubbleSize val="0"/>
        </c:dLbls>
        <c:gapWidth val="150"/>
        <c:axId val="155313664"/>
        <c:axId val="155315200"/>
        <c:extLst>
          <c:ext xmlns:c15="http://schemas.microsoft.com/office/drawing/2012/chart" uri="{02D57815-91ED-43cb-92C2-25804820EDAC}">
            <c15:filteredBarSeries>
              <c15:ser>
                <c:idx val="3"/>
                <c:order val="0"/>
                <c:tx>
                  <c:strRef>
                    <c:extLst>
                      <c:ext uri="{02D57815-91ED-43cb-92C2-25804820EDAC}">
                        <c15:formulaRef>
                          <c15:sqref>'imchot (2)'!$B$13</c15:sqref>
                        </c15:formulaRef>
                      </c:ext>
                    </c:extLst>
                    <c:strCache>
                      <c:ptCount val="1"/>
                    </c:strCache>
                  </c:strRef>
                </c:tx>
                <c:spPr>
                  <a:solidFill>
                    <a:schemeClr val="accent1">
                      <a:lumMod val="20000"/>
                      <a:lumOff val="80000"/>
                    </a:schemeClr>
                  </a:solidFill>
                  <a:ln w="19050">
                    <a:solidFill>
                      <a:schemeClr val="bg1"/>
                    </a:solidFill>
                  </a:ln>
                </c:spPr>
                <c:invertIfNegative val="0"/>
                <c:dLbls>
                  <c:spPr>
                    <a:noFill/>
                    <a:ln>
                      <a:noFill/>
                    </a:ln>
                    <a:effectLst/>
                  </c:spPr>
                  <c:txPr>
                    <a:bodyPr wrap="square" lIns="38100" tIns="19050" rIns="38100" bIns="19050" anchor="ctr">
                      <a:spAutoFit/>
                    </a:bodyPr>
                    <a:lstStyle/>
                    <a:p>
                      <a:pPr>
                        <a:defRPr sz="700"/>
                      </a:pPr>
                      <a:endParaRPr lang="es-ES"/>
                    </a:p>
                  </c:txPr>
                  <c:dLblPos val="in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'imchot (2)'!$C$12:$E$12</c15:sqref>
                        </c15:formulaRef>
                      </c:ext>
                    </c:extLst>
                    <c:strCache>
                      <c:ptCount val="3"/>
                      <c:pt idx="0">
                        <c:v>TOTAL</c:v>
                      </c:pt>
                      <c:pt idx="1">
                        <c:v>ESPAÑOLES</c:v>
                      </c:pt>
                      <c:pt idx="2">
                        <c:v>EXTRANJEROS</c:v>
                      </c:pt>
                    </c:strCache>
                  </c:strRef>
                </c:cat>
                <c:val>
                  <c:numRef>
                    <c:extLst>
                      <c:ext uri="{02D57815-91ED-43cb-92C2-25804820EDAC}">
                        <c15:formulaRef>
                          <c15:sqref>'imchot (2)'!$C$13:$E$13</c15:sqref>
                        </c15:formulaRef>
                      </c:ext>
                    </c:extLst>
                    <c:numCache>
                      <c:formatCode>#,##0</c:formatCode>
                      <c:ptCount val="3"/>
                    </c:numCache>
                  </c:numRef>
                </c:val>
                <c:extLst>
                  <c:ext xmlns:c16="http://schemas.microsoft.com/office/drawing/2014/chart" uri="{C3380CC4-5D6E-409C-BE32-E72D297353CC}">
                    <c16:uniqueId val="{00000005-BE74-41F2-9A63-AD678A216221}"/>
                  </c:ext>
                </c:extLst>
              </c15:ser>
            </c15:filteredBarSeries>
          </c:ext>
        </c:extLst>
      </c:barChart>
      <c:lineChart>
        <c:grouping val="standard"/>
        <c:varyColors val="0"/>
        <c:ser>
          <c:idx val="2"/>
          <c:order val="3"/>
          <c:tx>
            <c:strRef>
              <c:f>'imchot (2)'!$B$17</c:f>
              <c:strCache>
                <c:ptCount val="1"/>
                <c:pt idx="0">
                  <c:v>% VAR 25/24</c:v>
                </c:pt>
              </c:strCache>
            </c:strRef>
          </c:tx>
          <c:spPr>
            <a:ln w="28574">
              <a:noFill/>
            </a:ln>
          </c:spPr>
          <c:marker>
            <c:symbol val="circle"/>
            <c:size val="25"/>
            <c:spPr>
              <a:solidFill>
                <a:srgbClr val="FFC000"/>
              </a:solidFill>
              <a:ln w="12700" cap="rnd" cmpd="sng">
                <a:solidFill>
                  <a:schemeClr val="bg1"/>
                </a:solidFill>
                <a:prstDash val="solid"/>
              </a:ln>
            </c:spPr>
          </c:marker>
          <c:dLbls>
            <c:numFmt formatCode="0.0%" sourceLinked="0"/>
            <c:spPr>
              <a:noFill/>
              <a:ln w="25399">
                <a:noFill/>
              </a:ln>
            </c:spPr>
            <c:txPr>
              <a:bodyPr/>
              <a:lstStyle/>
              <a:p>
                <a:pPr>
                  <a:defRPr sz="600" b="1">
                    <a:solidFill>
                      <a:sysClr val="windowText" lastClr="000000"/>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(2)'!$C$12:$E$12</c:f>
              <c:strCache>
                <c:ptCount val="3"/>
                <c:pt idx="0">
                  <c:v>TOTAL</c:v>
                </c:pt>
                <c:pt idx="1">
                  <c:v>ESPAÑOLES</c:v>
                </c:pt>
                <c:pt idx="2">
                  <c:v>EXTRANJEROS</c:v>
                </c:pt>
              </c:strCache>
            </c:strRef>
          </c:cat>
          <c:val>
            <c:numRef>
              <c:f>'imchot (2)'!$C$17:$E$17</c:f>
              <c:numCache>
                <c:formatCode>0.0%</c:formatCode>
                <c:ptCount val="3"/>
                <c:pt idx="0">
                  <c:v>-3.2121430069892432E-3</c:v>
                </c:pt>
                <c:pt idx="1">
                  <c:v>-8.7808989005602189E-3</c:v>
                </c:pt>
                <c:pt idx="2">
                  <c:v>2.804893698686417E-3</c:v>
                </c:pt>
              </c:numCache>
            </c:numRef>
          </c:val>
          <c:smooth val="0"/>
          <c:extLst>
            <c:ext xmlns:c16="http://schemas.microsoft.com/office/drawing/2014/chart" uri="{C3380CC4-5D6E-409C-BE32-E72D297353CC}">
              <c16:uniqueId val="{00000004-BE74-41F2-9A63-AD678A216221}"/>
            </c:ext>
          </c:extLst>
        </c:ser>
        <c:dLbls>
          <c:showLegendKey val="0"/>
          <c:showVal val="0"/>
          <c:showCatName val="0"/>
          <c:showSerName val="0"/>
          <c:showPercent val="0"/>
          <c:showBubbleSize val="0"/>
        </c:dLbls>
        <c:marker val="1"/>
        <c:smooth val="0"/>
        <c:axId val="155194496"/>
        <c:axId val="155196032"/>
      </c:lineChart>
      <c:catAx>
        <c:axId val="155313664"/>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a:pPr>
            <a:endParaRPr lang="es-ES"/>
          </a:p>
        </c:txPr>
        <c:crossAx val="155315200"/>
        <c:crosses val="autoZero"/>
        <c:auto val="1"/>
        <c:lblAlgn val="ctr"/>
        <c:lblOffset val="100"/>
        <c:tickLblSkip val="1"/>
        <c:tickMarkSkip val="1"/>
        <c:noMultiLvlLbl val="0"/>
      </c:catAx>
      <c:valAx>
        <c:axId val="155315200"/>
        <c:scaling>
          <c:orientation val="minMax"/>
        </c:scaling>
        <c:delete val="0"/>
        <c:axPos val="l"/>
        <c:majorGridlines>
          <c:spPr>
            <a:ln w="6350">
              <a:solidFill>
                <a:schemeClr val="bg1">
                  <a:lumMod val="85000"/>
                </a:schemeClr>
              </a:solidFill>
              <a:prstDash val="dash"/>
            </a:ln>
          </c:spPr>
        </c:majorGridlines>
        <c:title>
          <c:tx>
            <c:rich>
              <a:bodyPr rot="0" vert="horz"/>
              <a:lstStyle/>
              <a:p>
                <a:pPr>
                  <a:defRPr b="1"/>
                </a:pPr>
                <a:r>
                  <a:rPr lang="es-ES" b="1"/>
                  <a:t>VIAJEROS</a:t>
                </a:r>
              </a:p>
            </c:rich>
          </c:tx>
          <c:layout>
            <c:manualLayout>
              <c:xMode val="edge"/>
              <c:yMode val="edge"/>
              <c:x val="9.6402729158259568E-3"/>
              <c:y val="4.1168635170603693E-2"/>
            </c:manualLayout>
          </c:layout>
          <c:overlay val="0"/>
        </c:title>
        <c:numFmt formatCode="#,##0" sourceLinked="1"/>
        <c:majorTickMark val="out"/>
        <c:minorTickMark val="none"/>
        <c:tickLblPos val="nextTo"/>
        <c:spPr>
          <a:ln w="12700">
            <a:noFill/>
            <a:prstDash val="solid"/>
          </a:ln>
        </c:spPr>
        <c:txPr>
          <a:bodyPr rot="0" vert="horz"/>
          <a:lstStyle/>
          <a:p>
            <a:pPr>
              <a:defRPr/>
            </a:pPr>
            <a:endParaRPr lang="es-ES"/>
          </a:p>
        </c:txPr>
        <c:crossAx val="155313664"/>
        <c:crosses val="autoZero"/>
        <c:crossBetween val="between"/>
      </c:valAx>
      <c:catAx>
        <c:axId val="155194496"/>
        <c:scaling>
          <c:orientation val="minMax"/>
        </c:scaling>
        <c:delete val="1"/>
        <c:axPos val="b"/>
        <c:numFmt formatCode="General" sourceLinked="1"/>
        <c:majorTickMark val="out"/>
        <c:minorTickMark val="none"/>
        <c:tickLblPos val="none"/>
        <c:crossAx val="155196032"/>
        <c:crosses val="autoZero"/>
        <c:auto val="1"/>
        <c:lblAlgn val="ctr"/>
        <c:lblOffset val="100"/>
        <c:noMultiLvlLbl val="0"/>
      </c:catAx>
      <c:valAx>
        <c:axId val="155196032"/>
        <c:scaling>
          <c:orientation val="minMax"/>
        </c:scaling>
        <c:delete val="0"/>
        <c:axPos val="r"/>
        <c:title>
          <c:tx>
            <c:rich>
              <a:bodyPr rot="0" vert="horz"/>
              <a:lstStyle/>
              <a:p>
                <a:pPr>
                  <a:defRPr b="1"/>
                </a:pPr>
                <a:r>
                  <a:rPr lang="es-ES" b="1"/>
                  <a:t>% VAR</a:t>
                </a:r>
              </a:p>
            </c:rich>
          </c:tx>
          <c:layout>
            <c:manualLayout>
              <c:xMode val="edge"/>
              <c:yMode val="edge"/>
              <c:x val="0.95185075799333063"/>
              <c:y val="4.9363658009144079E-2"/>
            </c:manualLayout>
          </c:layout>
          <c:overlay val="0"/>
        </c:title>
        <c:numFmt formatCode="0.0%" sourceLinked="1"/>
        <c:majorTickMark val="cross"/>
        <c:minorTickMark val="none"/>
        <c:tickLblPos val="nextTo"/>
        <c:spPr>
          <a:ln w="12700">
            <a:noFill/>
            <a:prstDash val="solid"/>
          </a:ln>
        </c:spPr>
        <c:txPr>
          <a:bodyPr rot="0" vert="horz"/>
          <a:lstStyle/>
          <a:p>
            <a:pPr>
              <a:defRPr/>
            </a:pPr>
            <a:endParaRPr lang="es-ES"/>
          </a:p>
        </c:txPr>
        <c:crossAx val="155194496"/>
        <c:crosses val="max"/>
        <c:crossBetween val="between"/>
      </c:valAx>
      <c:spPr>
        <a:noFill/>
        <a:ln w="25400">
          <a:noFill/>
        </a:ln>
      </c:spPr>
    </c:plotArea>
    <c:legend>
      <c:legendPos val="r"/>
      <c:layout>
        <c:manualLayout>
          <c:xMode val="edge"/>
          <c:yMode val="edge"/>
          <c:x val="4.9691505069696815E-2"/>
          <c:y val="1.0426019095170918E-2"/>
          <c:w val="0.89704897058985722"/>
          <c:h val="0.12164093100628239"/>
        </c:manualLayout>
      </c:layout>
      <c:overlay val="0"/>
      <c:spPr>
        <a:solidFill>
          <a:schemeClr val="bg1"/>
        </a:solidFill>
        <a:ln w="25399">
          <a:noFill/>
        </a:ln>
      </c:spPr>
      <c:txPr>
        <a:bodyPr/>
        <a:lstStyle/>
        <a:p>
          <a:pPr>
            <a:defRPr b="1"/>
          </a:pPr>
          <a:endParaRPr lang="es-ES"/>
        </a:p>
      </c:txPr>
    </c:legend>
    <c:plotVisOnly val="1"/>
    <c:dispBlanksAs val="gap"/>
    <c:showDLblsOverMax val="0"/>
  </c:chart>
  <c:spPr>
    <a:noFill/>
    <a:ln>
      <a:noFill/>
    </a:ln>
  </c:spPr>
  <c:txPr>
    <a:bodyPr/>
    <a:lstStyle/>
    <a:p>
      <a:pPr>
        <a:defRPr sz="9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59055118110231486" l="0.70866141732286081" r="0.70866141732286081" t="1.1605511811023623" header="0.30000000000000032" footer="0.30000000000000032"/>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790011441410429E-2"/>
          <c:y val="0.1469138097361371"/>
          <c:w val="0.85884353741501118"/>
          <c:h val="0.74400068003605713"/>
        </c:manualLayout>
      </c:layout>
      <c:barChart>
        <c:barDir val="col"/>
        <c:grouping val="clustered"/>
        <c:varyColors val="0"/>
        <c:ser>
          <c:idx val="0"/>
          <c:order val="1"/>
          <c:tx>
            <c:strRef>
              <c:f>'imchot (2)'!$B$14</c:f>
              <c:strCache>
                <c:ptCount val="1"/>
                <c:pt idx="0">
                  <c:v>ENE-OCT 24</c:v>
                </c:pt>
              </c:strCache>
            </c:strRef>
          </c:tx>
          <c:spPr>
            <a:solidFill>
              <a:schemeClr val="accent1">
                <a:lumMod val="60000"/>
                <a:lumOff val="40000"/>
              </a:schemeClr>
            </a:solidFill>
            <a:ln w="19050" cap="rnd" cmpd="sng">
              <a:solidFill>
                <a:schemeClr val="bg1"/>
              </a:solidFill>
              <a:prstDash val="solid"/>
            </a:ln>
          </c:spPr>
          <c:invertIfNegative val="0"/>
          <c:cat>
            <c:strRef>
              <c:f>'imchot (2)'!$F$12:$H$12</c:f>
              <c:strCache>
                <c:ptCount val="3"/>
                <c:pt idx="0">
                  <c:v>TOTAL</c:v>
                </c:pt>
                <c:pt idx="1">
                  <c:v>ESPAÑOLES</c:v>
                </c:pt>
                <c:pt idx="2">
                  <c:v>EXTRANJEROS</c:v>
                </c:pt>
              </c:strCache>
            </c:strRef>
          </c:cat>
          <c:val>
            <c:numRef>
              <c:f>'imchot (2)'!$F$14:$H$14</c:f>
              <c:numCache>
                <c:formatCode>#,##0</c:formatCode>
                <c:ptCount val="3"/>
                <c:pt idx="0">
                  <c:v>51019715</c:v>
                </c:pt>
                <c:pt idx="1">
                  <c:v>22733310</c:v>
                </c:pt>
                <c:pt idx="2">
                  <c:v>28286406</c:v>
                </c:pt>
              </c:numCache>
            </c:numRef>
          </c:val>
          <c:extLst>
            <c:ext xmlns:c16="http://schemas.microsoft.com/office/drawing/2014/chart" uri="{C3380CC4-5D6E-409C-BE32-E72D297353CC}">
              <c16:uniqueId val="{00000000-B9CF-4D86-AEA2-A39E91DAA9EF}"/>
            </c:ext>
          </c:extLst>
        </c:ser>
        <c:ser>
          <c:idx val="1"/>
          <c:order val="2"/>
          <c:tx>
            <c:strRef>
              <c:f>'imchot (2)'!$B$15</c:f>
              <c:strCache>
                <c:ptCount val="1"/>
                <c:pt idx="0">
                  <c:v>ENE-OCT 25</c:v>
                </c:pt>
              </c:strCache>
            </c:strRef>
          </c:tx>
          <c:spPr>
            <a:solidFill>
              <a:schemeClr val="accent1"/>
            </a:solidFill>
            <a:ln w="19050" cap="rnd" cmpd="sng">
              <a:solidFill>
                <a:schemeClr val="bg1"/>
              </a:solidFill>
              <a:prstDash val="solid"/>
            </a:ln>
          </c:spPr>
          <c:invertIfNegative val="0"/>
          <c:dLbls>
            <c:dLbl>
              <c:idx val="0"/>
              <c:layout>
                <c:manualLayout>
                  <c:x val="-4.4320863806627385E-6"/>
                  <c:y val="8.99516217531167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CF-4D86-AEA2-A39E91DAA9EF}"/>
                </c:ext>
              </c:extLst>
            </c:dLbl>
            <c:dLbl>
              <c:idx val="1"/>
              <c:layout>
                <c:manualLayout>
                  <c:x val="5.8798549587730608E-17"/>
                  <c:y val="7.97042674945278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CF-4D86-AEA2-A39E91DAA9EF}"/>
                </c:ext>
              </c:extLst>
            </c:dLbl>
            <c:dLbl>
              <c:idx val="2"/>
              <c:layout>
                <c:manualLayout>
                  <c:x val="-5.3507804278088425E-5"/>
                  <c:y val="7.1575179939105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CF-4D86-AEA2-A39E91DAA9EF}"/>
                </c:ext>
              </c:extLst>
            </c:dLbl>
            <c:spPr>
              <a:noFill/>
              <a:ln w="25399">
                <a:noFill/>
              </a:ln>
            </c:spPr>
            <c:txPr>
              <a:bodyPr/>
              <a:lstStyle/>
              <a:p>
                <a:pPr>
                  <a:defRPr sz="7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(2)'!$F$12:$H$12</c:f>
              <c:strCache>
                <c:ptCount val="3"/>
                <c:pt idx="0">
                  <c:v>TOTAL</c:v>
                </c:pt>
                <c:pt idx="1">
                  <c:v>ESPAÑOLES</c:v>
                </c:pt>
                <c:pt idx="2">
                  <c:v>EXTRANJEROS</c:v>
                </c:pt>
              </c:strCache>
            </c:strRef>
          </c:cat>
          <c:val>
            <c:numRef>
              <c:f>'imchot (2)'!$F$15:$H$15</c:f>
              <c:numCache>
                <c:formatCode>#,##0</c:formatCode>
                <c:ptCount val="3"/>
                <c:pt idx="0">
                  <c:v>51304786</c:v>
                </c:pt>
                <c:pt idx="1">
                  <c:v>22673712</c:v>
                </c:pt>
                <c:pt idx="2">
                  <c:v>28631072</c:v>
                </c:pt>
              </c:numCache>
            </c:numRef>
          </c:val>
          <c:extLst>
            <c:ext xmlns:c16="http://schemas.microsoft.com/office/drawing/2014/chart" uri="{C3380CC4-5D6E-409C-BE32-E72D297353CC}">
              <c16:uniqueId val="{00000004-B9CF-4D86-AEA2-A39E91DAA9EF}"/>
            </c:ext>
          </c:extLst>
        </c:ser>
        <c:dLbls>
          <c:showLegendKey val="0"/>
          <c:showVal val="0"/>
          <c:showCatName val="0"/>
          <c:showSerName val="0"/>
          <c:showPercent val="0"/>
          <c:showBubbleSize val="0"/>
        </c:dLbls>
        <c:gapWidth val="150"/>
        <c:axId val="155340800"/>
        <c:axId val="155342336"/>
        <c:extLst>
          <c:ext xmlns:c15="http://schemas.microsoft.com/office/drawing/2012/chart" uri="{02D57815-91ED-43cb-92C2-25804820EDAC}">
            <c15:filteredBarSeries>
              <c15:ser>
                <c:idx val="3"/>
                <c:order val="0"/>
                <c:tx>
                  <c:strRef>
                    <c:extLst>
                      <c:ext uri="{02D57815-91ED-43cb-92C2-25804820EDAC}">
                        <c15:formulaRef>
                          <c15:sqref>'imchot (2)'!$B$13</c15:sqref>
                        </c15:formulaRef>
                      </c:ext>
                    </c:extLst>
                    <c:strCache>
                      <c:ptCount val="1"/>
                    </c:strCache>
                  </c:strRef>
                </c:tx>
                <c:spPr>
                  <a:solidFill>
                    <a:schemeClr val="accent1">
                      <a:lumMod val="20000"/>
                      <a:lumOff val="80000"/>
                    </a:schemeClr>
                  </a:solidFill>
                  <a:ln w="19050">
                    <a:solidFill>
                      <a:schemeClr val="bg1"/>
                    </a:solidFill>
                  </a:ln>
                </c:spPr>
                <c:invertIfNegative val="0"/>
                <c:dLbls>
                  <c:spPr>
                    <a:noFill/>
                    <a:ln>
                      <a:noFill/>
                    </a:ln>
                    <a:effectLst/>
                  </c:spPr>
                  <c:txPr>
                    <a:bodyPr wrap="square" lIns="38100" tIns="19050" rIns="38100" bIns="19050" anchor="ctr">
                      <a:spAutoFit/>
                    </a:bodyPr>
                    <a:lstStyle/>
                    <a:p>
                      <a:pPr>
                        <a:defRPr sz="700"/>
                      </a:pPr>
                      <a:endParaRPr lang="es-ES"/>
                    </a:p>
                  </c:txPr>
                  <c:dLblPos val="in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'imchot (2)'!$F$12:$H$12</c15:sqref>
                        </c15:formulaRef>
                      </c:ext>
                    </c:extLst>
                    <c:strCache>
                      <c:ptCount val="3"/>
                      <c:pt idx="0">
                        <c:v>TOTAL</c:v>
                      </c:pt>
                      <c:pt idx="1">
                        <c:v>ESPAÑOLES</c:v>
                      </c:pt>
                      <c:pt idx="2">
                        <c:v>EXTRANJEROS</c:v>
                      </c:pt>
                    </c:strCache>
                  </c:strRef>
                </c:cat>
                <c:val>
                  <c:numRef>
                    <c:extLst>
                      <c:ext uri="{02D57815-91ED-43cb-92C2-25804820EDAC}">
                        <c15:formulaRef>
                          <c15:sqref>'imchot (2)'!$F$13:$H$13</c15:sqref>
                        </c15:formulaRef>
                      </c:ext>
                    </c:extLst>
                    <c:numCache>
                      <c:formatCode>#,##0</c:formatCode>
                      <c:ptCount val="3"/>
                    </c:numCache>
                  </c:numRef>
                </c:val>
                <c:extLst>
                  <c:ext xmlns:c16="http://schemas.microsoft.com/office/drawing/2014/chart" uri="{C3380CC4-5D6E-409C-BE32-E72D297353CC}">
                    <c16:uniqueId val="{00000006-B9CF-4D86-AEA2-A39E91DAA9EF}"/>
                  </c:ext>
                </c:extLst>
              </c15:ser>
            </c15:filteredBarSeries>
          </c:ext>
        </c:extLst>
      </c:barChart>
      <c:lineChart>
        <c:grouping val="standard"/>
        <c:varyColors val="0"/>
        <c:ser>
          <c:idx val="2"/>
          <c:order val="3"/>
          <c:tx>
            <c:strRef>
              <c:f>'imchot (2)'!$B$17</c:f>
              <c:strCache>
                <c:ptCount val="1"/>
                <c:pt idx="0">
                  <c:v>% VAR 25/24</c:v>
                </c:pt>
              </c:strCache>
            </c:strRef>
          </c:tx>
          <c:spPr>
            <a:ln w="28574">
              <a:noFill/>
            </a:ln>
          </c:spPr>
          <c:marker>
            <c:symbol val="circle"/>
            <c:size val="25"/>
            <c:spPr>
              <a:solidFill>
                <a:srgbClr val="FFC000"/>
              </a:solidFill>
              <a:ln w="12700" cap="rnd" cmpd="sng">
                <a:solidFill>
                  <a:schemeClr val="bg1"/>
                </a:solidFill>
                <a:prstDash val="solid"/>
              </a:ln>
            </c:spPr>
          </c:marker>
          <c:dLbls>
            <c:numFmt formatCode="#,##0.0%" sourceLinked="0"/>
            <c:spPr>
              <a:noFill/>
              <a:ln w="25399">
                <a:noFill/>
              </a:ln>
            </c:spPr>
            <c:txPr>
              <a:bodyPr/>
              <a:lstStyle/>
              <a:p>
                <a:pPr>
                  <a:defRPr sz="6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'imchot (2)'!$F$12:$H$12</c:f>
              <c:strCache>
                <c:ptCount val="3"/>
                <c:pt idx="0">
                  <c:v>TOTAL</c:v>
                </c:pt>
                <c:pt idx="1">
                  <c:v>ESPAÑOLES</c:v>
                </c:pt>
                <c:pt idx="2">
                  <c:v>EXTRANJEROS</c:v>
                </c:pt>
              </c:strCache>
            </c:strRef>
          </c:cat>
          <c:val>
            <c:numRef>
              <c:f>'imchot (2)'!$F$17:$H$17</c:f>
              <c:numCache>
                <c:formatCode>0.0%</c:formatCode>
                <c:ptCount val="3"/>
                <c:pt idx="0">
                  <c:v>5.5874675113336547E-3</c:v>
                </c:pt>
                <c:pt idx="1">
                  <c:v>-2.6216155940336217E-3</c:v>
                </c:pt>
                <c:pt idx="2">
                  <c:v>1.2184863640859911E-2</c:v>
                </c:pt>
              </c:numCache>
            </c:numRef>
          </c:val>
          <c:smooth val="0"/>
          <c:extLst>
            <c:ext xmlns:c16="http://schemas.microsoft.com/office/drawing/2014/chart" uri="{C3380CC4-5D6E-409C-BE32-E72D297353CC}">
              <c16:uniqueId val="{00000005-B9CF-4D86-AEA2-A39E91DAA9EF}"/>
            </c:ext>
          </c:extLst>
        </c:ser>
        <c:dLbls>
          <c:showLegendKey val="0"/>
          <c:showVal val="0"/>
          <c:showCatName val="0"/>
          <c:showSerName val="0"/>
          <c:showPercent val="0"/>
          <c:showBubbleSize val="0"/>
        </c:dLbls>
        <c:marker val="1"/>
        <c:smooth val="0"/>
        <c:axId val="155344256"/>
        <c:axId val="155346048"/>
      </c:lineChart>
      <c:catAx>
        <c:axId val="155340800"/>
        <c:scaling>
          <c:orientation val="minMax"/>
        </c:scaling>
        <c:delete val="0"/>
        <c:axPos val="b"/>
        <c:numFmt formatCode="General" sourceLinked="1"/>
        <c:majorTickMark val="out"/>
        <c:minorTickMark val="none"/>
        <c:tickLblPos val="nextTo"/>
        <c:spPr>
          <a:ln w="12700">
            <a:noFill/>
            <a:prstDash val="solid"/>
          </a:ln>
        </c:spPr>
        <c:txPr>
          <a:bodyPr rot="0" vert="horz"/>
          <a:lstStyle/>
          <a:p>
            <a:pPr>
              <a:defRPr/>
            </a:pPr>
            <a:endParaRPr lang="es-ES"/>
          </a:p>
        </c:txPr>
        <c:crossAx val="155342336"/>
        <c:crosses val="autoZero"/>
        <c:auto val="1"/>
        <c:lblAlgn val="ctr"/>
        <c:lblOffset val="100"/>
        <c:tickLblSkip val="1"/>
        <c:tickMarkSkip val="1"/>
        <c:noMultiLvlLbl val="0"/>
      </c:catAx>
      <c:valAx>
        <c:axId val="155342336"/>
        <c:scaling>
          <c:orientation val="minMax"/>
        </c:scaling>
        <c:delete val="0"/>
        <c:axPos val="l"/>
        <c:majorGridlines>
          <c:spPr>
            <a:ln w="6350">
              <a:solidFill>
                <a:schemeClr val="bg1">
                  <a:lumMod val="85000"/>
                </a:schemeClr>
              </a:solidFill>
              <a:prstDash val="dash"/>
            </a:ln>
          </c:spPr>
        </c:majorGridlines>
        <c:title>
          <c:tx>
            <c:rich>
              <a:bodyPr rot="0" vert="horz"/>
              <a:lstStyle/>
              <a:p>
                <a:pPr>
                  <a:defRPr b="1"/>
                </a:pPr>
                <a:r>
                  <a:rPr lang="es-ES" b="1"/>
                  <a:t>PERNOCT.</a:t>
                </a:r>
              </a:p>
            </c:rich>
          </c:tx>
          <c:layout>
            <c:manualLayout>
              <c:xMode val="edge"/>
              <c:yMode val="edge"/>
              <c:x val="1.7905610428512956E-3"/>
              <c:y val="2.3884521401143603E-2"/>
            </c:manualLayout>
          </c:layout>
          <c:overlay val="0"/>
        </c:title>
        <c:numFmt formatCode="#,##0" sourceLinked="1"/>
        <c:majorTickMark val="out"/>
        <c:minorTickMark val="none"/>
        <c:tickLblPos val="nextTo"/>
        <c:spPr>
          <a:ln w="12700">
            <a:noFill/>
            <a:prstDash val="solid"/>
          </a:ln>
        </c:spPr>
        <c:txPr>
          <a:bodyPr rot="0" vert="horz"/>
          <a:lstStyle/>
          <a:p>
            <a:pPr>
              <a:defRPr/>
            </a:pPr>
            <a:endParaRPr lang="es-ES"/>
          </a:p>
        </c:txPr>
        <c:crossAx val="155340800"/>
        <c:crosses val="autoZero"/>
        <c:crossBetween val="between"/>
      </c:valAx>
      <c:catAx>
        <c:axId val="155344256"/>
        <c:scaling>
          <c:orientation val="minMax"/>
        </c:scaling>
        <c:delete val="1"/>
        <c:axPos val="b"/>
        <c:numFmt formatCode="General" sourceLinked="1"/>
        <c:majorTickMark val="out"/>
        <c:minorTickMark val="none"/>
        <c:tickLblPos val="none"/>
        <c:crossAx val="155346048"/>
        <c:crosses val="autoZero"/>
        <c:auto val="1"/>
        <c:lblAlgn val="ctr"/>
        <c:lblOffset val="100"/>
        <c:noMultiLvlLbl val="0"/>
      </c:catAx>
      <c:valAx>
        <c:axId val="155346048"/>
        <c:scaling>
          <c:orientation val="minMax"/>
        </c:scaling>
        <c:delete val="0"/>
        <c:axPos val="r"/>
        <c:title>
          <c:tx>
            <c:rich>
              <a:bodyPr rot="0" vert="horz"/>
              <a:lstStyle/>
              <a:p>
                <a:pPr>
                  <a:defRPr b="1"/>
                </a:pPr>
                <a:r>
                  <a:rPr lang="es-ES" b="1"/>
                  <a:t>% VAR</a:t>
                </a:r>
              </a:p>
            </c:rich>
          </c:tx>
          <c:layout>
            <c:manualLayout>
              <c:xMode val="edge"/>
              <c:yMode val="edge"/>
              <c:x val="0.95340742694244551"/>
              <c:y val="4.5196850393700791E-2"/>
            </c:manualLayout>
          </c:layout>
          <c:overlay val="0"/>
        </c:title>
        <c:numFmt formatCode="0.00%" sourceLinked="0"/>
        <c:majorTickMark val="cross"/>
        <c:minorTickMark val="none"/>
        <c:tickLblPos val="nextTo"/>
        <c:spPr>
          <a:ln w="12700">
            <a:noFill/>
            <a:prstDash val="solid"/>
          </a:ln>
        </c:spPr>
        <c:txPr>
          <a:bodyPr rot="0" vert="horz"/>
          <a:lstStyle/>
          <a:p>
            <a:pPr>
              <a:defRPr/>
            </a:pPr>
            <a:endParaRPr lang="es-ES"/>
          </a:p>
        </c:txPr>
        <c:crossAx val="155344256"/>
        <c:crosses val="max"/>
        <c:crossBetween val="between"/>
      </c:valAx>
      <c:spPr>
        <a:noFill/>
        <a:ln w="25400">
          <a:noFill/>
        </a:ln>
      </c:spPr>
    </c:plotArea>
    <c:legend>
      <c:legendPos val="r"/>
      <c:layout>
        <c:manualLayout>
          <c:xMode val="edge"/>
          <c:yMode val="edge"/>
          <c:x val="9.8284042245915526E-2"/>
          <c:y val="3.2579396325459697E-2"/>
          <c:w val="0.82580039813863848"/>
          <c:h val="8.1975247838399698E-2"/>
        </c:manualLayout>
      </c:layout>
      <c:overlay val="0"/>
      <c:spPr>
        <a:solidFill>
          <a:schemeClr val="bg1"/>
        </a:solidFill>
        <a:ln w="25399">
          <a:noFill/>
        </a:ln>
      </c:spPr>
      <c:txPr>
        <a:bodyPr/>
        <a:lstStyle/>
        <a:p>
          <a:pPr>
            <a:defRPr b="1"/>
          </a:pPr>
          <a:endParaRPr lang="es-ES"/>
        </a:p>
      </c:txPr>
    </c:legend>
    <c:plotVisOnly val="1"/>
    <c:dispBlanksAs val="gap"/>
    <c:showDLblsOverMax val="0"/>
  </c:chart>
  <c:spPr>
    <a:noFill/>
    <a:ln>
      <a:noFill/>
    </a:ln>
  </c:spPr>
  <c:txPr>
    <a:bodyPr/>
    <a:lstStyle/>
    <a:p>
      <a:pPr>
        <a:defRPr sz="9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668339998046459E-2"/>
          <c:y val="0.13305158301301645"/>
          <c:w val="0.84216996350440576"/>
          <c:h val="0.63409242240478692"/>
        </c:manualLayout>
      </c:layout>
      <c:barChart>
        <c:barDir val="col"/>
        <c:grouping val="clustered"/>
        <c:varyColors val="0"/>
        <c:ser>
          <c:idx val="1"/>
          <c:order val="1"/>
          <c:tx>
            <c:strRef>
              <c:f>'imchot (2)'!$T$2</c:f>
              <c:strCache>
                <c:ptCount val="1"/>
                <c:pt idx="0">
                  <c:v>% VAR</c:v>
                </c:pt>
              </c:strCache>
            </c:strRef>
          </c:tx>
          <c:spPr>
            <a:solidFill>
              <a:schemeClr val="accent1">
                <a:lumMod val="60000"/>
                <a:lumOff val="40000"/>
              </a:schemeClr>
            </a:solidFill>
            <a:ln w="44450">
              <a:solidFill>
                <a:schemeClr val="bg1"/>
              </a:solidFill>
            </a:ln>
          </c:spPr>
          <c:invertIfNegative val="0"/>
          <c:cat>
            <c:strRef>
              <c:f>'imchot (2)'!$R$8:$R$25</c:f>
              <c:strCache>
                <c:ptCount val="18"/>
                <c:pt idx="0">
                  <c:v>ENE-OCT.08</c:v>
                </c:pt>
                <c:pt idx="1">
                  <c:v>ENE-OCT.09</c:v>
                </c:pt>
                <c:pt idx="2">
                  <c:v>ENE-OCT.10</c:v>
                </c:pt>
                <c:pt idx="3">
                  <c:v>ENE-OCT.11</c:v>
                </c:pt>
                <c:pt idx="4">
                  <c:v>ENE-OCT.12</c:v>
                </c:pt>
                <c:pt idx="5">
                  <c:v>ENE-OCT.13</c:v>
                </c:pt>
                <c:pt idx="6">
                  <c:v>ENE-OCT.14</c:v>
                </c:pt>
                <c:pt idx="7">
                  <c:v>ENE-OCT.15</c:v>
                </c:pt>
                <c:pt idx="8">
                  <c:v>ENE-OCT.16</c:v>
                </c:pt>
                <c:pt idx="9">
                  <c:v>ENE-OCT.17</c:v>
                </c:pt>
                <c:pt idx="10">
                  <c:v>ENE-OCT.18</c:v>
                </c:pt>
                <c:pt idx="11">
                  <c:v>ENE-OCT.19</c:v>
                </c:pt>
                <c:pt idx="12">
                  <c:v>ENE-OCT.20</c:v>
                </c:pt>
                <c:pt idx="13">
                  <c:v>ENE-OCT.21</c:v>
                </c:pt>
                <c:pt idx="14">
                  <c:v>ENE-OCT.22</c:v>
                </c:pt>
                <c:pt idx="15">
                  <c:v>ENE-OCT.23</c:v>
                </c:pt>
                <c:pt idx="16">
                  <c:v>ENE-OCT.24</c:v>
                </c:pt>
                <c:pt idx="17">
                  <c:v>ENE-OCT.25</c:v>
                </c:pt>
              </c:strCache>
            </c:strRef>
          </c:cat>
          <c:val>
            <c:numRef>
              <c:f>'imchot (2)'!$T$8:$T$25</c:f>
              <c:numCache>
                <c:formatCode>0.0%</c:formatCode>
                <c:ptCount val="18"/>
                <c:pt idx="0">
                  <c:v>2.7452870449735656E-3</c:v>
                </c:pt>
                <c:pt idx="1">
                  <c:v>-7.9627748772242546E-2</c:v>
                </c:pt>
                <c:pt idx="2">
                  <c:v>6.9698959134121274E-3</c:v>
                </c:pt>
                <c:pt idx="3">
                  <c:v>3.6787725698369966E-2</c:v>
                </c:pt>
                <c:pt idx="4">
                  <c:v>-1.8650232238468512E-2</c:v>
                </c:pt>
                <c:pt idx="5">
                  <c:v>3.9982173856448311E-2</c:v>
                </c:pt>
                <c:pt idx="6">
                  <c:v>4.3969792122690032E-2</c:v>
                </c:pt>
                <c:pt idx="7">
                  <c:v>5.7718057696316549E-2</c:v>
                </c:pt>
                <c:pt idx="8">
                  <c:v>8.0238358662094278E-2</c:v>
                </c:pt>
                <c:pt idx="9">
                  <c:v>1.6841874521142497E-2</c:v>
                </c:pt>
                <c:pt idx="10">
                  <c:v>9.8733673361348639E-3</c:v>
                </c:pt>
                <c:pt idx="11">
                  <c:v>2.9986844050575057E-2</c:v>
                </c:pt>
                <c:pt idx="12">
                  <c:v>-0.67481820695183292</c:v>
                </c:pt>
                <c:pt idx="13">
                  <c:v>0.61628774135207398</c:v>
                </c:pt>
                <c:pt idx="14">
                  <c:v>0.74067047920859186</c:v>
                </c:pt>
                <c:pt idx="15">
                  <c:v>7.2153585437938039E-2</c:v>
                </c:pt>
                <c:pt idx="16">
                  <c:v>4.9044071241470144E-2</c:v>
                </c:pt>
                <c:pt idx="17">
                  <c:v>5.5874675113336547E-3</c:v>
                </c:pt>
              </c:numCache>
            </c:numRef>
          </c:val>
          <c:extLst>
            <c:ext xmlns:c16="http://schemas.microsoft.com/office/drawing/2014/chart" uri="{C3380CC4-5D6E-409C-BE32-E72D297353CC}">
              <c16:uniqueId val="{00000000-7826-4A06-8BBC-18DBE3F177EA}"/>
            </c:ext>
          </c:extLst>
        </c:ser>
        <c:dLbls>
          <c:showLegendKey val="0"/>
          <c:showVal val="0"/>
          <c:showCatName val="0"/>
          <c:showSerName val="0"/>
          <c:showPercent val="0"/>
          <c:showBubbleSize val="0"/>
        </c:dLbls>
        <c:gapWidth val="500"/>
        <c:axId val="155613440"/>
        <c:axId val="155619328"/>
      </c:barChart>
      <c:lineChart>
        <c:grouping val="standard"/>
        <c:varyColors val="0"/>
        <c:ser>
          <c:idx val="0"/>
          <c:order val="0"/>
          <c:tx>
            <c:strRef>
              <c:f>'imchot (2)'!$S$2</c:f>
              <c:strCache>
                <c:ptCount val="1"/>
                <c:pt idx="0">
                  <c:v>PERNOCT</c:v>
                </c:pt>
              </c:strCache>
            </c:strRef>
          </c:tx>
          <c:spPr>
            <a:ln w="25400">
              <a:solidFill>
                <a:srgbClr val="0070C0"/>
              </a:solidFill>
            </a:ln>
          </c:spPr>
          <c:marker>
            <c:symbol val="circle"/>
            <c:size val="6"/>
            <c:spPr>
              <a:solidFill>
                <a:schemeClr val="accent1"/>
              </a:solidFill>
              <a:ln w="19050">
                <a:solidFill>
                  <a:schemeClr val="bg1"/>
                </a:solidFill>
              </a:ln>
            </c:spPr>
          </c:marker>
          <c:cat>
            <c:strRef>
              <c:f>'imchot (2)'!$R$8:$R$25</c:f>
              <c:strCache>
                <c:ptCount val="18"/>
                <c:pt idx="0">
                  <c:v>ENE-OCT.08</c:v>
                </c:pt>
                <c:pt idx="1">
                  <c:v>ENE-OCT.09</c:v>
                </c:pt>
                <c:pt idx="2">
                  <c:v>ENE-OCT.10</c:v>
                </c:pt>
                <c:pt idx="3">
                  <c:v>ENE-OCT.11</c:v>
                </c:pt>
                <c:pt idx="4">
                  <c:v>ENE-OCT.12</c:v>
                </c:pt>
                <c:pt idx="5">
                  <c:v>ENE-OCT.13</c:v>
                </c:pt>
                <c:pt idx="6">
                  <c:v>ENE-OCT.14</c:v>
                </c:pt>
                <c:pt idx="7">
                  <c:v>ENE-OCT.15</c:v>
                </c:pt>
                <c:pt idx="8">
                  <c:v>ENE-OCT.16</c:v>
                </c:pt>
                <c:pt idx="9">
                  <c:v>ENE-OCT.17</c:v>
                </c:pt>
                <c:pt idx="10">
                  <c:v>ENE-OCT.18</c:v>
                </c:pt>
                <c:pt idx="11">
                  <c:v>ENE-OCT.19</c:v>
                </c:pt>
                <c:pt idx="12">
                  <c:v>ENE-OCT.20</c:v>
                </c:pt>
                <c:pt idx="13">
                  <c:v>ENE-OCT.21</c:v>
                </c:pt>
                <c:pt idx="14">
                  <c:v>ENE-OCT.22</c:v>
                </c:pt>
                <c:pt idx="15">
                  <c:v>ENE-OCT.23</c:v>
                </c:pt>
                <c:pt idx="16">
                  <c:v>ENE-OCT.24</c:v>
                </c:pt>
                <c:pt idx="17">
                  <c:v>ENE-OCT.25</c:v>
                </c:pt>
              </c:strCache>
            </c:strRef>
          </c:cat>
          <c:val>
            <c:numRef>
              <c:f>'imchot (2)'!$S$8:$S$25</c:f>
              <c:numCache>
                <c:formatCode>#,##0</c:formatCode>
                <c:ptCount val="18"/>
                <c:pt idx="0">
                  <c:v>40075301</c:v>
                </c:pt>
                <c:pt idx="1">
                  <c:v>36884195</c:v>
                </c:pt>
                <c:pt idx="2">
                  <c:v>37141274</c:v>
                </c:pt>
                <c:pt idx="3">
                  <c:v>38507617</c:v>
                </c:pt>
                <c:pt idx="4">
                  <c:v>37789441</c:v>
                </c:pt>
                <c:pt idx="5">
                  <c:v>39300345</c:v>
                </c:pt>
                <c:pt idx="6">
                  <c:v>41028373</c:v>
                </c:pt>
                <c:pt idx="7">
                  <c:v>43396451</c:v>
                </c:pt>
                <c:pt idx="8">
                  <c:v>46878511</c:v>
                </c:pt>
                <c:pt idx="9">
                  <c:v>47668033</c:v>
                </c:pt>
                <c:pt idx="10">
                  <c:v>48138677</c:v>
                </c:pt>
                <c:pt idx="11">
                  <c:v>49582204</c:v>
                </c:pt>
                <c:pt idx="12">
                  <c:v>16123230</c:v>
                </c:pt>
                <c:pt idx="13">
                  <c:v>26059779</c:v>
                </c:pt>
                <c:pt idx="14">
                  <c:v>45361488</c:v>
                </c:pt>
                <c:pt idx="15">
                  <c:v>48634482</c:v>
                </c:pt>
                <c:pt idx="16">
                  <c:v>51019715</c:v>
                </c:pt>
                <c:pt idx="17">
                  <c:v>51304786</c:v>
                </c:pt>
              </c:numCache>
            </c:numRef>
          </c:val>
          <c:smooth val="0"/>
          <c:extLst>
            <c:ext xmlns:c16="http://schemas.microsoft.com/office/drawing/2014/chart" uri="{C3380CC4-5D6E-409C-BE32-E72D297353CC}">
              <c16:uniqueId val="{00000001-7826-4A06-8BBC-18DBE3F177EA}"/>
            </c:ext>
          </c:extLst>
        </c:ser>
        <c:dLbls>
          <c:showLegendKey val="0"/>
          <c:showVal val="0"/>
          <c:showCatName val="0"/>
          <c:showSerName val="0"/>
          <c:showPercent val="0"/>
          <c:showBubbleSize val="0"/>
        </c:dLbls>
        <c:marker val="1"/>
        <c:smooth val="0"/>
        <c:axId val="155593344"/>
        <c:axId val="155611520"/>
      </c:lineChart>
      <c:catAx>
        <c:axId val="155593344"/>
        <c:scaling>
          <c:orientation val="minMax"/>
        </c:scaling>
        <c:delete val="0"/>
        <c:axPos val="b"/>
        <c:numFmt formatCode="General" sourceLinked="1"/>
        <c:majorTickMark val="none"/>
        <c:minorTickMark val="none"/>
        <c:tickLblPos val="nextTo"/>
        <c:crossAx val="155611520"/>
        <c:crosses val="autoZero"/>
        <c:auto val="1"/>
        <c:lblAlgn val="ctr"/>
        <c:lblOffset val="100"/>
        <c:tickLblSkip val="1"/>
        <c:tickMarkSkip val="1"/>
        <c:noMultiLvlLbl val="0"/>
      </c:catAx>
      <c:valAx>
        <c:axId val="155611520"/>
        <c:scaling>
          <c:orientation val="minMax"/>
        </c:scaling>
        <c:delete val="0"/>
        <c:axPos val="l"/>
        <c:majorGridlines>
          <c:spPr>
            <a:ln w="6350">
              <a:solidFill>
                <a:schemeClr val="bg1">
                  <a:lumMod val="85000"/>
                </a:schemeClr>
              </a:solidFill>
              <a:prstDash val="dash"/>
            </a:ln>
          </c:spPr>
        </c:majorGridlines>
        <c:title>
          <c:tx>
            <c:rich>
              <a:bodyPr rot="0" vert="horz"/>
              <a:lstStyle/>
              <a:p>
                <a:pPr algn="ctr">
                  <a:defRPr b="1"/>
                </a:pPr>
                <a:r>
                  <a:rPr lang="es-ES" b="1"/>
                  <a:t>PERNOCTACIONES</a:t>
                </a:r>
              </a:p>
            </c:rich>
          </c:tx>
          <c:layout>
            <c:manualLayout>
              <c:xMode val="edge"/>
              <c:yMode val="edge"/>
              <c:x val="3.373498739005918E-2"/>
              <c:y val="2.4869624224778966E-2"/>
            </c:manualLayout>
          </c:layout>
          <c:overlay val="0"/>
        </c:title>
        <c:numFmt formatCode="#,##0" sourceLinked="1"/>
        <c:majorTickMark val="none"/>
        <c:minorTickMark val="none"/>
        <c:tickLblPos val="nextTo"/>
        <c:spPr>
          <a:ln>
            <a:noFill/>
          </a:ln>
        </c:spPr>
        <c:txPr>
          <a:bodyPr rot="0" vert="horz"/>
          <a:lstStyle/>
          <a:p>
            <a:pPr>
              <a:defRPr/>
            </a:pPr>
            <a:endParaRPr lang="es-ES"/>
          </a:p>
        </c:txPr>
        <c:crossAx val="155593344"/>
        <c:crosses val="autoZero"/>
        <c:crossBetween val="between"/>
      </c:valAx>
      <c:catAx>
        <c:axId val="155613440"/>
        <c:scaling>
          <c:orientation val="minMax"/>
        </c:scaling>
        <c:delete val="1"/>
        <c:axPos val="b"/>
        <c:numFmt formatCode="General" sourceLinked="1"/>
        <c:majorTickMark val="out"/>
        <c:minorTickMark val="none"/>
        <c:tickLblPos val="none"/>
        <c:crossAx val="155619328"/>
        <c:crosses val="autoZero"/>
        <c:auto val="1"/>
        <c:lblAlgn val="ctr"/>
        <c:lblOffset val="100"/>
        <c:noMultiLvlLbl val="0"/>
      </c:catAx>
      <c:valAx>
        <c:axId val="155619328"/>
        <c:scaling>
          <c:orientation val="minMax"/>
        </c:scaling>
        <c:delete val="0"/>
        <c:axPos val="r"/>
        <c:title>
          <c:tx>
            <c:rich>
              <a:bodyPr rot="0" vert="horz"/>
              <a:lstStyle/>
              <a:p>
                <a:pPr>
                  <a:defRPr b="1"/>
                </a:pPr>
                <a:r>
                  <a:rPr lang="es-ES" b="1"/>
                  <a:t>% VAR</a:t>
                </a:r>
              </a:p>
            </c:rich>
          </c:tx>
          <c:layout>
            <c:manualLayout>
              <c:xMode val="edge"/>
              <c:yMode val="edge"/>
              <c:x val="0.94957450334149862"/>
              <c:y val="3.1002450433282747E-2"/>
            </c:manualLayout>
          </c:layout>
          <c:overlay val="0"/>
        </c:title>
        <c:numFmt formatCode="0.0%" sourceLinked="1"/>
        <c:majorTickMark val="out"/>
        <c:minorTickMark val="none"/>
        <c:tickLblPos val="nextTo"/>
        <c:spPr>
          <a:ln>
            <a:noFill/>
          </a:ln>
        </c:spPr>
        <c:crossAx val="155613440"/>
        <c:crosses val="max"/>
        <c:crossBetween val="between"/>
      </c:valAx>
      <c:dTable>
        <c:showHorzBorder val="1"/>
        <c:showVertBorder val="0"/>
        <c:showOutline val="1"/>
        <c:showKeys val="1"/>
        <c:spPr>
          <a:ln w="6350">
            <a:solidFill>
              <a:sysClr val="window" lastClr="FFFFFF">
                <a:lumMod val="85000"/>
              </a:sysClr>
            </a:solidFill>
          </a:ln>
        </c:spPr>
        <c:txPr>
          <a:bodyPr/>
          <a:lstStyle/>
          <a:p>
            <a:pPr rtl="0">
              <a:defRPr sz="550"/>
            </a:pPr>
            <a:endParaRPr lang="es-ES"/>
          </a:p>
        </c:txPr>
      </c:dTable>
      <c:spPr>
        <a:noFill/>
        <a:ln w="25400">
          <a:noFill/>
        </a:ln>
      </c:spPr>
    </c:plotArea>
    <c:plotVisOnly val="1"/>
    <c:dispBlanksAs val="gap"/>
    <c:showDLblsOverMax val="0"/>
  </c:chart>
  <c:spPr>
    <a:noFill/>
    <a:ln>
      <a:noFill/>
    </a:ln>
  </c:spPr>
  <c:txPr>
    <a:bodyPr/>
    <a:lstStyle/>
    <a:p>
      <a:pPr>
        <a:defRPr sz="800" b="0" i="0" u="none" strike="noStrike" baseline="0">
          <a:solidFill>
            <a:schemeClr val="tx1"/>
          </a:solidFill>
          <a:latin typeface="Noto Sans HK Light" panose="020B0300000000000000" pitchFamily="34" charset="-128"/>
          <a:ea typeface="Noto Sans HK Light" panose="020B0300000000000000" pitchFamily="34" charset="-128"/>
          <a:cs typeface="Arial"/>
        </a:defRPr>
      </a:pPr>
      <a:endParaRPr lang="es-ES"/>
    </a:p>
  </c:tx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image" Target="../media/image5.png"/><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image" Target="../media/image1.emf"/><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image" Target="../media/image6.emf"/><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image" Target="../media/image1.emf"/><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image" Target="../media/image5.png"/><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0</xdr:col>
      <xdr:colOff>12700</xdr:colOff>
      <xdr:row>0</xdr:row>
      <xdr:rowOff>0</xdr:rowOff>
    </xdr:from>
    <xdr:to>
      <xdr:col>12</xdr:col>
      <xdr:colOff>740833</xdr:colOff>
      <xdr:row>38</xdr:row>
      <xdr:rowOff>23813</xdr:rowOff>
    </xdr:to>
    <xdr:sp macro="" textlink="">
      <xdr:nvSpPr>
        <xdr:cNvPr id="2" name="Rectángulo 1">
          <a:extLst>
            <a:ext uri="{FF2B5EF4-FFF2-40B4-BE49-F238E27FC236}">
              <a16:creationId xmlns:a16="http://schemas.microsoft.com/office/drawing/2014/main" id="{F0D3228B-BFC6-6DBD-CA04-65D97551331E}"/>
            </a:ext>
          </a:extLst>
        </xdr:cNvPr>
        <xdr:cNvSpPr/>
      </xdr:nvSpPr>
      <xdr:spPr>
        <a:xfrm>
          <a:off x="12700" y="0"/>
          <a:ext cx="9872133" cy="690086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a:p>
      </xdr:txBody>
    </xdr:sp>
    <xdr:clientData/>
  </xdr:twoCellAnchor>
  <xdr:twoCellAnchor>
    <xdr:from>
      <xdr:col>0</xdr:col>
      <xdr:colOff>0</xdr:colOff>
      <xdr:row>0</xdr:row>
      <xdr:rowOff>0</xdr:rowOff>
    </xdr:from>
    <xdr:to>
      <xdr:col>10</xdr:col>
      <xdr:colOff>613834</xdr:colOff>
      <xdr:row>30</xdr:row>
      <xdr:rowOff>52917</xdr:rowOff>
    </xdr:to>
    <xdr:sp macro="" textlink="">
      <xdr:nvSpPr>
        <xdr:cNvPr id="3" name="Forma libre 19">
          <a:extLst>
            <a:ext uri="{FF2B5EF4-FFF2-40B4-BE49-F238E27FC236}">
              <a16:creationId xmlns:a16="http://schemas.microsoft.com/office/drawing/2014/main" id="{FBF624ED-AD9D-A722-06CD-A0FDA96CF352}"/>
            </a:ext>
          </a:extLst>
        </xdr:cNvPr>
        <xdr:cNvSpPr/>
      </xdr:nvSpPr>
      <xdr:spPr>
        <a:xfrm>
          <a:off x="0" y="0"/>
          <a:ext cx="8233834" cy="5450417"/>
        </a:xfrm>
        <a:custGeom>
          <a:avLst/>
          <a:gdLst>
            <a:gd name="connsiteX0" fmla="*/ 0 w 9164521"/>
            <a:gd name="connsiteY0" fmla="*/ 0 h 6112510"/>
            <a:gd name="connsiteX1" fmla="*/ 9041803 w 9164521"/>
            <a:gd name="connsiteY1" fmla="*/ 0 h 6112510"/>
            <a:gd name="connsiteX2" fmla="*/ 9106793 w 9164521"/>
            <a:gd name="connsiteY2" fmla="*/ 339364 h 6112510"/>
            <a:gd name="connsiteX3" fmla="*/ 9164521 w 9164521"/>
            <a:gd name="connsiteY3" fmla="*/ 1102360 h 6112510"/>
            <a:gd name="connsiteX4" fmla="*/ 4154371 w 9164521"/>
            <a:gd name="connsiteY4" fmla="*/ 6112510 h 6112510"/>
            <a:gd name="connsiteX5" fmla="*/ 288296 w 9164521"/>
            <a:gd name="connsiteY5" fmla="*/ 4289281 h 6112510"/>
            <a:gd name="connsiteX6" fmla="*/ 0 w 9164521"/>
            <a:gd name="connsiteY6" fmla="*/ 3903748 h 61125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164521" h="6112510">
              <a:moveTo>
                <a:pt x="0" y="0"/>
              </a:moveTo>
              <a:lnTo>
                <a:pt x="9041803" y="0"/>
              </a:lnTo>
              <a:lnTo>
                <a:pt x="9106793" y="339364"/>
              </a:lnTo>
              <a:cubicBezTo>
                <a:pt x="9144806" y="588147"/>
                <a:pt x="9164521" y="842951"/>
                <a:pt x="9164521" y="1102360"/>
              </a:cubicBezTo>
              <a:cubicBezTo>
                <a:pt x="9164521" y="3869389"/>
                <a:pt x="6921400" y="6112510"/>
                <a:pt x="4154371" y="6112510"/>
              </a:cubicBezTo>
              <a:cubicBezTo>
                <a:pt x="2597917" y="6112510"/>
                <a:pt x="1207231" y="5402773"/>
                <a:pt x="288296" y="4289281"/>
              </a:cubicBezTo>
              <a:lnTo>
                <a:pt x="0" y="3903748"/>
              </a:lnTo>
              <a:close/>
            </a:path>
          </a:pathLst>
        </a:custGeom>
        <a:solidFill>
          <a:srgbClr val="4659E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s-ES_tradnl"/>
        </a:p>
      </xdr:txBody>
    </xdr:sp>
    <xdr:clientData/>
  </xdr:twoCellAnchor>
  <xdr:twoCellAnchor editAs="oneCell">
    <xdr:from>
      <xdr:col>0</xdr:col>
      <xdr:colOff>279399</xdr:colOff>
      <xdr:row>34</xdr:row>
      <xdr:rowOff>59049</xdr:rowOff>
    </xdr:from>
    <xdr:to>
      <xdr:col>0</xdr:col>
      <xdr:colOff>637654</xdr:colOff>
      <xdr:row>36</xdr:row>
      <xdr:rowOff>53145</xdr:rowOff>
    </xdr:to>
    <xdr:pic>
      <xdr:nvPicPr>
        <xdr:cNvPr id="4" name="Imagen 3">
          <a:extLst>
            <a:ext uri="{FF2B5EF4-FFF2-40B4-BE49-F238E27FC236}">
              <a16:creationId xmlns:a16="http://schemas.microsoft.com/office/drawing/2014/main" id="{50F0E3FF-8ACD-6788-2FC5-FC0F6435BC9E}"/>
            </a:ext>
          </a:extLst>
        </xdr:cNvPr>
        <xdr:cNvPicPr>
          <a:picLocks noChangeAspect="1"/>
        </xdr:cNvPicPr>
      </xdr:nvPicPr>
      <xdr:blipFill>
        <a:blip xmlns:r="http://schemas.openxmlformats.org/officeDocument/2006/relationships" r:embed="rId1"/>
        <a:stretch>
          <a:fillRect/>
        </a:stretch>
      </xdr:blipFill>
      <xdr:spPr>
        <a:xfrm>
          <a:off x="279399" y="6176216"/>
          <a:ext cx="358255" cy="353929"/>
        </a:xfrm>
        <a:prstGeom prst="rect">
          <a:avLst/>
        </a:prstGeom>
      </xdr:spPr>
    </xdr:pic>
    <xdr:clientData/>
  </xdr:twoCellAnchor>
  <xdr:twoCellAnchor>
    <xdr:from>
      <xdr:col>1</xdr:col>
      <xdr:colOff>19683</xdr:colOff>
      <xdr:row>34</xdr:row>
      <xdr:rowOff>63494</xdr:rowOff>
    </xdr:from>
    <xdr:to>
      <xdr:col>2</xdr:col>
      <xdr:colOff>751416</xdr:colOff>
      <xdr:row>36</xdr:row>
      <xdr:rowOff>52917</xdr:rowOff>
    </xdr:to>
    <xdr:sp macro="" textlink="">
      <xdr:nvSpPr>
        <xdr:cNvPr id="5" name="Cuadro de texto 1">
          <a:extLst>
            <a:ext uri="{FF2B5EF4-FFF2-40B4-BE49-F238E27FC236}">
              <a16:creationId xmlns:a16="http://schemas.microsoft.com/office/drawing/2014/main" id="{0F4D2DD1-C371-BB86-6AD4-97502C0551BD}"/>
            </a:ext>
          </a:extLst>
        </xdr:cNvPr>
        <xdr:cNvSpPr txBox="1">
          <a:spLocks/>
        </xdr:cNvSpPr>
      </xdr:nvSpPr>
      <xdr:spPr>
        <a:xfrm>
          <a:off x="781683" y="6180661"/>
          <a:ext cx="1493733" cy="349256"/>
        </a:xfrm>
        <a:prstGeom prst="roundRect">
          <a:avLst>
            <a:gd name="adj" fmla="val 50000"/>
          </a:avLst>
        </a:prstGeom>
        <a:noFill/>
        <a:ln w="12700">
          <a:solidFill>
            <a:srgbClr val="4659E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800" kern="100">
              <a:solidFill>
                <a:srgbClr val="4659E0"/>
              </a:solidFill>
              <a:effectLst/>
              <a:latin typeface="Poppins" pitchFamily="2" charset="77"/>
              <a:ea typeface="Aptos" panose="020B0004020202020204" pitchFamily="34" charset="0"/>
              <a:cs typeface="Times New Roman" panose="02020603050405020304" pitchFamily="18" charset="0"/>
            </a:rPr>
            <a:t>nexus.andalucia.org</a:t>
          </a:r>
          <a:endParaRPr lang="es-ES" sz="1200" kern="100">
            <a:effectLst/>
            <a:latin typeface="Source Sans Pro" panose="020B0503030403020204" pitchFamily="34" charset="0"/>
            <a:ea typeface="Aptos" panose="020B0004020202020204" pitchFamily="34" charset="0"/>
            <a:cs typeface="Times New Roman" panose="02020603050405020304" pitchFamily="18" charset="0"/>
          </a:endParaRPr>
        </a:p>
      </xdr:txBody>
    </xdr:sp>
    <xdr:clientData/>
  </xdr:twoCellAnchor>
  <xdr:twoCellAnchor editAs="oneCell">
    <xdr:from>
      <xdr:col>10</xdr:col>
      <xdr:colOff>588930</xdr:colOff>
      <xdr:row>0</xdr:row>
      <xdr:rowOff>74119</xdr:rowOff>
    </xdr:from>
    <xdr:to>
      <xdr:col>12</xdr:col>
      <xdr:colOff>740833</xdr:colOff>
      <xdr:row>2</xdr:row>
      <xdr:rowOff>123817</xdr:rowOff>
    </xdr:to>
    <xdr:pic>
      <xdr:nvPicPr>
        <xdr:cNvPr id="6" name="Imagen 5" descr="Texto&#10;&#10;El contenido generado por IA puede ser incorrecto.">
          <a:extLst>
            <a:ext uri="{FF2B5EF4-FFF2-40B4-BE49-F238E27FC236}">
              <a16:creationId xmlns:a16="http://schemas.microsoft.com/office/drawing/2014/main" id="{58CEB105-C4BE-BF68-3436-E47193E77E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08930" y="74119"/>
          <a:ext cx="1675903" cy="409531"/>
        </a:xfrm>
        <a:prstGeom prst="rect">
          <a:avLst/>
        </a:prstGeom>
      </xdr:spPr>
    </xdr:pic>
    <xdr:clientData/>
  </xdr:twoCellAnchor>
  <xdr:twoCellAnchor editAs="oneCell">
    <xdr:from>
      <xdr:col>0</xdr:col>
      <xdr:colOff>615812</xdr:colOff>
      <xdr:row>2</xdr:row>
      <xdr:rowOff>84005</xdr:rowOff>
    </xdr:from>
    <xdr:to>
      <xdr:col>2</xdr:col>
      <xdr:colOff>179917</xdr:colOff>
      <xdr:row>4</xdr:row>
      <xdr:rowOff>118896</xdr:rowOff>
    </xdr:to>
    <xdr:pic>
      <xdr:nvPicPr>
        <xdr:cNvPr id="7" name="Imagen 6" descr="Dibujo con letras blancas&#10;&#10;El contenido generado por IA puede ser incorrecto.">
          <a:extLst>
            <a:ext uri="{FF2B5EF4-FFF2-40B4-BE49-F238E27FC236}">
              <a16:creationId xmlns:a16="http://schemas.microsoft.com/office/drawing/2014/main" id="{193D482E-EDF3-D775-1F7C-D903936DEB1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609" t="30325" b="23465"/>
        <a:stretch/>
      </xdr:blipFill>
      <xdr:spPr bwMode="auto">
        <a:xfrm>
          <a:off x="615812" y="443838"/>
          <a:ext cx="1088105" cy="3947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383909</xdr:colOff>
      <xdr:row>34</xdr:row>
      <xdr:rowOff>21166</xdr:rowOff>
    </xdr:from>
    <xdr:to>
      <xdr:col>12</xdr:col>
      <xdr:colOff>658715</xdr:colOff>
      <xdr:row>36</xdr:row>
      <xdr:rowOff>81100</xdr:rowOff>
    </xdr:to>
    <xdr:pic>
      <xdr:nvPicPr>
        <xdr:cNvPr id="9" name="Imagen 8">
          <a:extLst>
            <a:ext uri="{FF2B5EF4-FFF2-40B4-BE49-F238E27FC236}">
              <a16:creationId xmlns:a16="http://schemas.microsoft.com/office/drawing/2014/main" id="{3A0A5406-463D-D1B3-A297-C272757CDBE1}"/>
            </a:ext>
          </a:extLst>
        </xdr:cNvPr>
        <xdr:cNvPicPr>
          <a:picLocks noChangeAspect="1"/>
        </xdr:cNvPicPr>
      </xdr:nvPicPr>
      <xdr:blipFill>
        <a:blip xmlns:r="http://schemas.openxmlformats.org/officeDocument/2006/relationships" r:embed="rId4"/>
        <a:stretch>
          <a:fillRect/>
        </a:stretch>
      </xdr:blipFill>
      <xdr:spPr>
        <a:xfrm>
          <a:off x="4193909" y="6138333"/>
          <a:ext cx="5608806" cy="419767"/>
        </a:xfrm>
        <a:prstGeom prst="rect">
          <a:avLst/>
        </a:prstGeom>
      </xdr:spPr>
    </xdr:pic>
    <xdr:clientData/>
  </xdr:twoCellAnchor>
  <xdr:twoCellAnchor>
    <xdr:from>
      <xdr:col>0</xdr:col>
      <xdr:colOff>605367</xdr:colOff>
      <xdr:row>9</xdr:row>
      <xdr:rowOff>126999</xdr:rowOff>
    </xdr:from>
    <xdr:to>
      <xdr:col>10</xdr:col>
      <xdr:colOff>137583</xdr:colOff>
      <xdr:row>19</xdr:row>
      <xdr:rowOff>15906</xdr:rowOff>
    </xdr:to>
    <xdr:sp macro="" textlink="">
      <xdr:nvSpPr>
        <xdr:cNvPr id="8" name="Título 1">
          <a:extLst>
            <a:ext uri="{FF2B5EF4-FFF2-40B4-BE49-F238E27FC236}">
              <a16:creationId xmlns:a16="http://schemas.microsoft.com/office/drawing/2014/main" id="{EEA57959-AB04-EC06-8B85-586C32565140}"/>
            </a:ext>
          </a:extLst>
        </xdr:cNvPr>
        <xdr:cNvSpPr>
          <a:spLocks noGrp="1"/>
        </xdr:cNvSpPr>
      </xdr:nvSpPr>
      <xdr:spPr>
        <a:xfrm>
          <a:off x="605367" y="1746249"/>
          <a:ext cx="7152216" cy="1688074"/>
        </a:xfrm>
        <a:prstGeom prst="rect">
          <a:avLst/>
        </a:prstGeom>
      </xdr:spPr>
      <xdr:txBody>
        <a:bodyPr vert="horz" wrap="square" lIns="91440" tIns="45720" rIns="91440" bIns="45720" rtlCol="0" anchor="b">
          <a:normAutofit/>
        </a:bodyPr>
        <a:lstStyle>
          <a:lvl1pPr algn="l" defTabSz="914400" rtl="0" eaLnBrk="1" latinLnBrk="0" hangingPunct="1">
            <a:lnSpc>
              <a:spcPct val="90000"/>
            </a:lnSpc>
            <a:spcBef>
              <a:spcPct val="0"/>
            </a:spcBef>
            <a:buNone/>
            <a:defRPr sz="4400" kern="1200">
              <a:solidFill>
                <a:schemeClr val="bg1"/>
              </a:solidFill>
              <a:latin typeface="Poppins" pitchFamily="2" charset="77"/>
              <a:ea typeface="+mj-ea"/>
              <a:cs typeface="Poppins" pitchFamily="2" charset="77"/>
            </a:defRPr>
          </a:lvl1pPr>
        </a:lstStyle>
        <a:p>
          <a:r>
            <a:rPr lang="es-ES" sz="2800">
              <a:latin typeface="Poppins"/>
              <a:cs typeface="Poppins"/>
            </a:rPr>
            <a:t>Informe mensual de coyuntura</a:t>
          </a:r>
        </a:p>
        <a:p>
          <a:r>
            <a:rPr lang="es-ES" sz="2800">
              <a:latin typeface="Poppins"/>
              <a:cs typeface="Poppins"/>
            </a:rPr>
            <a:t>del movimiento hotelero de Andalucía</a:t>
          </a:r>
          <a:endParaRPr lang="en-US" sz="2800"/>
        </a:p>
      </xdr:txBody>
    </xdr:sp>
    <xdr:clientData/>
  </xdr:twoCellAnchor>
  <xdr:twoCellAnchor>
    <xdr:from>
      <xdr:col>0</xdr:col>
      <xdr:colOff>613834</xdr:colOff>
      <xdr:row>19</xdr:row>
      <xdr:rowOff>52917</xdr:rowOff>
    </xdr:from>
    <xdr:to>
      <xdr:col>9</xdr:col>
      <xdr:colOff>149935</xdr:colOff>
      <xdr:row>24</xdr:row>
      <xdr:rowOff>13449</xdr:rowOff>
    </xdr:to>
    <xdr:sp macro="" textlink="">
      <xdr:nvSpPr>
        <xdr:cNvPr id="10" name="Subtítulo 2">
          <a:extLst>
            <a:ext uri="{FF2B5EF4-FFF2-40B4-BE49-F238E27FC236}">
              <a16:creationId xmlns:a16="http://schemas.microsoft.com/office/drawing/2014/main" id="{B18EC9B4-8946-FB4A-56FD-D41F958D7C6B}"/>
            </a:ext>
          </a:extLst>
        </xdr:cNvPr>
        <xdr:cNvSpPr>
          <a:spLocks noGrp="1"/>
        </xdr:cNvSpPr>
      </xdr:nvSpPr>
      <xdr:spPr>
        <a:xfrm>
          <a:off x="613834" y="3471334"/>
          <a:ext cx="6394101" cy="860115"/>
        </a:xfrm>
        <a:prstGeom prst="rect">
          <a:avLst/>
        </a:prstGeom>
      </xdr:spPr>
      <xdr:txBody>
        <a:bodyPr vert="horz" wrap="square" lIns="91440" tIns="45720" rIns="91440" bIns="45720" rtlCol="0" anchor="t">
          <a:normAutofit/>
        </a:bodyPr>
        <a:lstStyle>
          <a:lvl1pPr marL="0" indent="0" algn="l" defTabSz="914400" rtl="0" eaLnBrk="1" latinLnBrk="0" hangingPunct="1">
            <a:lnSpc>
              <a:spcPct val="90000"/>
            </a:lnSpc>
            <a:spcBef>
              <a:spcPts val="1000"/>
            </a:spcBef>
            <a:buFont typeface="Arial" panose="020B0604020202020204" pitchFamily="34" charset="0"/>
            <a:buNone/>
            <a:defRPr sz="2400" kern="1200">
              <a:solidFill>
                <a:schemeClr val="bg1"/>
              </a:solidFill>
              <a:latin typeface="Source Sans Pro" panose="020B0503030403020204" pitchFamily="34" charset="0"/>
              <a:ea typeface="+mn-ea"/>
              <a:cs typeface="+mn-cs"/>
            </a:defRPr>
          </a:lvl1pPr>
          <a:lvl2pPr marL="457200" indent="0" algn="ctr" defTabSz="914400" rtl="0" eaLnBrk="1" latinLnBrk="0" hangingPunct="1">
            <a:lnSpc>
              <a:spcPct val="90000"/>
            </a:lnSpc>
            <a:spcBef>
              <a:spcPts val="500"/>
            </a:spcBef>
            <a:buFont typeface="Arial" panose="020B0604020202020204" pitchFamily="34" charset="0"/>
            <a:buNone/>
            <a:defRPr sz="2000" kern="1200">
              <a:solidFill>
                <a:schemeClr val="tx2"/>
              </a:solidFill>
              <a:latin typeface="Source Sans Pro" panose="020B0503030403020204" pitchFamily="34" charset="0"/>
              <a:ea typeface="+mn-ea"/>
              <a:cs typeface="+mn-cs"/>
            </a:defRPr>
          </a:lvl2pPr>
          <a:lvl3pPr marL="914400" indent="0" algn="ctr" defTabSz="914400" rtl="0" eaLnBrk="1" latinLnBrk="0" hangingPunct="1">
            <a:lnSpc>
              <a:spcPct val="90000"/>
            </a:lnSpc>
            <a:spcBef>
              <a:spcPts val="500"/>
            </a:spcBef>
            <a:buFont typeface="Arial" panose="020B0604020202020204" pitchFamily="34" charset="0"/>
            <a:buNone/>
            <a:defRPr sz="1800" kern="1200">
              <a:solidFill>
                <a:schemeClr val="tx2"/>
              </a:solidFill>
              <a:latin typeface="Source Sans Pro" panose="020B0503030403020204" pitchFamily="34" charset="0"/>
              <a:ea typeface="+mn-ea"/>
              <a:cs typeface="+mn-cs"/>
            </a:defRPr>
          </a:lvl3pPr>
          <a:lvl4pPr marL="1371600" indent="0" algn="ctr" defTabSz="914400" rtl="0" eaLnBrk="1" latinLnBrk="0" hangingPunct="1">
            <a:lnSpc>
              <a:spcPct val="90000"/>
            </a:lnSpc>
            <a:spcBef>
              <a:spcPts val="500"/>
            </a:spcBef>
            <a:buFont typeface="Arial" panose="020B0604020202020204" pitchFamily="34" charset="0"/>
            <a:buNone/>
            <a:defRPr sz="1600" kern="1200">
              <a:solidFill>
                <a:schemeClr val="tx2"/>
              </a:solidFill>
              <a:latin typeface="Source Sans Pro" panose="020B0503030403020204" pitchFamily="34" charset="0"/>
              <a:ea typeface="+mn-ea"/>
              <a:cs typeface="+mn-cs"/>
            </a:defRPr>
          </a:lvl4pPr>
          <a:lvl5pPr marL="1828800" indent="0" algn="ctr" defTabSz="914400" rtl="0" eaLnBrk="1" latinLnBrk="0" hangingPunct="1">
            <a:lnSpc>
              <a:spcPct val="90000"/>
            </a:lnSpc>
            <a:spcBef>
              <a:spcPts val="500"/>
            </a:spcBef>
            <a:buFont typeface="Arial" panose="020B0604020202020204" pitchFamily="34" charset="0"/>
            <a:buNone/>
            <a:defRPr sz="1600" kern="1200">
              <a:solidFill>
                <a:schemeClr val="tx2"/>
              </a:solidFill>
              <a:latin typeface="Source Sans Pro" panose="020B0503030403020204" pitchFamily="34" charset="0"/>
              <a:ea typeface="+mn-ea"/>
              <a:cs typeface="+mn-cs"/>
            </a:defRPr>
          </a:lvl5pPr>
          <a:lvl6pPr marL="22860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6pPr>
          <a:lvl7pPr marL="27432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7pPr>
          <a:lvl8pPr marL="32004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8pPr>
          <a:lvl9pPr marL="3657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9pPr>
        </a:lstStyle>
        <a:p>
          <a:r>
            <a:rPr lang="es-ES">
              <a:latin typeface="Source Sans Pro"/>
              <a:ea typeface="Source Sans Pro"/>
            </a:rPr>
            <a:t>Coyuntura turística de Andalucía</a:t>
          </a:r>
        </a:p>
      </xdr:txBody>
    </xdr:sp>
    <xdr:clientData/>
  </xdr:twoCellAnchor>
  <xdr:twoCellAnchor>
    <xdr:from>
      <xdr:col>0</xdr:col>
      <xdr:colOff>626534</xdr:colOff>
      <xdr:row>6</xdr:row>
      <xdr:rowOff>42333</xdr:rowOff>
    </xdr:from>
    <xdr:to>
      <xdr:col>9</xdr:col>
      <xdr:colOff>162635</xdr:colOff>
      <xdr:row>8</xdr:row>
      <xdr:rowOff>130020</xdr:rowOff>
    </xdr:to>
    <xdr:sp macro="" textlink="">
      <xdr:nvSpPr>
        <xdr:cNvPr id="11" name="Subtítulo 2">
          <a:extLst>
            <a:ext uri="{FF2B5EF4-FFF2-40B4-BE49-F238E27FC236}">
              <a16:creationId xmlns:a16="http://schemas.microsoft.com/office/drawing/2014/main" id="{DE055A3C-53CC-D4D5-C40F-5FADC2FEF44E}"/>
            </a:ext>
          </a:extLst>
        </xdr:cNvPr>
        <xdr:cNvSpPr txBox="1">
          <a:spLocks/>
        </xdr:cNvSpPr>
      </xdr:nvSpPr>
      <xdr:spPr>
        <a:xfrm>
          <a:off x="626534" y="1121833"/>
          <a:ext cx="6394101" cy="447520"/>
        </a:xfrm>
        <a:prstGeom prst="rect">
          <a:avLst/>
        </a:prstGeom>
      </xdr:spPr>
      <xdr:txBody>
        <a:bodyPr vert="horz" wrap="square" lIns="91440" tIns="45720" rIns="91440" bIns="45720" rtlCol="0" anchor="t">
          <a:normAutofit/>
        </a:bodyPr>
        <a:lstStyle>
          <a:defPPr>
            <a:defRPr lang="es-ES"/>
          </a:defPPr>
          <a:lvl1pPr marL="0" indent="0" algn="l" defTabSz="914400" rtl="0" eaLnBrk="1" latinLnBrk="0" hangingPunct="1">
            <a:lnSpc>
              <a:spcPct val="90000"/>
            </a:lnSpc>
            <a:spcBef>
              <a:spcPts val="1000"/>
            </a:spcBef>
            <a:buFont typeface="Arial" panose="020B0604020202020204" pitchFamily="34" charset="0"/>
            <a:buNone/>
            <a:defRPr sz="2400" kern="1200">
              <a:solidFill>
                <a:schemeClr val="bg1"/>
              </a:solidFill>
              <a:latin typeface="Source Sans Pro" panose="020B0503030403020204" pitchFamily="34" charset="0"/>
              <a:ea typeface="+mn-ea"/>
              <a:cs typeface="+mn-cs"/>
            </a:defRPr>
          </a:lvl1pPr>
          <a:lvl2pPr marL="457200" indent="0" algn="ctr" defTabSz="914400" rtl="0" eaLnBrk="1" latinLnBrk="0" hangingPunct="1">
            <a:lnSpc>
              <a:spcPct val="90000"/>
            </a:lnSpc>
            <a:spcBef>
              <a:spcPts val="500"/>
            </a:spcBef>
            <a:buFont typeface="Arial" panose="020B0604020202020204" pitchFamily="34" charset="0"/>
            <a:buNone/>
            <a:defRPr sz="2000" kern="1200">
              <a:solidFill>
                <a:schemeClr val="tx1"/>
              </a:solidFill>
              <a:latin typeface="Source Sans Pro" panose="020B0503030403020204" pitchFamily="34" charset="0"/>
              <a:ea typeface="+mn-ea"/>
              <a:cs typeface="+mn-cs"/>
            </a:defRPr>
          </a:lvl2pPr>
          <a:lvl3pPr marL="914400" indent="0" algn="ctr" defTabSz="914400" rtl="0" eaLnBrk="1" latinLnBrk="0" hangingPunct="1">
            <a:lnSpc>
              <a:spcPct val="90000"/>
            </a:lnSpc>
            <a:spcBef>
              <a:spcPts val="500"/>
            </a:spcBef>
            <a:buFont typeface="Arial" panose="020B0604020202020204" pitchFamily="34" charset="0"/>
            <a:buNone/>
            <a:defRPr sz="1800" kern="1200">
              <a:solidFill>
                <a:schemeClr val="tx1"/>
              </a:solidFill>
              <a:latin typeface="Source Sans Pro" panose="020B0503030403020204" pitchFamily="34" charset="0"/>
              <a:ea typeface="+mn-ea"/>
              <a:cs typeface="+mn-cs"/>
            </a:defRPr>
          </a:lvl3pPr>
          <a:lvl4pPr marL="1371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Source Sans Pro" panose="020B0503030403020204" pitchFamily="34" charset="0"/>
              <a:ea typeface="+mn-ea"/>
              <a:cs typeface="+mn-cs"/>
            </a:defRPr>
          </a:lvl4pPr>
          <a:lvl5pPr marL="18288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Source Sans Pro" panose="020B0503030403020204" pitchFamily="34" charset="0"/>
              <a:ea typeface="+mn-ea"/>
              <a:cs typeface="+mn-cs"/>
            </a:defRPr>
          </a:lvl5pPr>
          <a:lvl6pPr marL="22860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6pPr>
          <a:lvl7pPr marL="27432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7pPr>
          <a:lvl8pPr marL="32004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8pPr>
          <a:lvl9pPr marL="3657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9pPr>
        </a:lstStyle>
        <a:p>
          <a:r>
            <a:rPr lang="es-ES">
              <a:latin typeface="Source Sans Pro"/>
              <a:ea typeface="Source Sans Pro"/>
            </a:rPr>
            <a:t>Nº 347 - OCTU</a:t>
          </a:r>
          <a:r>
            <a:rPr lang="es-ES" baseline="0">
              <a:latin typeface="Source Sans Pro"/>
              <a:ea typeface="Source Sans Pro"/>
            </a:rPr>
            <a:t>BRE</a:t>
          </a:r>
          <a:r>
            <a:rPr lang="es-ES">
              <a:latin typeface="Source Sans Pro"/>
              <a:ea typeface="Source Sans Pro"/>
            </a:rPr>
            <a:t> 25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129839</xdr:colOff>
      <xdr:row>148</xdr:row>
      <xdr:rowOff>74084</xdr:rowOff>
    </xdr:from>
    <xdr:to>
      <xdr:col>9</xdr:col>
      <xdr:colOff>737419</xdr:colOff>
      <xdr:row>154</xdr:row>
      <xdr:rowOff>81935</xdr:rowOff>
    </xdr:to>
    <xdr:sp macro="" textlink="">
      <xdr:nvSpPr>
        <xdr:cNvPr id="2" name="Text Box 6">
          <a:extLst>
            <a:ext uri="{FF2B5EF4-FFF2-40B4-BE49-F238E27FC236}">
              <a16:creationId xmlns:a16="http://schemas.microsoft.com/office/drawing/2014/main" id="{00000000-0008-0000-2A00-000015000000}"/>
            </a:ext>
          </a:extLst>
        </xdr:cNvPr>
        <xdr:cNvSpPr txBox="1">
          <a:spLocks noChangeArrowheads="1"/>
        </xdr:cNvSpPr>
      </xdr:nvSpPr>
      <xdr:spPr bwMode="auto">
        <a:xfrm>
          <a:off x="129839" y="36658278"/>
          <a:ext cx="8746505" cy="1113980"/>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En el mes de octubre, los establecimientos hoteleros andaluces han alcanzado los 1,9</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millones de v</a:t>
          </a:r>
          <a:r>
            <a:rPr lang="es-ES" sz="1300" b="0" i="0" kern="1200">
              <a:solidFill>
                <a:srgbClr val="002060"/>
              </a:solidFill>
              <a:latin typeface="Source Sans Pro" panose="020B0503030403020204" pitchFamily="34" charset="0"/>
              <a:ea typeface="Noto Sans HK Light" panose="020B0300000000000000" pitchFamily="34" charset="-128"/>
              <a:cs typeface="+mn-cs"/>
            </a:rPr>
            <a:t>iajeros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lo que respecto al mismo mes del año anterior supone un incremento del +3,7%</a:t>
          </a:r>
          <a:r>
            <a:rPr lang="es-ES" sz="1300" b="0" i="0" kern="1200">
              <a:solidFill>
                <a:srgbClr val="002060"/>
              </a:solidFill>
              <a:latin typeface="Source Sans Pro" panose="020B0503030403020204" pitchFamily="34" charset="0"/>
              <a:ea typeface="Noto Sans HK Light" panose="020B0300000000000000" pitchFamily="34" charset="-128"/>
              <a:cs typeface="+mn-cs"/>
            </a:rPr>
            <a:t>. </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En este mes, se han registrado saldos positivos en ambas procedencias, destacando el incremento contabilizado en los viajeros nacionales (+6,1%).</a:t>
          </a:r>
        </a:p>
      </xdr:txBody>
    </xdr:sp>
    <xdr:clientData/>
  </xdr:twoCellAnchor>
  <xdr:twoCellAnchor>
    <xdr:from>
      <xdr:col>0</xdr:col>
      <xdr:colOff>356382</xdr:colOff>
      <xdr:row>155</xdr:row>
      <xdr:rowOff>146894</xdr:rowOff>
    </xdr:from>
    <xdr:to>
      <xdr:col>9</xdr:col>
      <xdr:colOff>510143</xdr:colOff>
      <xdr:row>173</xdr:row>
      <xdr:rowOff>68643</xdr:rowOff>
    </xdr:to>
    <xdr:graphicFrame macro="">
      <xdr:nvGraphicFramePr>
        <xdr:cNvPr id="3" name="Object 2">
          <a:extLst>
            <a:ext uri="{FF2B5EF4-FFF2-40B4-BE49-F238E27FC236}">
              <a16:creationId xmlns:a16="http://schemas.microsoft.com/office/drawing/2014/main" id="{00000000-0008-0000-2A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59170</xdr:colOff>
      <xdr:row>185</xdr:row>
      <xdr:rowOff>88789</xdr:rowOff>
    </xdr:from>
    <xdr:to>
      <xdr:col>9</xdr:col>
      <xdr:colOff>719461</xdr:colOff>
      <xdr:row>192</xdr:row>
      <xdr:rowOff>55199</xdr:rowOff>
    </xdr:to>
    <xdr:sp macro="" textlink="">
      <xdr:nvSpPr>
        <xdr:cNvPr id="4" name="Text Box 6">
          <a:extLst>
            <a:ext uri="{FF2B5EF4-FFF2-40B4-BE49-F238E27FC236}">
              <a16:creationId xmlns:a16="http://schemas.microsoft.com/office/drawing/2014/main" id="{00000000-0008-0000-2A00-000017000000}"/>
            </a:ext>
          </a:extLst>
        </xdr:cNvPr>
        <xdr:cNvSpPr txBox="1">
          <a:spLocks noChangeArrowheads="1"/>
        </xdr:cNvSpPr>
      </xdr:nvSpPr>
      <xdr:spPr bwMode="auto">
        <a:xfrm>
          <a:off x="59170" y="46346491"/>
          <a:ext cx="8380150" cy="1310664"/>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just"/>
          <a:r>
            <a:rPr lang="es-ES" sz="1300" b="0" i="0" kern="1200">
              <a:solidFill>
                <a:srgbClr val="002060"/>
              </a:solidFill>
              <a:latin typeface="Source Sans Pro" panose="020B0503030403020204" pitchFamily="34" charset="0"/>
              <a:ea typeface="Noto Sans HK Light" panose="020B0300000000000000" pitchFamily="34" charset="-128"/>
              <a:cs typeface="+mn-cs"/>
            </a:rPr>
            <a:t>Estos viajeros han realizado un total de 5,3 millones de pernoctaciones, lo que supone un crecimiento del +2,1% respecto a octubre de 2024. El análisis por mercados pone de manifiesto que, en este mes, ambos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t>
          </a:r>
          <a:r>
            <a:rPr lang="es-ES" sz="1300" b="0" i="0" kern="1200">
              <a:solidFill>
                <a:srgbClr val="002060"/>
              </a:solidFill>
              <a:latin typeface="Source Sans Pro" panose="020B0503030403020204" pitchFamily="34" charset="0"/>
              <a:ea typeface="Noto Sans HK Light" panose="020B0300000000000000" pitchFamily="34" charset="-128"/>
              <a:cs typeface="+mn-cs"/>
            </a:rPr>
            <a:t>mercados han registrado saldos positivos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respecto del año pasado, siendo el incremento del </a:t>
          </a:r>
          <a:r>
            <a:rPr lang="es-ES" sz="1300" b="0" i="0" kern="1200">
              <a:solidFill>
                <a:srgbClr val="002060"/>
              </a:solidFill>
              <a:latin typeface="Source Sans Pro" panose="020B0503030403020204" pitchFamily="34" charset="0"/>
              <a:ea typeface="Noto Sans HK Light" panose="020B0300000000000000" pitchFamily="34" charset="-128"/>
              <a:cs typeface="+mn-cs"/>
            </a:rPr>
            <a:t>+2,3% en el mercado nacional y del +2,1% en el mercado internacional.</a:t>
          </a:r>
        </a:p>
      </xdr:txBody>
    </xdr:sp>
    <xdr:clientData/>
  </xdr:twoCellAnchor>
  <xdr:twoCellAnchor>
    <xdr:from>
      <xdr:col>0</xdr:col>
      <xdr:colOff>203200</xdr:colOff>
      <xdr:row>193</xdr:row>
      <xdr:rowOff>63500</xdr:rowOff>
    </xdr:from>
    <xdr:to>
      <xdr:col>9</xdr:col>
      <xdr:colOff>355600</xdr:colOff>
      <xdr:row>211</xdr:row>
      <xdr:rowOff>131762</xdr:rowOff>
    </xdr:to>
    <xdr:graphicFrame macro="">
      <xdr:nvGraphicFramePr>
        <xdr:cNvPr id="5" name="Object 2">
          <a:extLst>
            <a:ext uri="{FF2B5EF4-FFF2-40B4-BE49-F238E27FC236}">
              <a16:creationId xmlns:a16="http://schemas.microsoft.com/office/drawing/2014/main" id="{00000000-0008-0000-2A00-00001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105258</xdr:colOff>
      <xdr:row>261</xdr:row>
      <xdr:rowOff>31589</xdr:rowOff>
    </xdr:from>
    <xdr:to>
      <xdr:col>9</xdr:col>
      <xdr:colOff>765205</xdr:colOff>
      <xdr:row>266</xdr:row>
      <xdr:rowOff>143387</xdr:rowOff>
    </xdr:to>
    <xdr:sp macro="" textlink="">
      <xdr:nvSpPr>
        <xdr:cNvPr id="6" name="Text Box 6">
          <a:extLst>
            <a:ext uri="{FF2B5EF4-FFF2-40B4-BE49-F238E27FC236}">
              <a16:creationId xmlns:a16="http://schemas.microsoft.com/office/drawing/2014/main" id="{00000000-0008-0000-2A00-00001B000000}"/>
            </a:ext>
          </a:extLst>
        </xdr:cNvPr>
        <xdr:cNvSpPr txBox="1">
          <a:spLocks noChangeArrowheads="1"/>
        </xdr:cNvSpPr>
      </xdr:nvSpPr>
      <xdr:spPr bwMode="auto">
        <a:xfrm>
          <a:off x="105258" y="56720702"/>
          <a:ext cx="8945673" cy="977242"/>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Andalucía ocupa en el mes de octubre de 2025 la cuarta posición en el ranking de movimiento hotelero de España, con una cuota del 15,3%, y un crecimiento de pernoctaciones superior al de la media nacional. Cabe destacar</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que, u</a:t>
          </a:r>
          <a:r>
            <a:rPr lang="es-ES" sz="1300" b="0" i="0" kern="1200">
              <a:solidFill>
                <a:srgbClr val="002060"/>
              </a:solidFill>
              <a:latin typeface="Source Sans Pro" panose="020B0503030403020204" pitchFamily="34" charset="0"/>
              <a:ea typeface="Noto Sans HK Light" panose="020B0300000000000000" pitchFamily="34" charset="-128"/>
              <a:cs typeface="+mn-cs"/>
            </a:rPr>
            <a:t>n mes más, Andalucía se mantiene como el primer destino de los viajeros nacionales, con 1,7</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mi</a:t>
          </a:r>
          <a:r>
            <a:rPr lang="es-ES" sz="1300" b="0" i="0" kern="1200">
              <a:solidFill>
                <a:srgbClr val="002060"/>
              </a:solidFill>
              <a:latin typeface="Source Sans Pro" panose="020B0503030403020204" pitchFamily="34" charset="0"/>
              <a:ea typeface="Noto Sans HK Light" panose="020B0300000000000000" pitchFamily="34" charset="-128"/>
              <a:cs typeface="+mn-cs"/>
            </a:rPr>
            <a:t>llones de pernoctaciones, una cuota del 17,8%, y un crecimiento (+2,3%) que es el segundo más elevado de las principales CC. AA. turísticas.</a:t>
          </a:r>
        </a:p>
      </xdr:txBody>
    </xdr:sp>
    <xdr:clientData/>
  </xdr:twoCellAnchor>
  <xdr:twoCellAnchor>
    <xdr:from>
      <xdr:col>0</xdr:col>
      <xdr:colOff>151038</xdr:colOff>
      <xdr:row>342</xdr:row>
      <xdr:rowOff>58511</xdr:rowOff>
    </xdr:from>
    <xdr:to>
      <xdr:col>10</xdr:col>
      <xdr:colOff>0</xdr:colOff>
      <xdr:row>348</xdr:row>
      <xdr:rowOff>172789</xdr:rowOff>
    </xdr:to>
    <xdr:sp macro="" textlink="">
      <xdr:nvSpPr>
        <xdr:cNvPr id="7" name="Text Box 6">
          <a:extLst>
            <a:ext uri="{FF2B5EF4-FFF2-40B4-BE49-F238E27FC236}">
              <a16:creationId xmlns:a16="http://schemas.microsoft.com/office/drawing/2014/main" id="{00000000-0008-0000-2A00-00001C000000}"/>
            </a:ext>
          </a:extLst>
        </xdr:cNvPr>
        <xdr:cNvSpPr txBox="1">
          <a:spLocks noChangeArrowheads="1"/>
        </xdr:cNvSpPr>
      </xdr:nvSpPr>
      <xdr:spPr bwMode="auto">
        <a:xfrm>
          <a:off x="151038" y="71024524"/>
          <a:ext cx="8907237" cy="1200128"/>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En octubre de 2025, casi todas las provincias andaluzas han superado las cifras de viajeros registradas en el mismo mes del año anterior a excepción de Huelva </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y Sevilla, mientras que en las cifras de pernoctaciones, solo la mitad de las provincias presentan variaciones positivas</a:t>
          </a:r>
          <a:r>
            <a:rPr lang="es-ES" sz="1300" b="0" i="0" kern="1200">
              <a:solidFill>
                <a:srgbClr val="002060"/>
              </a:solidFill>
              <a:latin typeface="Source Sans Pro" panose="020B0503030403020204" pitchFamily="34" charset="0"/>
              <a:ea typeface="Noto Sans HK Light" panose="020B0300000000000000" pitchFamily="34" charset="-128"/>
              <a:cs typeface="+mn-cs"/>
            </a:rPr>
            <a:t>. En</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t>
          </a:r>
          <a:r>
            <a:rPr lang="es-ES" sz="1300" b="0" i="0" kern="1200">
              <a:solidFill>
                <a:srgbClr val="002060"/>
              </a:solidFill>
              <a:latin typeface="Source Sans Pro" panose="020B0503030403020204" pitchFamily="34" charset="0"/>
              <a:ea typeface="Noto Sans HK Light" panose="020B0300000000000000" pitchFamily="34" charset="-128"/>
              <a:cs typeface="+mn-cs"/>
            </a:rPr>
            <a:t>la variable viajeros, destacan los crecimientos registrados en las provincias de Almería (+13,6%) y</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Cádiz (+13,3%), muy por encima de la media Andaluza (+3,7%)</a:t>
          </a:r>
          <a:r>
            <a:rPr lang="es-ES" sz="1300" b="0" i="0" kern="1200">
              <a:solidFill>
                <a:srgbClr val="002060"/>
              </a:solidFill>
              <a:latin typeface="Source Sans Pro" panose="020B0503030403020204" pitchFamily="34" charset="0"/>
              <a:ea typeface="Noto Sans HK Light" panose="020B0300000000000000" pitchFamily="34" charset="-128"/>
              <a:cs typeface="+mn-cs"/>
            </a:rPr>
            <a:t>, mientras que</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t>
          </a:r>
          <a:r>
            <a:rPr lang="es-ES" sz="1300" b="0" i="0" kern="1200">
              <a:solidFill>
                <a:srgbClr val="002060"/>
              </a:solidFill>
              <a:latin typeface="Source Sans Pro" panose="020B0503030403020204" pitchFamily="34" charset="0"/>
              <a:ea typeface="Noto Sans HK Light" panose="020B0300000000000000" pitchFamily="34" charset="-128"/>
              <a:cs typeface="+mn-cs"/>
            </a:rPr>
            <a:t>en la evolución de las pernoctaciones, son destacables las tasas de las provincias de Cádiz, Jaén</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t>
          </a:r>
          <a:r>
            <a:rPr lang="es-ES" sz="1300" b="0" i="0" kern="1200">
              <a:solidFill>
                <a:srgbClr val="002060"/>
              </a:solidFill>
              <a:latin typeface="Source Sans Pro" panose="020B0503030403020204" pitchFamily="34" charset="0"/>
              <a:ea typeface="Noto Sans HK Light" panose="020B0300000000000000" pitchFamily="34" charset="-128"/>
              <a:cs typeface="+mn-cs"/>
            </a:rPr>
            <a:t>y Málaga, todas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por encima de</a:t>
          </a:r>
          <a:r>
            <a:rPr lang="es-ES" sz="1300" b="0" i="0" kern="1200">
              <a:solidFill>
                <a:srgbClr val="002060"/>
              </a:solidFill>
              <a:latin typeface="Source Sans Pro" panose="020B0503030403020204" pitchFamily="34" charset="0"/>
              <a:ea typeface="Noto Sans HK Light" panose="020B0300000000000000" pitchFamily="34" charset="-128"/>
              <a:cs typeface="+mn-cs"/>
            </a:rPr>
            <a:t> la media de Andalucía (+2,1%). </a:t>
          </a:r>
        </a:p>
      </xdr:txBody>
    </xdr:sp>
    <xdr:clientData/>
  </xdr:twoCellAnchor>
  <xdr:twoCellAnchor>
    <xdr:from>
      <xdr:col>1</xdr:col>
      <xdr:colOff>406400</xdr:colOff>
      <xdr:row>361</xdr:row>
      <xdr:rowOff>6577</xdr:rowOff>
    </xdr:from>
    <xdr:to>
      <xdr:col>9</xdr:col>
      <xdr:colOff>492125</xdr:colOff>
      <xdr:row>371</xdr:row>
      <xdr:rowOff>60325</xdr:rowOff>
    </xdr:to>
    <xdr:graphicFrame macro="">
      <xdr:nvGraphicFramePr>
        <xdr:cNvPr id="8" name="3 Gráfico">
          <a:extLst>
            <a:ext uri="{FF2B5EF4-FFF2-40B4-BE49-F238E27FC236}">
              <a16:creationId xmlns:a16="http://schemas.microsoft.com/office/drawing/2014/main" id="{00000000-0008-0000-2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167368</xdr:colOff>
      <xdr:row>223</xdr:row>
      <xdr:rowOff>127372</xdr:rowOff>
    </xdr:from>
    <xdr:to>
      <xdr:col>9</xdr:col>
      <xdr:colOff>741588</xdr:colOff>
      <xdr:row>228</xdr:row>
      <xdr:rowOff>61394</xdr:rowOff>
    </xdr:to>
    <xdr:sp macro="" textlink="">
      <xdr:nvSpPr>
        <xdr:cNvPr id="9" name="Text Box 6">
          <a:extLst>
            <a:ext uri="{FF2B5EF4-FFF2-40B4-BE49-F238E27FC236}">
              <a16:creationId xmlns:a16="http://schemas.microsoft.com/office/drawing/2014/main" id="{00000000-0008-0000-2A00-00001E000000}"/>
            </a:ext>
          </a:extLst>
        </xdr:cNvPr>
        <xdr:cNvSpPr txBox="1">
          <a:spLocks noChangeArrowheads="1"/>
        </xdr:cNvSpPr>
      </xdr:nvSpPr>
      <xdr:spPr bwMode="auto">
        <a:xfrm>
          <a:off x="167368" y="41775309"/>
          <a:ext cx="8642752" cy="866363"/>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lvl="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La evolución positiva de las pernoctaciones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en octubre de 2025 (+2,1%), ha situado esta cifra como la más elevada de la </a:t>
          </a:r>
          <a:r>
            <a:rPr lang="es-ES" sz="1300" b="0" i="0" kern="1200">
              <a:solidFill>
                <a:srgbClr val="002060"/>
              </a:solidFill>
              <a:latin typeface="Source Sans Pro" panose="020B0503030403020204" pitchFamily="34" charset="0"/>
              <a:ea typeface="Noto Sans HK Light" panose="020B0300000000000000" pitchFamily="34" charset="-128"/>
              <a:cs typeface="+mn-cs"/>
            </a:rPr>
            <a:t>serie, superando el registro alcanzado en octubre de 2024, y que hasta el momento marcaba el nivel más alto alcanzado</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de la serie. </a:t>
          </a:r>
          <a:endParaRPr lang="es-ES" sz="1300" b="0" i="0" kern="1200">
            <a:solidFill>
              <a:srgbClr val="002060"/>
            </a:solidFill>
            <a:latin typeface="Source Sans Pro" panose="020B0503030403020204" pitchFamily="34" charset="0"/>
            <a:ea typeface="Noto Sans HK Light" panose="020B0300000000000000" pitchFamily="34" charset="-128"/>
            <a:cs typeface="+mn-cs"/>
          </a:endParaRPr>
        </a:p>
      </xdr:txBody>
    </xdr:sp>
    <xdr:clientData/>
  </xdr:twoCellAnchor>
  <xdr:twoCellAnchor>
    <xdr:from>
      <xdr:col>0</xdr:col>
      <xdr:colOff>15120</xdr:colOff>
      <xdr:row>230</xdr:row>
      <xdr:rowOff>106348</xdr:rowOff>
    </xdr:from>
    <xdr:to>
      <xdr:col>9</xdr:col>
      <xdr:colOff>754691</xdr:colOff>
      <xdr:row>251</xdr:row>
      <xdr:rowOff>25338</xdr:rowOff>
    </xdr:to>
    <xdr:graphicFrame macro="">
      <xdr:nvGraphicFramePr>
        <xdr:cNvPr id="10" name="Object 2">
          <a:extLst>
            <a:ext uri="{FF2B5EF4-FFF2-40B4-BE49-F238E27FC236}">
              <a16:creationId xmlns:a16="http://schemas.microsoft.com/office/drawing/2014/main" id="{00000000-0008-0000-2A00-00001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115389</xdr:colOff>
      <xdr:row>173</xdr:row>
      <xdr:rowOff>20410</xdr:rowOff>
    </xdr:from>
    <xdr:to>
      <xdr:col>9</xdr:col>
      <xdr:colOff>412025</xdr:colOff>
      <xdr:row>175</xdr:row>
      <xdr:rowOff>161244</xdr:rowOff>
    </xdr:to>
    <xdr:graphicFrame macro="">
      <xdr:nvGraphicFramePr>
        <xdr:cNvPr id="11" name="Object 2">
          <a:extLst>
            <a:ext uri="{FF2B5EF4-FFF2-40B4-BE49-F238E27FC236}">
              <a16:creationId xmlns:a16="http://schemas.microsoft.com/office/drawing/2014/main" id="{00000000-0008-0000-2A00-00003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229054</xdr:colOff>
      <xdr:row>211</xdr:row>
      <xdr:rowOff>113393</xdr:rowOff>
    </xdr:from>
    <xdr:to>
      <xdr:col>9</xdr:col>
      <xdr:colOff>525690</xdr:colOff>
      <xdr:row>214</xdr:row>
      <xdr:rowOff>158750</xdr:rowOff>
    </xdr:to>
    <xdr:graphicFrame macro="">
      <xdr:nvGraphicFramePr>
        <xdr:cNvPr id="12" name="Object 2">
          <a:extLst>
            <a:ext uri="{FF2B5EF4-FFF2-40B4-BE49-F238E27FC236}">
              <a16:creationId xmlns:a16="http://schemas.microsoft.com/office/drawing/2014/main" id="{00000000-0008-0000-2A00-00003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148780</xdr:colOff>
      <xdr:row>416</xdr:row>
      <xdr:rowOff>126445</xdr:rowOff>
    </xdr:from>
    <xdr:to>
      <xdr:col>9</xdr:col>
      <xdr:colOff>718456</xdr:colOff>
      <xdr:row>423</xdr:row>
      <xdr:rowOff>129268</xdr:rowOff>
    </xdr:to>
    <xdr:sp macro="" textlink="">
      <xdr:nvSpPr>
        <xdr:cNvPr id="14" name="Text Box 6">
          <a:extLst>
            <a:ext uri="{FF2B5EF4-FFF2-40B4-BE49-F238E27FC236}">
              <a16:creationId xmlns:a16="http://schemas.microsoft.com/office/drawing/2014/main" id="{00000000-0008-0000-2A00-00003F000000}"/>
            </a:ext>
          </a:extLst>
        </xdr:cNvPr>
        <xdr:cNvSpPr txBox="1">
          <a:spLocks noChangeArrowheads="1"/>
        </xdr:cNvSpPr>
      </xdr:nvSpPr>
      <xdr:spPr bwMode="auto">
        <a:xfrm>
          <a:off x="148780" y="87669359"/>
          <a:ext cx="8755733" cy="1216580"/>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En octubre, el precio medio diario por habitación en los establecimientos hoteleros andaluces (117,21 euros) se sitúa por debajo de la media</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nacional, registrando un </a:t>
          </a:r>
          <a:r>
            <a:rPr lang="es-ES" sz="1300" b="0" i="0" kern="1200">
              <a:solidFill>
                <a:srgbClr val="002060"/>
              </a:solidFill>
              <a:latin typeface="Source Sans Pro" panose="020B0503030403020204" pitchFamily="34" charset="0"/>
              <a:ea typeface="Noto Sans HK Light" panose="020B0300000000000000" pitchFamily="34" charset="-128"/>
              <a:cs typeface="+mn-cs"/>
            </a:rPr>
            <a:t>incremento del +6,6% respecto al mismo mes del año 2024. Igualmente, los ingresos por habitación disponible ascienden a 84,31 euros, lo que también supone un ascenso de </a:t>
          </a:r>
          <a:r>
            <a:rPr lang="es-ES" sz="1300" b="0" i="0" kern="1200">
              <a:solidFill>
                <a:schemeClr val="tx2"/>
              </a:solidFill>
              <a:latin typeface="Source Sans Pro" panose="020B0503030403020204" pitchFamily="34" charset="0"/>
              <a:ea typeface="Noto Sans HK Light" panose="020B0300000000000000" pitchFamily="34" charset="-128"/>
              <a:cs typeface="+mn-cs"/>
            </a:rPr>
            <a:t>+8,4% </a:t>
          </a:r>
          <a:r>
            <a:rPr lang="es-ES" sz="1300" b="0" i="0" kern="1200">
              <a:solidFill>
                <a:srgbClr val="002060"/>
              </a:solidFill>
              <a:latin typeface="Source Sans Pro" panose="020B0503030403020204" pitchFamily="34" charset="0"/>
              <a:ea typeface="Noto Sans HK Light" panose="020B0300000000000000" pitchFamily="34" charset="-128"/>
              <a:cs typeface="+mn-cs"/>
            </a:rPr>
            <a:t>respecto a la cifra de octubre del año anterior. </a:t>
          </a:r>
        </a:p>
      </xdr:txBody>
    </xdr:sp>
    <xdr:clientData/>
  </xdr:twoCellAnchor>
  <xdr:twoCellAnchor>
    <xdr:from>
      <xdr:col>0</xdr:col>
      <xdr:colOff>293370</xdr:colOff>
      <xdr:row>458</xdr:row>
      <xdr:rowOff>126554</xdr:rowOff>
    </xdr:from>
    <xdr:to>
      <xdr:col>9</xdr:col>
      <xdr:colOff>600075</xdr:colOff>
      <xdr:row>465</xdr:row>
      <xdr:rowOff>163285</xdr:rowOff>
    </xdr:to>
    <xdr:sp macro="" textlink="">
      <xdr:nvSpPr>
        <xdr:cNvPr id="15" name="Text Box 6">
          <a:extLst>
            <a:ext uri="{FF2B5EF4-FFF2-40B4-BE49-F238E27FC236}">
              <a16:creationId xmlns:a16="http://schemas.microsoft.com/office/drawing/2014/main" id="{00000000-0008-0000-2A00-000041000000}"/>
            </a:ext>
          </a:extLst>
        </xdr:cNvPr>
        <xdr:cNvSpPr txBox="1">
          <a:spLocks noChangeArrowheads="1"/>
        </xdr:cNvSpPr>
      </xdr:nvSpPr>
      <xdr:spPr bwMode="auto">
        <a:xfrm>
          <a:off x="293370" y="97159090"/>
          <a:ext cx="8021955" cy="1370231"/>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Los alojamientos hoteleros andaluces han registrado 17,9 millones de viajeros en el acumulado de los diez primeros meses del año, lo que supone un leve descenso del -0,3% respecto al mismo periodo del año anterior, provocado principalmente</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por el leve descenso registrado en el mercado nacional (-0,9%), que el mantenimiento del mercado internacional no ha podido contrarrestar.</a:t>
          </a:r>
          <a:endParaRPr lang="es-ES" sz="1300" b="0" i="0" kern="1200">
            <a:solidFill>
              <a:srgbClr val="002060"/>
            </a:solidFill>
            <a:latin typeface="Source Sans Pro" panose="020B0503030403020204" pitchFamily="34" charset="0"/>
            <a:ea typeface="Noto Sans HK Light" panose="020B0300000000000000" pitchFamily="34" charset="-128"/>
            <a:cs typeface="+mn-cs"/>
          </a:endParaRPr>
        </a:p>
      </xdr:txBody>
    </xdr:sp>
    <xdr:clientData/>
  </xdr:twoCellAnchor>
  <xdr:twoCellAnchor>
    <xdr:from>
      <xdr:col>0</xdr:col>
      <xdr:colOff>333374</xdr:colOff>
      <xdr:row>467</xdr:row>
      <xdr:rowOff>150813</xdr:rowOff>
    </xdr:from>
    <xdr:to>
      <xdr:col>9</xdr:col>
      <xdr:colOff>487135</xdr:colOff>
      <xdr:row>485</xdr:row>
      <xdr:rowOff>58967</xdr:rowOff>
    </xdr:to>
    <xdr:graphicFrame macro="">
      <xdr:nvGraphicFramePr>
        <xdr:cNvPr id="16" name="Object 2">
          <a:extLst>
            <a:ext uri="{FF2B5EF4-FFF2-40B4-BE49-F238E27FC236}">
              <a16:creationId xmlns:a16="http://schemas.microsoft.com/office/drawing/2014/main" id="{00000000-0008-0000-2A00-00004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126547</xdr:colOff>
      <xdr:row>496</xdr:row>
      <xdr:rowOff>94715</xdr:rowOff>
    </xdr:from>
    <xdr:to>
      <xdr:col>9</xdr:col>
      <xdr:colOff>557892</xdr:colOff>
      <xdr:row>502</xdr:row>
      <xdr:rowOff>145948</xdr:rowOff>
    </xdr:to>
    <xdr:sp macro="" textlink="">
      <xdr:nvSpPr>
        <xdr:cNvPr id="17" name="Text Box 6">
          <a:extLst>
            <a:ext uri="{FF2B5EF4-FFF2-40B4-BE49-F238E27FC236}">
              <a16:creationId xmlns:a16="http://schemas.microsoft.com/office/drawing/2014/main" id="{00000000-0008-0000-2A00-000043000000}"/>
            </a:ext>
          </a:extLst>
        </xdr:cNvPr>
        <xdr:cNvSpPr txBox="1">
          <a:spLocks noChangeArrowheads="1"/>
        </xdr:cNvSpPr>
      </xdr:nvSpPr>
      <xdr:spPr bwMode="auto">
        <a:xfrm>
          <a:off x="126547" y="105760763"/>
          <a:ext cx="8151204" cy="1203451"/>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Estos viajeros han realizado un total de 51,3 millones de pernoctaciones en el acumulado enero-octubre de 2025, un +0,6% más que en el mismo periodo del año 2024. La evolución por mercados de esta variable registra</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para este mismo periodo signos contrarios, siendo negativo en el caso del emisor nacional (-0,3%) y positivo en el internacional</a:t>
          </a:r>
          <a:r>
            <a:rPr lang="es-ES" sz="1300" b="0" i="0" kern="1200">
              <a:solidFill>
                <a:srgbClr val="002060"/>
              </a:solidFill>
              <a:latin typeface="Source Sans Pro" panose="020B0503030403020204" pitchFamily="34" charset="0"/>
              <a:ea typeface="Noto Sans HK Light" panose="020B0300000000000000" pitchFamily="34" charset="-128"/>
              <a:cs typeface="+mn-cs"/>
            </a:rPr>
            <a:t> (+1,2%).</a:t>
          </a:r>
        </a:p>
      </xdr:txBody>
    </xdr:sp>
    <xdr:clientData/>
  </xdr:twoCellAnchor>
  <xdr:twoCellAnchor>
    <xdr:from>
      <xdr:col>0</xdr:col>
      <xdr:colOff>289061</xdr:colOff>
      <xdr:row>504</xdr:row>
      <xdr:rowOff>84138</xdr:rowOff>
    </xdr:from>
    <xdr:to>
      <xdr:col>9</xdr:col>
      <xdr:colOff>441461</xdr:colOff>
      <xdr:row>522</xdr:row>
      <xdr:rowOff>1270</xdr:rowOff>
    </xdr:to>
    <xdr:graphicFrame macro="">
      <xdr:nvGraphicFramePr>
        <xdr:cNvPr id="18" name="Object 2">
          <a:extLst>
            <a:ext uri="{FF2B5EF4-FFF2-40B4-BE49-F238E27FC236}">
              <a16:creationId xmlns:a16="http://schemas.microsoft.com/office/drawing/2014/main" id="{00000000-0008-0000-2A00-00004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191861</xdr:colOff>
      <xdr:row>653</xdr:row>
      <xdr:rowOff>53070</xdr:rowOff>
    </xdr:from>
    <xdr:to>
      <xdr:col>9</xdr:col>
      <xdr:colOff>804985</xdr:colOff>
      <xdr:row>659</xdr:row>
      <xdr:rowOff>14147</xdr:rowOff>
    </xdr:to>
    <xdr:sp macro="" textlink="">
      <xdr:nvSpPr>
        <xdr:cNvPr id="19" name="Text Box 6">
          <a:extLst>
            <a:ext uri="{FF2B5EF4-FFF2-40B4-BE49-F238E27FC236}">
              <a16:creationId xmlns:a16="http://schemas.microsoft.com/office/drawing/2014/main" id="{00000000-0008-0000-2A00-000047000000}"/>
            </a:ext>
          </a:extLst>
        </xdr:cNvPr>
        <xdr:cNvSpPr txBox="1">
          <a:spLocks noChangeArrowheads="1"/>
        </xdr:cNvSpPr>
      </xdr:nvSpPr>
      <xdr:spPr bwMode="auto">
        <a:xfrm>
          <a:off x="191861" y="120390610"/>
          <a:ext cx="8681656" cy="1079886"/>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En el acumulado enero-octubre de 2025, solo la mitad de las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provincias andaluzas </a:t>
          </a:r>
          <a:r>
            <a:rPr lang="es-ES" sz="1300" b="0" i="0" kern="1200">
              <a:solidFill>
                <a:srgbClr val="002060"/>
              </a:solidFill>
              <a:latin typeface="Source Sans Pro" panose="020B0503030403020204" pitchFamily="34" charset="0"/>
              <a:ea typeface="Noto Sans HK Light" panose="020B0300000000000000" pitchFamily="34" charset="-128"/>
              <a:cs typeface="+mn-cs"/>
            </a:rPr>
            <a:t>presentan incrementos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tanto en los </a:t>
          </a:r>
          <a:r>
            <a:rPr lang="es-ES" sz="1300" b="0" i="0" kern="1200">
              <a:solidFill>
                <a:srgbClr val="002060"/>
              </a:solidFill>
              <a:latin typeface="Source Sans Pro" panose="020B0503030403020204" pitchFamily="34" charset="0"/>
              <a:ea typeface="Noto Sans HK Light" panose="020B0300000000000000" pitchFamily="34" charset="-128"/>
              <a:cs typeface="+mn-cs"/>
            </a:rPr>
            <a:t>viajeros como en las pernoctaciones,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destacando la provincia de Almería, con los ascensos más pronunciados en ambas variables (+6,0% y +3,1%, respectivamente). </a:t>
          </a:r>
          <a:endParaRPr lang="es-ES" sz="1300" b="0" i="0" kern="1200">
            <a:solidFill>
              <a:srgbClr val="002060"/>
            </a:solidFill>
            <a:latin typeface="Source Sans Pro" panose="020B0503030403020204" pitchFamily="34" charset="0"/>
            <a:ea typeface="Noto Sans HK Light" panose="020B0300000000000000" pitchFamily="34" charset="-128"/>
            <a:cs typeface="+mn-cs"/>
          </a:endParaRPr>
        </a:p>
      </xdr:txBody>
    </xdr:sp>
    <xdr:clientData/>
  </xdr:twoCellAnchor>
  <xdr:twoCellAnchor>
    <xdr:from>
      <xdr:col>0</xdr:col>
      <xdr:colOff>167368</xdr:colOff>
      <xdr:row>534</xdr:row>
      <xdr:rowOff>127371</xdr:rowOff>
    </xdr:from>
    <xdr:to>
      <xdr:col>9</xdr:col>
      <xdr:colOff>742993</xdr:colOff>
      <xdr:row>539</xdr:row>
      <xdr:rowOff>61394</xdr:rowOff>
    </xdr:to>
    <xdr:sp macro="" textlink="">
      <xdr:nvSpPr>
        <xdr:cNvPr id="21" name="Text Box 6">
          <a:extLst>
            <a:ext uri="{FF2B5EF4-FFF2-40B4-BE49-F238E27FC236}">
              <a16:creationId xmlns:a16="http://schemas.microsoft.com/office/drawing/2014/main" id="{00000000-0008-0000-2A00-000049000000}"/>
            </a:ext>
          </a:extLst>
        </xdr:cNvPr>
        <xdr:cNvSpPr txBox="1">
          <a:spLocks noChangeArrowheads="1"/>
        </xdr:cNvSpPr>
      </xdr:nvSpPr>
      <xdr:spPr bwMode="auto">
        <a:xfrm>
          <a:off x="167368" y="109662711"/>
          <a:ext cx="8752870" cy="862765"/>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La cifra del total de pernoctaciones registradas en el periodo enero-octubre de 2025 se ha situado como la más elevada de la serie, alcanzando los 51,3 millones de pernoctaciones,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superando el registro alcanzado en acumulado enero-octubre de 2024, y que hasta el momento marcaba el nivel más alto alcanzado para este periodo acumulado.</a:t>
          </a:r>
          <a:endParaRPr lang="es-ES" sz="1300" b="0" i="0" kern="1200">
            <a:solidFill>
              <a:srgbClr val="002060"/>
            </a:solidFill>
            <a:latin typeface="Source Sans Pro" panose="020B0503030403020204" pitchFamily="34" charset="0"/>
            <a:ea typeface="Noto Sans HK Light" panose="020B0300000000000000" pitchFamily="34" charset="-128"/>
            <a:cs typeface="+mn-cs"/>
          </a:endParaRPr>
        </a:p>
        <a:p>
          <a:pPr marL="0" marR="0" indent="0" algn="just" defTabSz="914400" rtl="0" eaLnBrk="1" fontAlgn="base" latinLnBrk="0" hangingPunct="1">
            <a:lnSpc>
              <a:spcPts val="1800"/>
            </a:lnSpc>
            <a:spcBef>
              <a:spcPct val="50000"/>
            </a:spcBef>
            <a:spcAft>
              <a:spcPct val="0"/>
            </a:spcAft>
            <a:buClrTx/>
            <a:buSzTx/>
            <a:buFontTx/>
            <a:buNone/>
            <a:tabLst/>
            <a:defRPr/>
          </a:pPr>
          <a:endParaRPr lang="es-ES" sz="1300" b="0" i="0" kern="1200">
            <a:solidFill>
              <a:srgbClr val="002060"/>
            </a:solidFill>
            <a:latin typeface="Source Sans Pro" panose="020B0503030403020204" pitchFamily="34" charset="0"/>
            <a:ea typeface="Noto Sans HK Light" panose="020B0300000000000000" pitchFamily="34" charset="-128"/>
            <a:cs typeface="+mn-cs"/>
          </a:endParaRPr>
        </a:p>
      </xdr:txBody>
    </xdr:sp>
    <xdr:clientData/>
  </xdr:twoCellAnchor>
  <xdr:twoCellAnchor>
    <xdr:from>
      <xdr:col>0</xdr:col>
      <xdr:colOff>37420</xdr:colOff>
      <xdr:row>542</xdr:row>
      <xdr:rowOff>0</xdr:rowOff>
    </xdr:from>
    <xdr:to>
      <xdr:col>9</xdr:col>
      <xdr:colOff>822478</xdr:colOff>
      <xdr:row>564</xdr:row>
      <xdr:rowOff>12443</xdr:rowOff>
    </xdr:to>
    <xdr:graphicFrame macro="">
      <xdr:nvGraphicFramePr>
        <xdr:cNvPr id="22" name="Object 2">
          <a:extLst>
            <a:ext uri="{FF2B5EF4-FFF2-40B4-BE49-F238E27FC236}">
              <a16:creationId xmlns:a16="http://schemas.microsoft.com/office/drawing/2014/main" id="{00000000-0008-0000-2A00-00004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112940</xdr:colOff>
      <xdr:row>572</xdr:row>
      <xdr:rowOff>35377</xdr:rowOff>
    </xdr:from>
    <xdr:to>
      <xdr:col>9</xdr:col>
      <xdr:colOff>635000</xdr:colOff>
      <xdr:row>578</xdr:row>
      <xdr:rowOff>15875</xdr:rowOff>
    </xdr:to>
    <xdr:sp macro="" textlink="">
      <xdr:nvSpPr>
        <xdr:cNvPr id="23" name="Text Box 6">
          <a:extLst>
            <a:ext uri="{FF2B5EF4-FFF2-40B4-BE49-F238E27FC236}">
              <a16:creationId xmlns:a16="http://schemas.microsoft.com/office/drawing/2014/main" id="{00000000-0008-0000-2A00-00004B000000}"/>
            </a:ext>
          </a:extLst>
        </xdr:cNvPr>
        <xdr:cNvSpPr txBox="1">
          <a:spLocks noChangeArrowheads="1"/>
        </xdr:cNvSpPr>
      </xdr:nvSpPr>
      <xdr:spPr bwMode="auto">
        <a:xfrm>
          <a:off x="112940" y="106150933"/>
          <a:ext cx="8590592" cy="1048910"/>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Andalucía ocupa la cuarta posición en el ranking de movimiento hotelero de España, captando el 15,6% de las pernoctaciones realizadas en el acumulado enero-octubre</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t>
          </a:r>
          <a:r>
            <a:rPr lang="es-ES" sz="1300" b="0" i="0" kern="1200">
              <a:solidFill>
                <a:srgbClr val="002060"/>
              </a:solidFill>
              <a:latin typeface="Source Sans Pro" panose="020B0503030403020204" pitchFamily="34" charset="0"/>
              <a:ea typeface="Noto Sans HK Light" panose="020B0300000000000000" pitchFamily="34" charset="-128"/>
              <a:cs typeface="+mn-cs"/>
            </a:rPr>
            <a:t>de 2025, registrando en este periodo un ligero ascenso del +0,6%.</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P</a:t>
          </a:r>
          <a:r>
            <a:rPr lang="es-ES" sz="1300" b="0" i="0" kern="1200">
              <a:solidFill>
                <a:srgbClr val="002060"/>
              </a:solidFill>
              <a:latin typeface="Source Sans Pro" panose="020B0503030403020204" pitchFamily="34" charset="0"/>
              <a:ea typeface="Noto Sans HK Light" panose="020B0300000000000000" pitchFamily="34" charset="-128"/>
              <a:cs typeface="+mn-cs"/>
            </a:rPr>
            <a:t>ara este periodo, Andalucía es el principal destino del mercado</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nacional, </a:t>
          </a:r>
          <a:r>
            <a:rPr lang="es-ES" sz="1300" b="0" i="0" kern="1200">
              <a:solidFill>
                <a:srgbClr val="002060"/>
              </a:solidFill>
              <a:latin typeface="Source Sans Pro" panose="020B0503030403020204" pitchFamily="34" charset="0"/>
              <a:ea typeface="Noto Sans HK Light" panose="020B0300000000000000" pitchFamily="34" charset="-128"/>
              <a:cs typeface="+mn-cs"/>
            </a:rPr>
            <a:t>con una cuota del 21,2%, y el cuarto en</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el ranking del extranjero (13,0%)</a:t>
          </a:r>
          <a:r>
            <a:rPr lang="es-ES" sz="1300" b="0" i="0" kern="1200">
              <a:solidFill>
                <a:srgbClr val="002060"/>
              </a:solidFill>
              <a:latin typeface="Source Sans Pro" panose="020B0503030403020204" pitchFamily="34" charset="0"/>
              <a:ea typeface="Noto Sans HK Light" panose="020B0300000000000000" pitchFamily="34" charset="-128"/>
              <a:cs typeface="+mn-cs"/>
            </a:rPr>
            <a:t>.</a:t>
          </a:r>
          <a:endParaRPr lang="es-ES" sz="1050" b="1" i="0" kern="1200">
            <a:solidFill>
              <a:srgbClr val="FF0000"/>
            </a:solidFill>
            <a:latin typeface="Source Sans Pro" panose="020B0503030403020204" pitchFamily="34" charset="0"/>
            <a:ea typeface="Noto Sans HK Light" panose="020B0300000000000000" pitchFamily="34" charset="-128"/>
            <a:cs typeface="+mn-cs"/>
          </a:endParaRPr>
        </a:p>
        <a:p>
          <a:pPr marL="0" marR="0" indent="0" algn="just" defTabSz="914400" rtl="0" eaLnBrk="1" fontAlgn="base" latinLnBrk="0" hangingPunct="1">
            <a:lnSpc>
              <a:spcPts val="1800"/>
            </a:lnSpc>
            <a:spcBef>
              <a:spcPct val="50000"/>
            </a:spcBef>
            <a:spcAft>
              <a:spcPct val="0"/>
            </a:spcAft>
            <a:buClrTx/>
            <a:buSzTx/>
            <a:buFontTx/>
            <a:buNone/>
            <a:tabLst/>
            <a:defRPr/>
          </a:pPr>
          <a:endParaRPr lang="es-ES" sz="1300" b="0" i="0" kern="1200">
            <a:solidFill>
              <a:srgbClr val="002060"/>
            </a:solidFill>
            <a:latin typeface="Source Sans Pro" panose="020B0503030403020204" pitchFamily="34" charset="0"/>
            <a:ea typeface="Noto Sans HK Light" panose="020B0300000000000000" pitchFamily="34" charset="-128"/>
            <a:cs typeface="+mn-cs"/>
          </a:endParaRPr>
        </a:p>
      </xdr:txBody>
    </xdr:sp>
    <xdr:clientData/>
  </xdr:twoCellAnchor>
  <xdr:twoCellAnchor>
    <xdr:from>
      <xdr:col>0</xdr:col>
      <xdr:colOff>377598</xdr:colOff>
      <xdr:row>486</xdr:row>
      <xdr:rowOff>49893</xdr:rowOff>
    </xdr:from>
    <xdr:to>
      <xdr:col>9</xdr:col>
      <xdr:colOff>669698</xdr:colOff>
      <xdr:row>488</xdr:row>
      <xdr:rowOff>149451</xdr:rowOff>
    </xdr:to>
    <xdr:graphicFrame macro="">
      <xdr:nvGraphicFramePr>
        <xdr:cNvPr id="24" name="Object 2">
          <a:extLst>
            <a:ext uri="{FF2B5EF4-FFF2-40B4-BE49-F238E27FC236}">
              <a16:creationId xmlns:a16="http://schemas.microsoft.com/office/drawing/2014/main" id="{00000000-0008-0000-2A00-00004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307340</xdr:colOff>
      <xdr:row>523</xdr:row>
      <xdr:rowOff>28258</xdr:rowOff>
    </xdr:from>
    <xdr:to>
      <xdr:col>9</xdr:col>
      <xdr:colOff>599440</xdr:colOff>
      <xdr:row>525</xdr:row>
      <xdr:rowOff>167640</xdr:rowOff>
    </xdr:to>
    <xdr:graphicFrame macro="">
      <xdr:nvGraphicFramePr>
        <xdr:cNvPr id="25" name="Object 2">
          <a:extLst>
            <a:ext uri="{FF2B5EF4-FFF2-40B4-BE49-F238E27FC236}">
              <a16:creationId xmlns:a16="http://schemas.microsoft.com/office/drawing/2014/main" id="{00000000-0008-0000-2A00-00004D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186418</xdr:colOff>
      <xdr:row>727</xdr:row>
      <xdr:rowOff>102055</xdr:rowOff>
    </xdr:from>
    <xdr:to>
      <xdr:col>9</xdr:col>
      <xdr:colOff>646339</xdr:colOff>
      <xdr:row>734</xdr:row>
      <xdr:rowOff>74840</xdr:rowOff>
    </xdr:to>
    <xdr:sp macro="" textlink="">
      <xdr:nvSpPr>
        <xdr:cNvPr id="26" name="Text Box 6">
          <a:extLst>
            <a:ext uri="{FF2B5EF4-FFF2-40B4-BE49-F238E27FC236}">
              <a16:creationId xmlns:a16="http://schemas.microsoft.com/office/drawing/2014/main" id="{00000000-0008-0000-2A00-00004E000000}"/>
            </a:ext>
          </a:extLst>
        </xdr:cNvPr>
        <xdr:cNvSpPr txBox="1">
          <a:spLocks noChangeArrowheads="1"/>
        </xdr:cNvSpPr>
      </xdr:nvSpPr>
      <xdr:spPr bwMode="auto">
        <a:xfrm>
          <a:off x="186418" y="148692055"/>
          <a:ext cx="8194221" cy="1220560"/>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En el acumulado enero-octubre de 2025, el precio medio diario por habitación en los establecimientos hoteleros andaluces se sitúa en 125,65 euros, y los ingresos por habitación disponible ascienden a 86,09 euros, registrando crecimientos respecto al mismo periodo del año anterior del +5,8% y del +7,0%, respectivamente, y sitúa el RevPar de los hoteles de Andalucía por debajo de la media nacional en este periodo (92,06 euros).</a:t>
          </a:r>
        </a:p>
      </xdr:txBody>
    </xdr:sp>
    <xdr:clientData/>
  </xdr:twoCellAnchor>
  <xdr:twoCellAnchor>
    <xdr:from>
      <xdr:col>0</xdr:col>
      <xdr:colOff>0</xdr:colOff>
      <xdr:row>110</xdr:row>
      <xdr:rowOff>73831</xdr:rowOff>
    </xdr:from>
    <xdr:to>
      <xdr:col>9</xdr:col>
      <xdr:colOff>717188</xdr:colOff>
      <xdr:row>142</xdr:row>
      <xdr:rowOff>105833</xdr:rowOff>
    </xdr:to>
    <xdr:sp macro="" textlink="">
      <xdr:nvSpPr>
        <xdr:cNvPr id="27" name="Text Box 6">
          <a:extLst>
            <a:ext uri="{FF2B5EF4-FFF2-40B4-BE49-F238E27FC236}">
              <a16:creationId xmlns:a16="http://schemas.microsoft.com/office/drawing/2014/main" id="{00000000-0008-0000-2A00-000051000000}"/>
            </a:ext>
          </a:extLst>
        </xdr:cNvPr>
        <xdr:cNvSpPr txBox="1">
          <a:spLocks noChangeArrowheads="1"/>
        </xdr:cNvSpPr>
      </xdr:nvSpPr>
      <xdr:spPr bwMode="auto">
        <a:xfrm>
          <a:off x="0" y="29495498"/>
          <a:ext cx="8826667" cy="5885908"/>
        </a:xfrm>
        <a:prstGeom prst="rect">
          <a:avLst/>
        </a:prstGeom>
        <a:no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171450" lvl="0" indent="-171450" algn="just">
            <a:lnSpc>
              <a:spcPts val="1800"/>
            </a:lnSpc>
            <a:buFont typeface="Arial" panose="020B0604020202020204" pitchFamily="34" charset="0"/>
            <a:buChar char="•"/>
          </a:pPr>
          <a:r>
            <a:rPr lang="es-ES" sz="1100" b="0" i="0" kern="1200" baseline="0">
              <a:solidFill>
                <a:srgbClr val="002060"/>
              </a:solidFill>
              <a:latin typeface="Source Sans Pro" panose="020B0503030403020204" pitchFamily="34" charset="0"/>
              <a:ea typeface="Noto Sans HK Light" panose="020B0300000000000000" pitchFamily="34" charset="-128"/>
              <a:cs typeface="+mn-cs"/>
            </a:rPr>
            <a:t>En octubre de 2025, los hoteles de Andalucía alojaron a un total de 1,9 millones de viajeros que realizaron 5,3 millones de pernoctaciones, lo que respecto a octubre del año anterior supone unos crecimientos del +3,7% y del +2,1%, respectivamente. En este mes, el claro protagonista ha sido el mercado nacional, al registrar en ambas variables tasas de crecimiento mayores que las del mercado internacional: +6,1% en viajeros y +2,3% en noches, frente a los incrementos del +1,9% en viajeros y +2,1% en pernoctaciones de extranjeros.</a:t>
          </a:r>
        </a:p>
        <a:p>
          <a:pPr marL="171450" lvl="0" indent="-171450" algn="just">
            <a:lnSpc>
              <a:spcPts val="1800"/>
            </a:lnSpc>
            <a:buFont typeface="Arial" panose="020B0604020202020204" pitchFamily="34" charset="0"/>
            <a:buChar char="•"/>
          </a:pPr>
          <a:endParaRPr lang="es-ES" sz="1100" b="0" i="0" kern="1200" baseline="0">
            <a:solidFill>
              <a:srgbClr val="002060"/>
            </a:solidFill>
            <a:latin typeface="Source Sans Pro" panose="020B0503030403020204" pitchFamily="34" charset="0"/>
            <a:ea typeface="Noto Sans HK Light" panose="020B0300000000000000" pitchFamily="34" charset="-128"/>
            <a:cs typeface="+mn-cs"/>
          </a:endParaRPr>
        </a:p>
        <a:p>
          <a:pPr marL="171450" lvl="0" indent="-171450" algn="just">
            <a:lnSpc>
              <a:spcPts val="1800"/>
            </a:lnSpc>
            <a:buFont typeface="Arial" panose="020B0604020202020204" pitchFamily="34" charset="0"/>
            <a:buChar char="•"/>
          </a:pPr>
          <a:r>
            <a:rPr lang="es-ES" sz="1100" b="0" i="0" kern="1200" baseline="0">
              <a:solidFill>
                <a:srgbClr val="002060"/>
              </a:solidFill>
              <a:latin typeface="Source Sans Pro" panose="020B0503030403020204" pitchFamily="34" charset="0"/>
              <a:ea typeface="Noto Sans HK Light" panose="020B0300000000000000" pitchFamily="34" charset="-128"/>
              <a:cs typeface="+mn-cs"/>
            </a:rPr>
            <a:t>En el acumulado enero-octubre de 2025, se han registrado 17,9 millones de viajeros, lo que supone un descenso del -0,3% respecto al mismo periodo acumulado de 2024, mientras que las pernoctaciones alcanzaron los 51,3 millones, con un ligero ascenso del +0,6% interanual. En este contexto, el comportamiento de los mercados difiere según procedencia, acumulando el turismo nacional en lo que va de 2025 descensos del -0,9% en viajeros y del -0,3% en pernoctaciones, mientras que el mercado internacional mantiene el tipo en ambas variables, con un +0,3% en la cifra de viajeros extranjeros y un +1,2% más de noches de este emisor. </a:t>
          </a:r>
        </a:p>
        <a:p>
          <a:pPr marL="171450" lvl="0" indent="-171450" algn="just">
            <a:lnSpc>
              <a:spcPts val="1800"/>
            </a:lnSpc>
            <a:buFont typeface="Arial" panose="020B0604020202020204" pitchFamily="34" charset="0"/>
            <a:buChar char="•"/>
          </a:pPr>
          <a:endParaRPr lang="es-ES" sz="1100" b="0" i="0" kern="1200" baseline="0">
            <a:solidFill>
              <a:sysClr val="windowText" lastClr="000000"/>
            </a:solidFill>
            <a:latin typeface="Source Sans Pro" panose="020B0503030403020204" pitchFamily="34" charset="0"/>
            <a:ea typeface="Noto Sans HK Light" panose="020B0300000000000000" pitchFamily="34" charset="-128"/>
            <a:cs typeface="+mn-cs"/>
          </a:endParaRPr>
        </a:p>
        <a:p>
          <a:pPr marL="171450" marR="0" lvl="0" indent="-171450" algn="just" defTabSz="914400" rtl="0" eaLnBrk="1" fontAlgn="base" latinLnBrk="0" hangingPunct="1">
            <a:lnSpc>
              <a:spcPts val="1800"/>
            </a:lnSpc>
            <a:spcBef>
              <a:spcPct val="0"/>
            </a:spcBef>
            <a:spcAft>
              <a:spcPct val="0"/>
            </a:spcAft>
            <a:buClrTx/>
            <a:buSzTx/>
            <a:buFont typeface="Arial" panose="020B0604020202020204" pitchFamily="34" charset="0"/>
            <a:buChar char="•"/>
            <a:tabLst/>
            <a:defRPr/>
          </a:pPr>
          <a:r>
            <a:rPr lang="es-ES" sz="1100" b="0" i="0" kern="1200" baseline="0">
              <a:solidFill>
                <a:srgbClr val="002060"/>
              </a:solidFill>
              <a:latin typeface="Source Sans Pro" panose="020B0503030403020204" pitchFamily="34" charset="0"/>
              <a:ea typeface="Noto Sans HK Light" panose="020B0300000000000000" pitchFamily="34" charset="-128"/>
              <a:cs typeface="+mn-cs"/>
            </a:rPr>
            <a:t>En el mes de octubre de 2025, Andalucía ocupa la cuarta posición en el ranking de movimiento hotelero de España, captando el 15,3% de las pernoctaciones realizadas en este mes, y registrando un crecimiento de pernoctaciones superior al de la media nacional (un +2,1% frente al +1,3%, respectivamente). Para el acumulado enero-octubre de 2025, Andalucía pasa a ocupar la cuarta posición del ranking, con una cuota del 15,6%. Además, es el principal destino para las pernoctaciones de nacionales en ambos periodos de tiempo. </a:t>
          </a:r>
          <a:endParaRPr lang="es-ES" sz="1100" b="1" i="0" kern="1200" baseline="0">
            <a:solidFill>
              <a:srgbClr val="002060"/>
            </a:solidFill>
            <a:latin typeface="Source Sans Pro" panose="020B0503030403020204" pitchFamily="34" charset="0"/>
            <a:ea typeface="Noto Sans HK Light" panose="020B0300000000000000" pitchFamily="34" charset="-128"/>
            <a:cs typeface="+mn-cs"/>
          </a:endParaRPr>
        </a:p>
        <a:p>
          <a:pPr marL="171450" lvl="0" indent="-171450" algn="just">
            <a:lnSpc>
              <a:spcPts val="1800"/>
            </a:lnSpc>
            <a:buFont typeface="Arial" panose="020B0604020202020204" pitchFamily="34" charset="0"/>
            <a:buChar char="•"/>
          </a:pPr>
          <a:endParaRPr lang="es-ES" sz="1100" b="0" i="0" kern="1200" baseline="0">
            <a:solidFill>
              <a:srgbClr val="002060"/>
            </a:solidFill>
            <a:latin typeface="Source Sans Pro" panose="020B0503030403020204" pitchFamily="34" charset="0"/>
            <a:ea typeface="Noto Sans HK Light" panose="020B0300000000000000" pitchFamily="34" charset="-128"/>
            <a:cs typeface="+mn-cs"/>
          </a:endParaRPr>
        </a:p>
        <a:p>
          <a:pPr marL="171450" marR="0" lvl="0" indent="-171450" algn="just" defTabSz="914400" rtl="0" eaLnBrk="1" fontAlgn="base" latinLnBrk="0" hangingPunct="1">
            <a:lnSpc>
              <a:spcPts val="1800"/>
            </a:lnSpc>
            <a:spcBef>
              <a:spcPct val="0"/>
            </a:spcBef>
            <a:spcAft>
              <a:spcPct val="0"/>
            </a:spcAft>
            <a:buClrTx/>
            <a:buSzTx/>
            <a:buFont typeface="Arial" panose="020B0604020202020204" pitchFamily="34" charset="0"/>
            <a:buChar char="•"/>
            <a:tabLst/>
            <a:defRPr/>
          </a:pPr>
          <a:r>
            <a:rPr lang="es-ES" sz="1100" b="0" i="0" kern="1200" baseline="0">
              <a:solidFill>
                <a:srgbClr val="002060"/>
              </a:solidFill>
              <a:latin typeface="Source Sans Pro" panose="020B0503030403020204" pitchFamily="34" charset="0"/>
              <a:ea typeface="Noto Sans HK Light" panose="020B0300000000000000" pitchFamily="34" charset="-128"/>
              <a:cs typeface="+mn-cs"/>
            </a:rPr>
            <a:t>El empleo en los establecimientos hoteleros andaluces destaca como la variable de oferta con tasas positivas tanto en el mes de octubre (+3,0%) como en el acumulado de los primeros diez meses de 2025 (+3,3%). Mientras que tanto en la oferta de plazas como en el grado de ocupación apenas han registrados cambios en ambos periodos.</a:t>
          </a:r>
        </a:p>
        <a:p>
          <a:pPr marL="171450" lvl="0" indent="-171450" algn="just">
            <a:lnSpc>
              <a:spcPts val="1800"/>
            </a:lnSpc>
            <a:buFont typeface="Arial" panose="020B0604020202020204" pitchFamily="34" charset="0"/>
            <a:buChar char="•"/>
          </a:pPr>
          <a:endParaRPr lang="es-ES" sz="1100" b="0" i="0" kern="1200" baseline="0">
            <a:solidFill>
              <a:srgbClr val="002060"/>
            </a:solidFill>
            <a:latin typeface="Source Sans Pro" panose="020B0503030403020204" pitchFamily="34" charset="0"/>
            <a:ea typeface="Noto Sans HK Light" panose="020B0300000000000000" pitchFamily="34" charset="-128"/>
            <a:cs typeface="+mn-cs"/>
          </a:endParaRPr>
        </a:p>
        <a:p>
          <a:pPr marL="171450" lvl="0" indent="-171450" algn="just">
            <a:lnSpc>
              <a:spcPts val="1800"/>
            </a:lnSpc>
            <a:buFont typeface="Arial" panose="020B0604020202020204" pitchFamily="34" charset="0"/>
            <a:buChar char="•"/>
          </a:pPr>
          <a:r>
            <a:rPr lang="es-ES" sz="1100" b="0" i="0" kern="1200" baseline="0">
              <a:solidFill>
                <a:srgbClr val="002060"/>
              </a:solidFill>
              <a:latin typeface="Source Sans Pro" panose="020B0503030403020204" pitchFamily="34" charset="0"/>
              <a:ea typeface="Noto Sans HK Light" panose="020B0300000000000000" pitchFamily="34" charset="-128"/>
              <a:cs typeface="+mn-cs"/>
            </a:rPr>
            <a:t>Se prevé que, para el cierre del año 2025, se registre un ligero crecimiento de las pernoctaciones hoteleras en Andalucía (+0,9%), alcanzándose los 57,1 millones de noches y ocupándose el 57% de las plazas ofertadas durante este año, un grado de ocupación ligeramente superior al registrado en 2024. Son aún mejores las previsiones para el comienzo del año 2026 (crecimiento de noches del +7,7% y del grado de ocupación de +1,2 puntos respecto al nivel de enero de 2025).</a:t>
          </a:r>
          <a:endParaRPr lang="es-ES" sz="1100" b="1" i="0" kern="1200" baseline="0">
            <a:solidFill>
              <a:srgbClr val="FF0000"/>
            </a:solidFill>
            <a:latin typeface="Source Sans Pro" panose="020B0503030403020204" pitchFamily="34" charset="0"/>
            <a:ea typeface="Noto Sans HK Light" panose="020B0300000000000000" pitchFamily="34" charset="-128"/>
            <a:cs typeface="+mn-cs"/>
          </a:endParaRPr>
        </a:p>
      </xdr:txBody>
    </xdr:sp>
    <xdr:clientData/>
  </xdr:twoCellAnchor>
  <xdr:twoCellAnchor>
    <xdr:from>
      <xdr:col>1</xdr:col>
      <xdr:colOff>186757</xdr:colOff>
      <xdr:row>398</xdr:row>
      <xdr:rowOff>171109</xdr:rowOff>
    </xdr:from>
    <xdr:to>
      <xdr:col>9</xdr:col>
      <xdr:colOff>559819</xdr:colOff>
      <xdr:row>408</xdr:row>
      <xdr:rowOff>115320</xdr:rowOff>
    </xdr:to>
    <xdr:graphicFrame macro="">
      <xdr:nvGraphicFramePr>
        <xdr:cNvPr id="28" name="3 Gráfico">
          <a:extLst>
            <a:ext uri="{FF2B5EF4-FFF2-40B4-BE49-F238E27FC236}">
              <a16:creationId xmlns:a16="http://schemas.microsoft.com/office/drawing/2014/main" id="{00000000-0008-0000-2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893762</xdr:colOff>
      <xdr:row>313</xdr:row>
      <xdr:rowOff>112712</xdr:rowOff>
    </xdr:from>
    <xdr:to>
      <xdr:col>3</xdr:col>
      <xdr:colOff>893763</xdr:colOff>
      <xdr:row>331</xdr:row>
      <xdr:rowOff>7935</xdr:rowOff>
    </xdr:to>
    <xdr:cxnSp macro="">
      <xdr:nvCxnSpPr>
        <xdr:cNvPr id="29" name="45 Conector recto">
          <a:extLst>
            <a:ext uri="{FF2B5EF4-FFF2-40B4-BE49-F238E27FC236}">
              <a16:creationId xmlns:a16="http://schemas.microsoft.com/office/drawing/2014/main" id="{00000000-0008-0000-2A00-00002B000000}"/>
            </a:ext>
          </a:extLst>
        </xdr:cNvPr>
        <xdr:cNvCxnSpPr/>
      </xdr:nvCxnSpPr>
      <xdr:spPr>
        <a:xfrm flipH="1">
          <a:off x="3074987" y="69664262"/>
          <a:ext cx="1" cy="3248023"/>
        </a:xfrm>
        <a:prstGeom prst="line">
          <a:avLst/>
        </a:prstGeom>
        <a:ln w="6350">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13653</xdr:colOff>
      <xdr:row>312</xdr:row>
      <xdr:rowOff>18733</xdr:rowOff>
    </xdr:from>
    <xdr:to>
      <xdr:col>3</xdr:col>
      <xdr:colOff>608965</xdr:colOff>
      <xdr:row>332</xdr:row>
      <xdr:rowOff>104457</xdr:rowOff>
    </xdr:to>
    <xdr:graphicFrame macro="">
      <xdr:nvGraphicFramePr>
        <xdr:cNvPr id="30" name="Object 2">
          <a:extLst>
            <a:ext uri="{FF2B5EF4-FFF2-40B4-BE49-F238E27FC236}">
              <a16:creationId xmlns:a16="http://schemas.microsoft.com/office/drawing/2014/main" id="{00000000-0008-0000-2A00-00003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161244</xdr:colOff>
      <xdr:row>303</xdr:row>
      <xdr:rowOff>110217</xdr:rowOff>
    </xdr:from>
    <xdr:to>
      <xdr:col>9</xdr:col>
      <xdr:colOff>653143</xdr:colOff>
      <xdr:row>309</xdr:row>
      <xdr:rowOff>120951</xdr:rowOff>
    </xdr:to>
    <xdr:sp macro="" textlink="">
      <xdr:nvSpPr>
        <xdr:cNvPr id="31" name="Text Box 6">
          <a:extLst>
            <a:ext uri="{FF2B5EF4-FFF2-40B4-BE49-F238E27FC236}">
              <a16:creationId xmlns:a16="http://schemas.microsoft.com/office/drawing/2014/main" id="{00000000-0008-0000-2A00-00004F000000}"/>
            </a:ext>
          </a:extLst>
        </xdr:cNvPr>
        <xdr:cNvSpPr txBox="1">
          <a:spLocks noChangeArrowheads="1"/>
        </xdr:cNvSpPr>
      </xdr:nvSpPr>
      <xdr:spPr bwMode="auto">
        <a:xfrm>
          <a:off x="161244" y="55060396"/>
          <a:ext cx="8735560" cy="1099305"/>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En octubre de 2025, se han registrado una media de 44.622 empleos en los establecimientos hoteleros andaluces. Asimismo, del</a:t>
          </a:r>
          <a:r>
            <a:rPr lang="es-ES_tradnl" sz="1300" b="0" i="0" kern="1200">
              <a:solidFill>
                <a:srgbClr val="002060"/>
              </a:solidFill>
              <a:latin typeface="Source Sans Pro" panose="020B0503030403020204" pitchFamily="34" charset="0"/>
              <a:ea typeface="Noto Sans HK Light" panose="020B0300000000000000" pitchFamily="34" charset="-128"/>
              <a:cs typeface="+mn-cs"/>
            </a:rPr>
            <a:t> total de plazas hoteleras disponibles en este mes (282.892 plazas), se han ocupado el 58,86%. </a:t>
          </a:r>
          <a:r>
            <a:rPr lang="es-ES" sz="1300" b="0" i="0" kern="1200">
              <a:solidFill>
                <a:srgbClr val="002060"/>
              </a:solidFill>
              <a:latin typeface="Source Sans Pro" panose="020B0503030403020204" pitchFamily="34" charset="0"/>
              <a:ea typeface="Noto Sans HK Light" panose="020B0300000000000000" pitchFamily="34" charset="-128"/>
              <a:cs typeface="+mn-cs"/>
            </a:rPr>
            <a:t>Los gráficos ponen de manifiesto la evolución</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positiva de las tres variables de oferta respecto al mismo mes del año anterior.</a:t>
          </a:r>
          <a:endParaRPr lang="es-ES" sz="1300" b="0" i="0" kern="1200">
            <a:solidFill>
              <a:srgbClr val="002060"/>
            </a:solidFill>
            <a:latin typeface="Source Sans Pro" panose="020B0503030403020204" pitchFamily="34" charset="0"/>
            <a:ea typeface="Noto Sans HK Light" panose="020B0300000000000000" pitchFamily="34" charset="-128"/>
            <a:cs typeface="+mn-cs"/>
          </a:endParaRPr>
        </a:p>
      </xdr:txBody>
    </xdr:sp>
    <xdr:clientData/>
  </xdr:twoCellAnchor>
  <xdr:twoCellAnchor>
    <xdr:from>
      <xdr:col>6</xdr:col>
      <xdr:colOff>865188</xdr:colOff>
      <xdr:row>313</xdr:row>
      <xdr:rowOff>126999</xdr:rowOff>
    </xdr:from>
    <xdr:to>
      <xdr:col>6</xdr:col>
      <xdr:colOff>865188</xdr:colOff>
      <xdr:row>331</xdr:row>
      <xdr:rowOff>55562</xdr:rowOff>
    </xdr:to>
    <xdr:cxnSp macro="">
      <xdr:nvCxnSpPr>
        <xdr:cNvPr id="32" name="45 Conector recto">
          <a:extLst>
            <a:ext uri="{FF2B5EF4-FFF2-40B4-BE49-F238E27FC236}">
              <a16:creationId xmlns:a16="http://schemas.microsoft.com/office/drawing/2014/main" id="{00000000-0008-0000-2A00-000032000000}"/>
            </a:ext>
          </a:extLst>
        </xdr:cNvPr>
        <xdr:cNvCxnSpPr/>
      </xdr:nvCxnSpPr>
      <xdr:spPr>
        <a:xfrm>
          <a:off x="5761038" y="69678549"/>
          <a:ext cx="0" cy="3281363"/>
        </a:xfrm>
        <a:prstGeom prst="line">
          <a:avLst/>
        </a:prstGeom>
        <a:ln w="6350">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55562</xdr:colOff>
      <xdr:row>312</xdr:row>
      <xdr:rowOff>20638</xdr:rowOff>
    </xdr:from>
    <xdr:to>
      <xdr:col>6</xdr:col>
      <xdr:colOff>650874</xdr:colOff>
      <xdr:row>332</xdr:row>
      <xdr:rowOff>96837</xdr:rowOff>
    </xdr:to>
    <xdr:graphicFrame macro="">
      <xdr:nvGraphicFramePr>
        <xdr:cNvPr id="33" name="Object 2">
          <a:extLst>
            <a:ext uri="{FF2B5EF4-FFF2-40B4-BE49-F238E27FC236}">
              <a16:creationId xmlns:a16="http://schemas.microsoft.com/office/drawing/2014/main" id="{00000000-0008-0000-2A00-00005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117231</xdr:colOff>
      <xdr:row>312</xdr:row>
      <xdr:rowOff>65087</xdr:rowOff>
    </xdr:from>
    <xdr:to>
      <xdr:col>9</xdr:col>
      <xdr:colOff>718038</xdr:colOff>
      <xdr:row>332</xdr:row>
      <xdr:rowOff>123824</xdr:rowOff>
    </xdr:to>
    <xdr:graphicFrame macro="">
      <xdr:nvGraphicFramePr>
        <xdr:cNvPr id="34" name="Object 2">
          <a:extLst>
            <a:ext uri="{FF2B5EF4-FFF2-40B4-BE49-F238E27FC236}">
              <a16:creationId xmlns:a16="http://schemas.microsoft.com/office/drawing/2014/main" id="{00000000-0008-0000-2A00-00005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885824</xdr:colOff>
      <xdr:row>625</xdr:row>
      <xdr:rowOff>160337</xdr:rowOff>
    </xdr:from>
    <xdr:to>
      <xdr:col>3</xdr:col>
      <xdr:colOff>885825</xdr:colOff>
      <xdr:row>643</xdr:row>
      <xdr:rowOff>87311</xdr:rowOff>
    </xdr:to>
    <xdr:cxnSp macro="">
      <xdr:nvCxnSpPr>
        <xdr:cNvPr id="35" name="45 Conector recto">
          <a:extLst>
            <a:ext uri="{FF2B5EF4-FFF2-40B4-BE49-F238E27FC236}">
              <a16:creationId xmlns:a16="http://schemas.microsoft.com/office/drawing/2014/main" id="{00000000-0008-0000-2A00-000054000000}"/>
            </a:ext>
          </a:extLst>
        </xdr:cNvPr>
        <xdr:cNvCxnSpPr/>
      </xdr:nvCxnSpPr>
      <xdr:spPr>
        <a:xfrm flipH="1">
          <a:off x="3067049" y="128709737"/>
          <a:ext cx="1" cy="3241674"/>
        </a:xfrm>
        <a:prstGeom prst="line">
          <a:avLst/>
        </a:prstGeom>
        <a:ln w="6350">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xdr:colOff>
      <xdr:row>624</xdr:row>
      <xdr:rowOff>44451</xdr:rowOff>
    </xdr:from>
    <xdr:to>
      <xdr:col>3</xdr:col>
      <xdr:colOff>619124</xdr:colOff>
      <xdr:row>645</xdr:row>
      <xdr:rowOff>11112</xdr:rowOff>
    </xdr:to>
    <xdr:graphicFrame macro="">
      <xdr:nvGraphicFramePr>
        <xdr:cNvPr id="36" name="Object 2">
          <a:extLst>
            <a:ext uri="{FF2B5EF4-FFF2-40B4-BE49-F238E27FC236}">
              <a16:creationId xmlns:a16="http://schemas.microsoft.com/office/drawing/2014/main" id="{00000000-0008-0000-2A00-00005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857250</xdr:colOff>
      <xdr:row>625</xdr:row>
      <xdr:rowOff>174624</xdr:rowOff>
    </xdr:from>
    <xdr:to>
      <xdr:col>6</xdr:col>
      <xdr:colOff>857250</xdr:colOff>
      <xdr:row>643</xdr:row>
      <xdr:rowOff>134938</xdr:rowOff>
    </xdr:to>
    <xdr:cxnSp macro="">
      <xdr:nvCxnSpPr>
        <xdr:cNvPr id="37" name="45 Conector recto">
          <a:extLst>
            <a:ext uri="{FF2B5EF4-FFF2-40B4-BE49-F238E27FC236}">
              <a16:creationId xmlns:a16="http://schemas.microsoft.com/office/drawing/2014/main" id="{00000000-0008-0000-2A00-000057000000}"/>
            </a:ext>
          </a:extLst>
        </xdr:cNvPr>
        <xdr:cNvCxnSpPr/>
      </xdr:nvCxnSpPr>
      <xdr:spPr>
        <a:xfrm>
          <a:off x="5753100" y="128724024"/>
          <a:ext cx="0" cy="3275014"/>
        </a:xfrm>
        <a:prstGeom prst="line">
          <a:avLst/>
        </a:prstGeom>
        <a:ln w="6350">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47624</xdr:colOff>
      <xdr:row>624</xdr:row>
      <xdr:rowOff>68263</xdr:rowOff>
    </xdr:from>
    <xdr:to>
      <xdr:col>6</xdr:col>
      <xdr:colOff>642936</xdr:colOff>
      <xdr:row>645</xdr:row>
      <xdr:rowOff>25399</xdr:rowOff>
    </xdr:to>
    <xdr:graphicFrame macro="">
      <xdr:nvGraphicFramePr>
        <xdr:cNvPr id="38" name="Object 2">
          <a:extLst>
            <a:ext uri="{FF2B5EF4-FFF2-40B4-BE49-F238E27FC236}">
              <a16:creationId xmlns:a16="http://schemas.microsoft.com/office/drawing/2014/main" id="{00000000-0008-0000-2A00-00005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71437</xdr:colOff>
      <xdr:row>624</xdr:row>
      <xdr:rowOff>112713</xdr:rowOff>
    </xdr:from>
    <xdr:to>
      <xdr:col>9</xdr:col>
      <xdr:colOff>547686</xdr:colOff>
      <xdr:row>645</xdr:row>
      <xdr:rowOff>52387</xdr:rowOff>
    </xdr:to>
    <xdr:graphicFrame macro="">
      <xdr:nvGraphicFramePr>
        <xdr:cNvPr id="39" name="Object 2">
          <a:extLst>
            <a:ext uri="{FF2B5EF4-FFF2-40B4-BE49-F238E27FC236}">
              <a16:creationId xmlns:a16="http://schemas.microsoft.com/office/drawing/2014/main" id="{00000000-0008-0000-2A00-00005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161244</xdr:colOff>
      <xdr:row>614</xdr:row>
      <xdr:rowOff>133351</xdr:rowOff>
    </xdr:from>
    <xdr:to>
      <xdr:col>9</xdr:col>
      <xdr:colOff>748392</xdr:colOff>
      <xdr:row>622</xdr:row>
      <xdr:rowOff>71438</xdr:rowOff>
    </xdr:to>
    <xdr:sp macro="" textlink="">
      <xdr:nvSpPr>
        <xdr:cNvPr id="40" name="Text Box 6">
          <a:extLst>
            <a:ext uri="{FF2B5EF4-FFF2-40B4-BE49-F238E27FC236}">
              <a16:creationId xmlns:a16="http://schemas.microsoft.com/office/drawing/2014/main" id="{00000000-0008-0000-2A00-00005A000000}"/>
            </a:ext>
          </a:extLst>
        </xdr:cNvPr>
        <xdr:cNvSpPr txBox="1">
          <a:spLocks noChangeArrowheads="1"/>
        </xdr:cNvSpPr>
      </xdr:nvSpPr>
      <xdr:spPr bwMode="auto">
        <a:xfrm>
          <a:off x="161244" y="126587251"/>
          <a:ext cx="8321448" cy="1462087"/>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En el acumulado de lo que va del año 2025, el empleo hotelero registra un incremento del +3,3% y sitúa la cifra en una media de 43.704 personas empleadas. De las 280.119 plazas disponibles en los establecimientos hoteleros andaluces durante este periodo, se han ocupado el 58,56%, porcentaje</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ligeramente superior al registrado en el mismo periodo del año anterior</a:t>
          </a:r>
          <a:r>
            <a:rPr lang="es-ES" sz="1300" b="0" i="0" kern="1200">
              <a:solidFill>
                <a:srgbClr val="002060"/>
              </a:solidFill>
              <a:latin typeface="Source Sans Pro" panose="020B0503030403020204" pitchFamily="34" charset="0"/>
              <a:ea typeface="Noto Sans HK Light" panose="020B0300000000000000" pitchFamily="34" charset="-128"/>
              <a:cs typeface="+mn-cs"/>
            </a:rPr>
            <a:t>.</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Las plazas ofertadas también han mostrado un comportamiento muy estable (+0,2%) respecto a este mismo periodo del año anterior. </a:t>
          </a:r>
          <a:endParaRPr lang="es-ES_tradnl" sz="1300" b="0" i="0" kern="1200">
            <a:solidFill>
              <a:srgbClr val="002060"/>
            </a:solidFill>
            <a:latin typeface="Source Sans Pro" panose="020B0503030403020204" pitchFamily="34" charset="0"/>
            <a:ea typeface="Noto Sans HK Light" panose="020B0300000000000000" pitchFamily="34" charset="-128"/>
            <a:cs typeface="+mn-cs"/>
          </a:endParaRPr>
        </a:p>
      </xdr:txBody>
    </xdr:sp>
    <xdr:clientData/>
  </xdr:twoCellAnchor>
  <xdr:twoCellAnchor>
    <xdr:from>
      <xdr:col>0</xdr:col>
      <xdr:colOff>117020</xdr:colOff>
      <xdr:row>690</xdr:row>
      <xdr:rowOff>44904</xdr:rowOff>
    </xdr:from>
    <xdr:to>
      <xdr:col>9</xdr:col>
      <xdr:colOff>682517</xdr:colOff>
      <xdr:row>696</xdr:row>
      <xdr:rowOff>116632</xdr:rowOff>
    </xdr:to>
    <xdr:sp macro="" textlink="">
      <xdr:nvSpPr>
        <xdr:cNvPr id="41" name="Text Box 6">
          <a:extLst>
            <a:ext uri="{FF2B5EF4-FFF2-40B4-BE49-F238E27FC236}">
              <a16:creationId xmlns:a16="http://schemas.microsoft.com/office/drawing/2014/main" id="{00000000-0008-0000-2A00-00005B000000}"/>
            </a:ext>
          </a:extLst>
        </xdr:cNvPr>
        <xdr:cNvSpPr txBox="1">
          <a:spLocks noChangeArrowheads="1"/>
        </xdr:cNvSpPr>
      </xdr:nvSpPr>
      <xdr:spPr bwMode="auto">
        <a:xfrm>
          <a:off x="117020" y="138323714"/>
          <a:ext cx="8742742" cy="1199177"/>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La evolución positiva del personal empleado en el sector hotelero andaluz durante el periodo enero-octubre de 2025 se circunscribe a seis provincias, que compensan el comportamiento negativo de esta variable en Huelva y Jaén. En cuanto a las plazas ofertadas, solo Granada (+1,1%), Málaga (+1,2%) y Sevilla (+2,7%) superan las cifras del año anterior. Por su parte, el grado de ocupación mejora en casi todas las povincias, destacando Almería y Cádiz, ambas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con incrementos de </a:t>
          </a:r>
          <a:r>
            <a:rPr lang="es-ES" sz="1300" b="0" i="0" kern="1200">
              <a:solidFill>
                <a:srgbClr val="002060"/>
              </a:solidFill>
              <a:latin typeface="Source Sans Pro" panose="020B0503030403020204" pitchFamily="34" charset="0"/>
              <a:ea typeface="Noto Sans HK Light" panose="020B0300000000000000" pitchFamily="34" charset="-128"/>
              <a:cs typeface="+mn-cs"/>
            </a:rPr>
            <a:t>+2,2 puntos porcentuales. </a:t>
          </a:r>
        </a:p>
      </xdr:txBody>
    </xdr:sp>
    <xdr:clientData/>
  </xdr:twoCellAnchor>
  <xdr:twoCellAnchor>
    <xdr:from>
      <xdr:col>0</xdr:col>
      <xdr:colOff>382360</xdr:colOff>
      <xdr:row>708</xdr:row>
      <xdr:rowOff>111126</xdr:rowOff>
    </xdr:from>
    <xdr:to>
      <xdr:col>9</xdr:col>
      <xdr:colOff>339497</xdr:colOff>
      <xdr:row>719</xdr:row>
      <xdr:rowOff>36516</xdr:rowOff>
    </xdr:to>
    <xdr:graphicFrame macro="">
      <xdr:nvGraphicFramePr>
        <xdr:cNvPr id="42" name="3 Gráfico">
          <a:extLst>
            <a:ext uri="{FF2B5EF4-FFF2-40B4-BE49-F238E27FC236}">
              <a16:creationId xmlns:a16="http://schemas.microsoft.com/office/drawing/2014/main" id="{00000000-0008-0000-2A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175192</xdr:colOff>
      <xdr:row>768</xdr:row>
      <xdr:rowOff>54426</xdr:rowOff>
    </xdr:from>
    <xdr:to>
      <xdr:col>9</xdr:col>
      <xdr:colOff>721178</xdr:colOff>
      <xdr:row>774</xdr:row>
      <xdr:rowOff>95590</xdr:rowOff>
    </xdr:to>
    <xdr:sp macro="" textlink="">
      <xdr:nvSpPr>
        <xdr:cNvPr id="45" name="Text Box 6">
          <a:extLst>
            <a:ext uri="{FF2B5EF4-FFF2-40B4-BE49-F238E27FC236}">
              <a16:creationId xmlns:a16="http://schemas.microsoft.com/office/drawing/2014/main" id="{00000000-0008-0000-2A00-00003B000000}"/>
            </a:ext>
          </a:extLst>
        </xdr:cNvPr>
        <xdr:cNvSpPr txBox="1">
          <a:spLocks noChangeArrowheads="1"/>
        </xdr:cNvSpPr>
      </xdr:nvSpPr>
      <xdr:spPr bwMode="auto">
        <a:xfrm>
          <a:off x="175192" y="148985824"/>
          <a:ext cx="8684911" cy="1147293"/>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Las previsiones para los próximos tres meses avanzan un cierre del año 2025 con un incremento de pernoctaciones en los establecimientos hoteleros andaluces del +0,9% hasta alcanzar los 57,1 millones de noches. También se espera crecimiento de pernoctaciones para el inicio de 2026 (+7,7% en el mes de enero). Para ambos periodos de tiempo, se prevé que los grados de ocupación sean superiores a los registrados en el año anterior (+0,2 y +1,2 puntos porcentuales, respectivamente).</a:t>
          </a:r>
        </a:p>
      </xdr:txBody>
    </xdr:sp>
    <xdr:clientData/>
  </xdr:twoCellAnchor>
  <xdr:twoCellAnchor>
    <xdr:from>
      <xdr:col>0</xdr:col>
      <xdr:colOff>1623</xdr:colOff>
      <xdr:row>379</xdr:row>
      <xdr:rowOff>155172</xdr:rowOff>
    </xdr:from>
    <xdr:to>
      <xdr:col>9</xdr:col>
      <xdr:colOff>625719</xdr:colOff>
      <xdr:row>387</xdr:row>
      <xdr:rowOff>88763</xdr:rowOff>
    </xdr:to>
    <xdr:sp macro="" textlink="">
      <xdr:nvSpPr>
        <xdr:cNvPr id="50" name="Text Box 6">
          <a:extLst>
            <a:ext uri="{FF2B5EF4-FFF2-40B4-BE49-F238E27FC236}">
              <a16:creationId xmlns:a16="http://schemas.microsoft.com/office/drawing/2014/main" id="{838FC558-83E3-4BC9-82D5-87E981C67D13}"/>
            </a:ext>
          </a:extLst>
        </xdr:cNvPr>
        <xdr:cNvSpPr txBox="1">
          <a:spLocks noChangeArrowheads="1"/>
        </xdr:cNvSpPr>
      </xdr:nvSpPr>
      <xdr:spPr bwMode="auto">
        <a:xfrm>
          <a:off x="1623" y="78902000"/>
          <a:ext cx="8763021" cy="1408430"/>
        </a:xfrm>
        <a:prstGeom prst="rect">
          <a:avLst/>
        </a:prstGeom>
        <a:solidFill>
          <a:schemeClr val="bg1"/>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Málaga y Cádiz son las provincias andaluzas que presentan el mayor número de plazas ofertadas y de personal empleado en sus establecimientos hoteleros durante el mes de octubre de 2025. En cuanto al</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grado de ocupación, destaca Málaga y Sevilla con los porcentajes </a:t>
          </a:r>
          <a:r>
            <a:rPr lang="es-ES" sz="1300" b="0" i="0" kern="1200">
              <a:solidFill>
                <a:srgbClr val="002060"/>
              </a:solidFill>
              <a:latin typeface="Source Sans Pro" panose="020B0503030403020204" pitchFamily="34" charset="0"/>
              <a:ea typeface="Noto Sans HK Light" panose="020B0300000000000000" pitchFamily="34" charset="-128"/>
              <a:cs typeface="+mn-cs"/>
            </a:rPr>
            <a:t>más elevados y superiores a la media Andaluza, rondando el 67%. Respecto</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 octubre de 2024, solo l</a:t>
          </a:r>
          <a:r>
            <a:rPr lang="es-ES" sz="1300" b="0" i="0" kern="1200">
              <a:solidFill>
                <a:srgbClr val="002060"/>
              </a:solidFill>
              <a:latin typeface="Source Sans Pro" panose="020B0503030403020204" pitchFamily="34" charset="0"/>
              <a:ea typeface="Noto Sans HK Light" panose="020B0300000000000000" pitchFamily="34" charset="-128"/>
              <a:cs typeface="+mn-cs"/>
            </a:rPr>
            <a:t>a mitad</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de</a:t>
          </a:r>
          <a:r>
            <a:rPr lang="es-ES" sz="1300" b="0" i="0" kern="1200">
              <a:solidFill>
                <a:srgbClr val="002060"/>
              </a:solidFill>
              <a:latin typeface="Source Sans Pro" panose="020B0503030403020204" pitchFamily="34" charset="0"/>
              <a:ea typeface="Noto Sans HK Light" panose="020B0300000000000000" pitchFamily="34" charset="-128"/>
              <a:cs typeface="+mn-cs"/>
            </a:rPr>
            <a:t> las provincias registran incrementos en todas las variables de oferta.</a:t>
          </a:r>
        </a:p>
      </xdr:txBody>
    </xdr:sp>
    <xdr:clientData/>
  </xdr:twoCellAnchor>
  <xdr:twoCellAnchor>
    <xdr:from>
      <xdr:col>1</xdr:col>
      <xdr:colOff>133350</xdr:colOff>
      <xdr:row>670</xdr:row>
      <xdr:rowOff>152400</xdr:rowOff>
    </xdr:from>
    <xdr:to>
      <xdr:col>9</xdr:col>
      <xdr:colOff>212725</xdr:colOff>
      <xdr:row>681</xdr:row>
      <xdr:rowOff>53748</xdr:rowOff>
    </xdr:to>
    <xdr:graphicFrame macro="">
      <xdr:nvGraphicFramePr>
        <xdr:cNvPr id="51" name="3 Gráfico">
          <a:extLst>
            <a:ext uri="{FF2B5EF4-FFF2-40B4-BE49-F238E27FC236}">
              <a16:creationId xmlns:a16="http://schemas.microsoft.com/office/drawing/2014/main" id="{00000000-0008-0000-2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230444</xdr:colOff>
      <xdr:row>792</xdr:row>
      <xdr:rowOff>102418</xdr:rowOff>
    </xdr:from>
    <xdr:to>
      <xdr:col>17</xdr:col>
      <xdr:colOff>419920</xdr:colOff>
      <xdr:row>795</xdr:row>
      <xdr:rowOff>128024</xdr:rowOff>
    </xdr:to>
    <xdr:sp macro="" textlink="">
      <xdr:nvSpPr>
        <xdr:cNvPr id="20" name="CuadroTexto 19">
          <a:extLst>
            <a:ext uri="{FF2B5EF4-FFF2-40B4-BE49-F238E27FC236}">
              <a16:creationId xmlns:a16="http://schemas.microsoft.com/office/drawing/2014/main" id="{B20AA605-AC9B-D6A4-5BE5-2AF3C98D84F8}"/>
            </a:ext>
          </a:extLst>
        </xdr:cNvPr>
        <xdr:cNvSpPr txBox="1"/>
      </xdr:nvSpPr>
      <xdr:spPr>
        <a:xfrm>
          <a:off x="10154879" y="151370685"/>
          <a:ext cx="5914718" cy="563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0" i="0" u="none" strike="noStrike" baseline="0">
              <a:solidFill>
                <a:schemeClr val="dk1"/>
              </a:solidFill>
              <a:latin typeface="+mn-lt"/>
              <a:ea typeface="+mn-ea"/>
              <a:cs typeface="+mn-cs"/>
            </a:rPr>
            <a:t>Debe tenerse presente que las previsiones del mes de marzo y del primer trimestre del año vienen afectadas por el efecto Pascua, ya que en el año 2018 la festividad de la Semana Santa tuvo lugar en el mes de marzo, mientras que en 2019 se celebrará en el mes de abril.</a:t>
          </a:r>
          <a:endParaRPr lang="es-ES" sz="1100" kern="1200"/>
        </a:p>
      </xdr:txBody>
    </xdr:sp>
    <xdr:clientData/>
  </xdr:twoCellAnchor>
  <xdr:twoCellAnchor>
    <xdr:from>
      <xdr:col>0</xdr:col>
      <xdr:colOff>0</xdr:colOff>
      <xdr:row>50</xdr:row>
      <xdr:rowOff>187811</xdr:rowOff>
    </xdr:from>
    <xdr:to>
      <xdr:col>4</xdr:col>
      <xdr:colOff>839550</xdr:colOff>
      <xdr:row>64</xdr:row>
      <xdr:rowOff>138630</xdr:rowOff>
    </xdr:to>
    <xdr:sp macro="" textlink="">
      <xdr:nvSpPr>
        <xdr:cNvPr id="52" name="Marcador de contenido 2">
          <a:extLst>
            <a:ext uri="{FF2B5EF4-FFF2-40B4-BE49-F238E27FC236}">
              <a16:creationId xmlns:a16="http://schemas.microsoft.com/office/drawing/2014/main" id="{2917E15F-DDE7-4ED3-A8AE-073D1DC8864B}"/>
            </a:ext>
          </a:extLst>
        </xdr:cNvPr>
        <xdr:cNvSpPr>
          <a:spLocks noGrp="1"/>
        </xdr:cNvSpPr>
      </xdr:nvSpPr>
      <xdr:spPr>
        <a:xfrm>
          <a:off x="0" y="17738130"/>
          <a:ext cx="4061837" cy="2598904"/>
        </a:xfrm>
        <a:prstGeom prst="rect">
          <a:avLst/>
        </a:prstGeom>
      </xdr:spPr>
      <xdr:txBody>
        <a:bodyPr vert="horz" wrap="square" lIns="91440" tIns="45720" rIns="91440" bIns="45720" numCol="1"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2"/>
              </a:solidFill>
              <a:latin typeface="Source Sans Pro" panose="020B0503030403020204" pitchFamily="34" charset="0"/>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2"/>
              </a:solidFill>
              <a:latin typeface="Source Sans Pro" panose="020B0503030403020204" pitchFamily="34" charset="0"/>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2"/>
              </a:solidFill>
              <a:latin typeface="Source Sans Pro" panose="020B0503030403020204" pitchFamily="34" charset="0"/>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2"/>
              </a:solidFill>
              <a:latin typeface="Source Sans Pro" panose="020B0503030403020204" pitchFamily="34" charset="0"/>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2"/>
              </a:solidFill>
              <a:latin typeface="Source Sans Pro" panose="020B0503030403020204" pitchFamily="34"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nSpc>
              <a:spcPct val="100000"/>
            </a:lnSpc>
            <a:buNone/>
          </a:pPr>
          <a:r>
            <a:rPr lang="es-ES" sz="1050" b="1">
              <a:solidFill>
                <a:srgbClr val="002060"/>
              </a:solidFill>
            </a:rPr>
            <a:t>COLECCIÓN</a:t>
          </a:r>
          <a:br>
            <a:rPr lang="es-ES" sz="1050">
              <a:solidFill>
                <a:srgbClr val="002060"/>
              </a:solidFill>
            </a:rPr>
          </a:br>
          <a:r>
            <a:rPr lang="es-ES" sz="1050">
              <a:solidFill>
                <a:srgbClr val="002060"/>
              </a:solidFill>
            </a:rPr>
            <a:t>Coyuntura turística de Andalucía</a:t>
          </a:r>
        </a:p>
        <a:p>
          <a:pPr marL="0" indent="0">
            <a:lnSpc>
              <a:spcPct val="100000"/>
            </a:lnSpc>
            <a:buNone/>
          </a:pPr>
          <a:r>
            <a:rPr lang="es-ES" sz="1050" b="1">
              <a:solidFill>
                <a:srgbClr val="002060"/>
              </a:solidFill>
            </a:rPr>
            <a:t>EDITA</a:t>
          </a:r>
          <a:br>
            <a:rPr lang="es-ES" sz="1050">
              <a:solidFill>
                <a:srgbClr val="002060"/>
              </a:solidFill>
            </a:rPr>
          </a:br>
          <a:r>
            <a:rPr lang="es-ES" sz="1050">
              <a:solidFill>
                <a:srgbClr val="002060"/>
              </a:solidFill>
            </a:rPr>
            <a:t>Consejería de Turismo y Andalucía Exterior</a:t>
          </a:r>
          <a:br>
            <a:rPr lang="es-ES" sz="1050">
              <a:solidFill>
                <a:srgbClr val="002060"/>
              </a:solidFill>
            </a:rPr>
          </a:br>
          <a:r>
            <a:rPr lang="es-ES" sz="1050">
              <a:solidFill>
                <a:srgbClr val="002060"/>
              </a:solidFill>
            </a:rPr>
            <a:t>Av. de la Guardia Civil, 1 (Casa Rosa)</a:t>
          </a:r>
        </a:p>
        <a:p>
          <a:pPr marL="0" indent="0">
            <a:lnSpc>
              <a:spcPct val="100000"/>
            </a:lnSpc>
            <a:spcBef>
              <a:spcPts val="0"/>
            </a:spcBef>
            <a:buNone/>
          </a:pPr>
          <a:r>
            <a:rPr lang="es-ES" sz="1050">
              <a:solidFill>
                <a:srgbClr val="002060"/>
              </a:solidFill>
            </a:rPr>
            <a:t>41013 Sevilla</a:t>
          </a:r>
        </a:p>
        <a:p>
          <a:pPr marL="0" indent="0">
            <a:lnSpc>
              <a:spcPct val="100000"/>
            </a:lnSpc>
            <a:spcBef>
              <a:spcPts val="0"/>
            </a:spcBef>
            <a:buNone/>
          </a:pPr>
          <a:r>
            <a:rPr lang="es-ES" sz="1050">
              <a:solidFill>
                <a:srgbClr val="002060"/>
              </a:solidFill>
            </a:rPr>
            <a:t>NPU-1-10-250053-PDF</a:t>
          </a:r>
        </a:p>
        <a:p>
          <a:pPr marL="0" indent="0">
            <a:lnSpc>
              <a:spcPct val="100000"/>
            </a:lnSpc>
            <a:buNone/>
          </a:pPr>
          <a:r>
            <a:rPr lang="es-ES" sz="1050" b="1">
              <a:solidFill>
                <a:srgbClr val="002060"/>
              </a:solidFill>
            </a:rPr>
            <a:t>Formulario de contacto:</a:t>
          </a:r>
          <a:br>
            <a:rPr lang="es-ES" sz="1050">
              <a:solidFill>
                <a:srgbClr val="002060"/>
              </a:solidFill>
            </a:rPr>
          </a:br>
          <a:r>
            <a:rPr lang="es-ES" sz="1050">
              <a:solidFill>
                <a:srgbClr val="002060"/>
              </a:solidFill>
            </a:rPr>
            <a:t>https://juntadeandalucia.es/organismos/turismoyandaluciaexterior/servicios/app/csu-peticion.html?cat_servicio_id=22</a:t>
          </a:r>
        </a:p>
      </xdr:txBody>
    </xdr:sp>
    <xdr:clientData/>
  </xdr:twoCellAnchor>
  <xdr:twoCellAnchor>
    <xdr:from>
      <xdr:col>0</xdr:col>
      <xdr:colOff>0</xdr:colOff>
      <xdr:row>40</xdr:row>
      <xdr:rowOff>20100</xdr:rowOff>
    </xdr:from>
    <xdr:to>
      <xdr:col>8</xdr:col>
      <xdr:colOff>828499</xdr:colOff>
      <xdr:row>43</xdr:row>
      <xdr:rowOff>66964</xdr:rowOff>
    </xdr:to>
    <xdr:sp macro="" textlink="">
      <xdr:nvSpPr>
        <xdr:cNvPr id="53" name="CuadroTexto 5">
          <a:extLst>
            <a:ext uri="{FF2B5EF4-FFF2-40B4-BE49-F238E27FC236}">
              <a16:creationId xmlns:a16="http://schemas.microsoft.com/office/drawing/2014/main" id="{B4ACFF2C-F12E-4799-A2D9-E5BB6AA5EFCB}"/>
            </a:ext>
          </a:extLst>
        </xdr:cNvPr>
        <xdr:cNvSpPr txBox="1"/>
      </xdr:nvSpPr>
      <xdr:spPr>
        <a:xfrm>
          <a:off x="0" y="15678930"/>
          <a:ext cx="7833765" cy="614311"/>
        </a:xfrm>
        <a:prstGeom prst="rect">
          <a:avLst/>
        </a:prstGeom>
        <a:noFill/>
      </xdr:spPr>
      <xdr:txBody>
        <a:bodyPr wrap="square" lIns="91440" tIns="45720" rIns="91440" bIns="45720" anchor="t">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s-ES" sz="1600" b="1" i="0" kern="1200" baseline="0">
              <a:solidFill>
                <a:srgbClr val="002060"/>
              </a:solidFill>
              <a:effectLst/>
              <a:latin typeface="Source Sans Pro" panose="020B0503030403020204" pitchFamily="34" charset="0"/>
              <a:ea typeface="+mn-ea"/>
              <a:cs typeface="+mn-cs"/>
            </a:rPr>
            <a:t>INFORME MENSUAL DE COYUNTURA DEL MOVIMIENTO HOTELERO DE ANDALUCÍA</a:t>
          </a:r>
          <a:br>
            <a:rPr lang="es-ES" sz="1600">
              <a:latin typeface="Source Sans Pro" panose="020B0503030403020204" pitchFamily="34" charset="0"/>
              <a:ea typeface="Source Sans Pro" panose="020B0503030403020204" pitchFamily="34" charset="0"/>
            </a:rPr>
          </a:br>
          <a:r>
            <a:rPr lang="es-ES" sz="1600">
              <a:solidFill>
                <a:srgbClr val="002060"/>
              </a:solidFill>
              <a:latin typeface="Source Sans Pro"/>
              <a:ea typeface="Source Sans Pro"/>
            </a:rPr>
            <a:t>Publicación Oficial de la Consejería de Turismo y Andalucía</a:t>
          </a:r>
          <a:r>
            <a:rPr lang="es-ES" sz="1600" baseline="0">
              <a:solidFill>
                <a:srgbClr val="002060"/>
              </a:solidFill>
              <a:latin typeface="Source Sans Pro"/>
              <a:ea typeface="Source Sans Pro"/>
            </a:rPr>
            <a:t> Exterior</a:t>
          </a:r>
          <a:endParaRPr lang="es-ES" sz="1600">
            <a:solidFill>
              <a:srgbClr val="002060"/>
            </a:solidFill>
            <a:latin typeface="Source Sans Pro"/>
            <a:ea typeface="Source Sans Pro"/>
          </a:endParaRPr>
        </a:p>
      </xdr:txBody>
    </xdr:sp>
    <xdr:clientData/>
  </xdr:twoCellAnchor>
  <xdr:twoCellAnchor>
    <xdr:from>
      <xdr:col>5</xdr:col>
      <xdr:colOff>174926</xdr:colOff>
      <xdr:row>50</xdr:row>
      <xdr:rowOff>13733</xdr:rowOff>
    </xdr:from>
    <xdr:to>
      <xdr:col>9</xdr:col>
      <xdr:colOff>690229</xdr:colOff>
      <xdr:row>70</xdr:row>
      <xdr:rowOff>62096</xdr:rowOff>
    </xdr:to>
    <xdr:sp macro="" textlink="">
      <xdr:nvSpPr>
        <xdr:cNvPr id="54" name="Marcador de contenido 2">
          <a:extLst>
            <a:ext uri="{FF2B5EF4-FFF2-40B4-BE49-F238E27FC236}">
              <a16:creationId xmlns:a16="http://schemas.microsoft.com/office/drawing/2014/main" id="{E75EA5C6-BF56-4F8E-AE07-5C3F680F7F90}"/>
            </a:ext>
          </a:extLst>
        </xdr:cNvPr>
        <xdr:cNvSpPr txBox="1">
          <a:spLocks/>
        </xdr:cNvSpPr>
      </xdr:nvSpPr>
      <xdr:spPr>
        <a:xfrm>
          <a:off x="4342958" y="17564052"/>
          <a:ext cx="4399611" cy="3824587"/>
        </a:xfrm>
        <a:prstGeom prst="rect">
          <a:avLst/>
        </a:prstGeom>
      </xdr:spPr>
      <xdr:txBody>
        <a:bodyPr vert="horz" wrap="square" lIns="91440" tIns="45720" rIns="91440" bIns="45720" numCol="1" rtlCol="0">
          <a:noAutofit/>
        </a:bodyPr>
        <a:lstStyle>
          <a:defPPr>
            <a:defRPr lang="es-ES"/>
          </a:defPPr>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Source Sans Pro" panose="020B0503030403020204" pitchFamily="34" charset="0"/>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Source Sans Pro" panose="020B0503030403020204" pitchFamily="34" charset="0"/>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Source Sans Pro" panose="020B0503030403020204" pitchFamily="34" charset="0"/>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Source Sans Pro" panose="020B0503030403020204" pitchFamily="34" charset="0"/>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Source Sans Pro" panose="020B0503030403020204" pitchFamily="34"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nSpc>
              <a:spcPct val="100000"/>
            </a:lnSpc>
            <a:buNone/>
          </a:pPr>
          <a:r>
            <a:rPr lang="es-ES" sz="1050" b="1">
              <a:solidFill>
                <a:srgbClr val="002060"/>
              </a:solidFill>
            </a:rPr>
            <a:t>ELABORA</a:t>
          </a:r>
          <a:br>
            <a:rPr lang="es-ES" sz="1050">
              <a:solidFill>
                <a:srgbClr val="002060"/>
              </a:solidFill>
            </a:rPr>
          </a:br>
          <a:r>
            <a:rPr lang="es-ES" sz="1050">
              <a:solidFill>
                <a:srgbClr val="002060"/>
              </a:solidFill>
            </a:rPr>
            <a:t>Empresa Pública para la Gestión del Turismo y del Deporte de Andalucía</a:t>
          </a:r>
          <a:br>
            <a:rPr lang="es-ES" sz="1050">
              <a:solidFill>
                <a:srgbClr val="002060"/>
              </a:solidFill>
            </a:rPr>
          </a:br>
          <a:r>
            <a:rPr lang="es-ES" sz="1050">
              <a:solidFill>
                <a:srgbClr val="002060"/>
              </a:solidFill>
            </a:rPr>
            <a:t>C/ Compañía nº 40</a:t>
          </a:r>
          <a:br>
            <a:rPr lang="es-ES" sz="1050">
              <a:solidFill>
                <a:srgbClr val="002060"/>
              </a:solidFill>
            </a:rPr>
          </a:br>
          <a:r>
            <a:rPr lang="es-ES" sz="1050">
              <a:solidFill>
                <a:srgbClr val="002060"/>
              </a:solidFill>
            </a:rPr>
            <a:t>29008, Málaga</a:t>
          </a:r>
          <a:br>
            <a:rPr lang="es-ES" sz="1050">
              <a:solidFill>
                <a:srgbClr val="002060"/>
              </a:solidFill>
            </a:rPr>
          </a:br>
          <a:r>
            <a:rPr lang="es-ES" sz="1050">
              <a:solidFill>
                <a:srgbClr val="002060"/>
              </a:solidFill>
            </a:rPr>
            <a:t>T. 951 299 300</a:t>
          </a:r>
          <a:br>
            <a:rPr lang="es-ES" sz="1050">
              <a:solidFill>
                <a:srgbClr val="002060"/>
              </a:solidFill>
            </a:rPr>
          </a:br>
          <a:r>
            <a:rPr lang="es-ES" sz="1050">
              <a:solidFill>
                <a:srgbClr val="002060"/>
              </a:solidFill>
            </a:rPr>
            <a:t>Correo e.: oficinadeldato@andalucia.org ; saeta@andalucia.org</a:t>
          </a:r>
        </a:p>
        <a:p>
          <a:pPr marL="0" indent="0">
            <a:lnSpc>
              <a:spcPct val="100000"/>
            </a:lnSpc>
            <a:buNone/>
          </a:pPr>
          <a:endParaRPr lang="es-ES" sz="1050">
            <a:solidFill>
              <a:srgbClr val="002060"/>
            </a:solidFill>
          </a:endParaRPr>
        </a:p>
        <a:p>
          <a:pPr marL="0" indent="0">
            <a:lnSpc>
              <a:spcPct val="100000"/>
            </a:lnSpc>
            <a:spcBef>
              <a:spcPts val="0"/>
            </a:spcBef>
            <a:buNone/>
          </a:pPr>
          <a:r>
            <a:rPr lang="es-ES" sz="1050">
              <a:solidFill>
                <a:srgbClr val="002060"/>
              </a:solidFill>
            </a:rPr>
            <a:t>Depósito Legal:</a:t>
          </a:r>
        </a:p>
        <a:p>
          <a:pPr marL="0" indent="0">
            <a:lnSpc>
              <a:spcPct val="100000"/>
            </a:lnSpc>
            <a:spcBef>
              <a:spcPts val="0"/>
            </a:spcBef>
            <a:buNone/>
          </a:pPr>
          <a:r>
            <a:rPr lang="es-ES" sz="1050">
              <a:solidFill>
                <a:srgbClr val="002060"/>
              </a:solidFill>
            </a:rPr>
            <a:t>ISSN: 1696-1315</a:t>
          </a:r>
        </a:p>
        <a:p>
          <a:pPr marL="0" indent="0">
            <a:lnSpc>
              <a:spcPct val="100000"/>
            </a:lnSpc>
            <a:spcBef>
              <a:spcPts val="0"/>
            </a:spcBef>
            <a:buNone/>
          </a:pPr>
          <a:r>
            <a:rPr lang="es-ES" sz="1050">
              <a:solidFill>
                <a:srgbClr val="002060"/>
              </a:solidFill>
            </a:rPr>
            <a:t>Publicado en Sevilla (España)</a:t>
          </a:r>
        </a:p>
        <a:p>
          <a:pPr marL="0" indent="0">
            <a:lnSpc>
              <a:spcPct val="100000"/>
            </a:lnSpc>
            <a:buNone/>
          </a:pPr>
          <a:endParaRPr lang="es-ES" sz="1050">
            <a:solidFill>
              <a:srgbClr val="002060"/>
            </a:solidFill>
          </a:endParaRPr>
        </a:p>
        <a:p>
          <a:pPr marL="0" indent="0">
            <a:lnSpc>
              <a:spcPct val="100000"/>
            </a:lnSpc>
            <a:buNone/>
          </a:pPr>
          <a:r>
            <a:rPr lang="es-ES" sz="1050">
              <a:solidFill>
                <a:srgbClr val="002060"/>
              </a:solidFill>
            </a:rPr>
            <a:t>Publicación electrónica mensual disponible a texto completo en la página web de la Consejería de Turismo</a:t>
          </a:r>
          <a:r>
            <a:rPr lang="es-ES" sz="1050" baseline="0">
              <a:solidFill>
                <a:srgbClr val="002060"/>
              </a:solidFill>
            </a:rPr>
            <a:t> y Andalucía Exterior</a:t>
          </a:r>
          <a:r>
            <a:rPr lang="es-ES" sz="1050">
              <a:solidFill>
                <a:srgbClr val="002060"/>
              </a:solidFill>
            </a:rPr>
            <a:t> e indizada en el catálogo del Centro de Documentación y Publicaciones</a:t>
          </a:r>
        </a:p>
        <a:p>
          <a:pPr marL="0" indent="0">
            <a:lnSpc>
              <a:spcPct val="100000"/>
            </a:lnSpc>
            <a:buNone/>
          </a:pPr>
          <a:r>
            <a:rPr lang="es-ES" sz="1050">
              <a:solidFill>
                <a:srgbClr val="002060"/>
              </a:solidFill>
            </a:rPr>
            <a:t>https://www.juntadeandalucia.es/cultura/idea/opacidea/abnetcl.cgi?SUBC=02/2107/01</a:t>
          </a:r>
        </a:p>
        <a:p>
          <a:pPr marL="0" indent="0">
            <a:lnSpc>
              <a:spcPct val="100000"/>
            </a:lnSpc>
            <a:buNone/>
          </a:pPr>
          <a:r>
            <a:rPr lang="es-ES" sz="1050" b="1">
              <a:solidFill>
                <a:srgbClr val="002060"/>
              </a:solidFill>
            </a:rPr>
            <a:t>Los contenidos de esta publicación pueden ser reproducidos siempre que se indique la fuente.</a:t>
          </a:r>
        </a:p>
      </xdr:txBody>
    </xdr:sp>
    <xdr:clientData/>
  </xdr:twoCellAnchor>
  <xdr:twoCellAnchor editAs="oneCell">
    <xdr:from>
      <xdr:col>0</xdr:col>
      <xdr:colOff>0</xdr:colOff>
      <xdr:row>46</xdr:row>
      <xdr:rowOff>38443</xdr:rowOff>
    </xdr:from>
    <xdr:to>
      <xdr:col>1</xdr:col>
      <xdr:colOff>643590</xdr:colOff>
      <xdr:row>49</xdr:row>
      <xdr:rowOff>67703</xdr:rowOff>
    </xdr:to>
    <xdr:pic>
      <xdr:nvPicPr>
        <xdr:cNvPr id="55" name="Imagen 54" descr="Una señal de alto&#10;&#10;El contenido generado por IA puede ser incorrecto.">
          <a:extLst>
            <a:ext uri="{FF2B5EF4-FFF2-40B4-BE49-F238E27FC236}">
              <a16:creationId xmlns:a16="http://schemas.microsoft.com/office/drawing/2014/main" id="{F16E1CAE-E0CF-459F-857D-32A1AC4E3E5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16832166"/>
          <a:ext cx="1028643" cy="596706"/>
        </a:xfrm>
        <a:prstGeom prst="rect">
          <a:avLst/>
        </a:prstGeom>
      </xdr:spPr>
    </xdr:pic>
    <xdr:clientData/>
  </xdr:twoCellAnchor>
  <xdr:twoCellAnchor editAs="oneCell">
    <xdr:from>
      <xdr:col>0</xdr:col>
      <xdr:colOff>65975</xdr:colOff>
      <xdr:row>33</xdr:row>
      <xdr:rowOff>0</xdr:rowOff>
    </xdr:from>
    <xdr:to>
      <xdr:col>2</xdr:col>
      <xdr:colOff>132099</xdr:colOff>
      <xdr:row>35</xdr:row>
      <xdr:rowOff>48375</xdr:rowOff>
    </xdr:to>
    <xdr:pic>
      <xdr:nvPicPr>
        <xdr:cNvPr id="56" name="Imagen 55">
          <a:extLst>
            <a:ext uri="{FF2B5EF4-FFF2-40B4-BE49-F238E27FC236}">
              <a16:creationId xmlns:a16="http://schemas.microsoft.com/office/drawing/2014/main" id="{930E0686-4185-4FD3-BE56-D8C3069F2534}"/>
            </a:ext>
          </a:extLst>
        </xdr:cNvPr>
        <xdr:cNvPicPr>
          <a:picLocks noChangeAspect="1"/>
        </xdr:cNvPicPr>
      </xdr:nvPicPr>
      <xdr:blipFill>
        <a:blip xmlns:r="http://schemas.openxmlformats.org/officeDocument/2006/relationships" r:embed="rId22"/>
        <a:stretch>
          <a:fillRect/>
        </a:stretch>
      </xdr:blipFill>
      <xdr:spPr>
        <a:xfrm>
          <a:off x="65975" y="14334787"/>
          <a:ext cx="1396922" cy="426672"/>
        </a:xfrm>
        <a:prstGeom prst="rect">
          <a:avLst/>
        </a:prstGeom>
      </xdr:spPr>
    </xdr:pic>
    <xdr:clientData/>
  </xdr:twoCellAnchor>
  <xdr:twoCellAnchor editAs="oneCell">
    <xdr:from>
      <xdr:col>9</xdr:col>
      <xdr:colOff>341614</xdr:colOff>
      <xdr:row>33</xdr:row>
      <xdr:rowOff>52436</xdr:rowOff>
    </xdr:from>
    <xdr:to>
      <xdr:col>9</xdr:col>
      <xdr:colOff>697214</xdr:colOff>
      <xdr:row>35</xdr:row>
      <xdr:rowOff>24894</xdr:rowOff>
    </xdr:to>
    <xdr:pic>
      <xdr:nvPicPr>
        <xdr:cNvPr id="57" name="Imagen 56">
          <a:extLst>
            <a:ext uri="{FF2B5EF4-FFF2-40B4-BE49-F238E27FC236}">
              <a16:creationId xmlns:a16="http://schemas.microsoft.com/office/drawing/2014/main" id="{7D7C5D36-5A4E-4452-A496-621AE489C369}"/>
            </a:ext>
          </a:extLst>
        </xdr:cNvPr>
        <xdr:cNvPicPr>
          <a:picLocks noChangeAspect="1"/>
        </xdr:cNvPicPr>
      </xdr:nvPicPr>
      <xdr:blipFill>
        <a:blip xmlns:r="http://schemas.openxmlformats.org/officeDocument/2006/relationships" r:embed="rId23"/>
        <a:stretch>
          <a:fillRect/>
        </a:stretch>
      </xdr:blipFill>
      <xdr:spPr>
        <a:xfrm>
          <a:off x="8406114" y="4841394"/>
          <a:ext cx="355600" cy="353458"/>
        </a:xfrm>
        <a:prstGeom prst="rect">
          <a:avLst/>
        </a:prstGeom>
      </xdr:spPr>
    </xdr:pic>
    <xdr:clientData/>
  </xdr:twoCellAnchor>
  <xdr:twoCellAnchor>
    <xdr:from>
      <xdr:col>5</xdr:col>
      <xdr:colOff>152422</xdr:colOff>
      <xdr:row>33</xdr:row>
      <xdr:rowOff>50751</xdr:rowOff>
    </xdr:from>
    <xdr:to>
      <xdr:col>9</xdr:col>
      <xdr:colOff>282933</xdr:colOff>
      <xdr:row>35</xdr:row>
      <xdr:rowOff>34355</xdr:rowOff>
    </xdr:to>
    <xdr:sp macro="" textlink="">
      <xdr:nvSpPr>
        <xdr:cNvPr id="58" name="Cuadro de texto 1">
          <a:extLst>
            <a:ext uri="{FF2B5EF4-FFF2-40B4-BE49-F238E27FC236}">
              <a16:creationId xmlns:a16="http://schemas.microsoft.com/office/drawing/2014/main" id="{A7F1F881-B9AD-4F4F-8108-86053306407B}"/>
            </a:ext>
          </a:extLst>
        </xdr:cNvPr>
        <xdr:cNvSpPr txBox="1">
          <a:spLocks/>
        </xdr:cNvSpPr>
      </xdr:nvSpPr>
      <xdr:spPr>
        <a:xfrm>
          <a:off x="4320454" y="14385538"/>
          <a:ext cx="4014819" cy="361902"/>
        </a:xfrm>
        <a:prstGeom prst="roundRect">
          <a:avLst>
            <a:gd name="adj" fmla="val 50000"/>
          </a:avLst>
        </a:prstGeom>
        <a:noFill/>
        <a:ln w="12700">
          <a:solidFill>
            <a:srgbClr val="4659E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800" kern="100">
              <a:solidFill>
                <a:srgbClr val="4659E0"/>
              </a:solidFill>
              <a:effectLst/>
              <a:latin typeface="Poppins" pitchFamily="2" charset="77"/>
              <a:ea typeface="Aptos" panose="020B0004020202020204" pitchFamily="34" charset="0"/>
              <a:cs typeface="Times New Roman" panose="02020603050405020304" pitchFamily="18" charset="0"/>
            </a:rPr>
            <a:t>Coyuntura del movimiento hotelero de Andalucía</a:t>
          </a:r>
          <a:endParaRPr lang="es-ES" sz="1200" kern="100">
            <a:effectLst/>
            <a:latin typeface="Source Sans Pro" panose="020B0503030403020204" pitchFamily="34" charset="0"/>
            <a:ea typeface="Aptos" panose="020B0004020202020204" pitchFamily="34" charset="0"/>
            <a:cs typeface="Times New Roman" panose="02020603050405020304" pitchFamily="18" charset="0"/>
          </a:endParaRPr>
        </a:p>
      </xdr:txBody>
    </xdr:sp>
    <xdr:clientData/>
  </xdr:twoCellAnchor>
  <xdr:twoCellAnchor editAs="oneCell">
    <xdr:from>
      <xdr:col>0</xdr:col>
      <xdr:colOff>40532</xdr:colOff>
      <xdr:row>66</xdr:row>
      <xdr:rowOff>155373</xdr:rowOff>
    </xdr:from>
    <xdr:to>
      <xdr:col>1</xdr:col>
      <xdr:colOff>15524</xdr:colOff>
      <xdr:row>68</xdr:row>
      <xdr:rowOff>134224</xdr:rowOff>
    </xdr:to>
    <xdr:pic>
      <xdr:nvPicPr>
        <xdr:cNvPr id="66" name="Imagen 65">
          <a:extLst>
            <a:ext uri="{FF2B5EF4-FFF2-40B4-BE49-F238E27FC236}">
              <a16:creationId xmlns:a16="http://schemas.microsoft.com/office/drawing/2014/main" id="{08A2FB7B-DAEB-4EF6-98C9-2608A6F2E38F}"/>
            </a:ext>
          </a:extLst>
        </xdr:cNvPr>
        <xdr:cNvPicPr>
          <a:picLocks noChangeAspect="1"/>
        </xdr:cNvPicPr>
      </xdr:nvPicPr>
      <xdr:blipFill>
        <a:blip xmlns:r="http://schemas.openxmlformats.org/officeDocument/2006/relationships" r:embed="rId23"/>
        <a:stretch>
          <a:fillRect/>
        </a:stretch>
      </xdr:blipFill>
      <xdr:spPr>
        <a:xfrm>
          <a:off x="40532" y="20732075"/>
          <a:ext cx="360045" cy="357149"/>
        </a:xfrm>
        <a:prstGeom prst="rect">
          <a:avLst/>
        </a:prstGeom>
      </xdr:spPr>
    </xdr:pic>
    <xdr:clientData/>
  </xdr:twoCellAnchor>
  <xdr:twoCellAnchor>
    <xdr:from>
      <xdr:col>1</xdr:col>
      <xdr:colOff>157684</xdr:colOff>
      <xdr:row>66</xdr:row>
      <xdr:rowOff>184559</xdr:rowOff>
    </xdr:from>
    <xdr:to>
      <xdr:col>2</xdr:col>
      <xdr:colOff>703915</xdr:colOff>
      <xdr:row>68</xdr:row>
      <xdr:rowOff>158736</xdr:rowOff>
    </xdr:to>
    <xdr:sp macro="" textlink="">
      <xdr:nvSpPr>
        <xdr:cNvPr id="67" name="Cuadro de texto 1">
          <a:extLst>
            <a:ext uri="{FF2B5EF4-FFF2-40B4-BE49-F238E27FC236}">
              <a16:creationId xmlns:a16="http://schemas.microsoft.com/office/drawing/2014/main" id="{BA35CF96-2351-42EF-A631-EC5AADF6260B}"/>
            </a:ext>
          </a:extLst>
        </xdr:cNvPr>
        <xdr:cNvSpPr txBox="1">
          <a:spLocks/>
        </xdr:cNvSpPr>
      </xdr:nvSpPr>
      <xdr:spPr>
        <a:xfrm>
          <a:off x="542737" y="20761261"/>
          <a:ext cx="1491976" cy="352475"/>
        </a:xfrm>
        <a:prstGeom prst="roundRect">
          <a:avLst>
            <a:gd name="adj" fmla="val 50000"/>
          </a:avLst>
        </a:prstGeom>
        <a:noFill/>
        <a:ln w="12700">
          <a:solidFill>
            <a:srgbClr val="4659E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800" kern="100">
              <a:solidFill>
                <a:srgbClr val="4659E0"/>
              </a:solidFill>
              <a:effectLst/>
              <a:latin typeface="Poppins" pitchFamily="2" charset="77"/>
              <a:ea typeface="Aptos" panose="020B0004020202020204" pitchFamily="34" charset="0"/>
              <a:cs typeface="Times New Roman" panose="02020603050405020304" pitchFamily="18" charset="0"/>
            </a:rPr>
            <a:t>nexus.andalucia.org</a:t>
          </a:r>
          <a:endParaRPr lang="es-ES" sz="1200" kern="100">
            <a:effectLst/>
            <a:latin typeface="Source Sans Pro" panose="020B0503030403020204" pitchFamily="34" charset="0"/>
            <a:ea typeface="Aptos" panose="020B000402020202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77529</xdr:colOff>
      <xdr:row>0</xdr:row>
      <xdr:rowOff>77529</xdr:rowOff>
    </xdr:from>
    <xdr:to>
      <xdr:col>0</xdr:col>
      <xdr:colOff>1349117</xdr:colOff>
      <xdr:row>3</xdr:row>
      <xdr:rowOff>122717</xdr:rowOff>
    </xdr:to>
    <xdr:pic>
      <xdr:nvPicPr>
        <xdr:cNvPr id="2" name="Imagen 1">
          <a:extLst>
            <a:ext uri="{FF2B5EF4-FFF2-40B4-BE49-F238E27FC236}">
              <a16:creationId xmlns:a16="http://schemas.microsoft.com/office/drawing/2014/main" id="{A9FEB293-A82F-468B-964F-637CAE02A5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529" y="77529"/>
          <a:ext cx="1271588" cy="742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0</xdr:rowOff>
    </xdr:from>
    <xdr:to>
      <xdr:col>12</xdr:col>
      <xdr:colOff>740833</xdr:colOff>
      <xdr:row>38</xdr:row>
      <xdr:rowOff>23813</xdr:rowOff>
    </xdr:to>
    <xdr:sp macro="" textlink="">
      <xdr:nvSpPr>
        <xdr:cNvPr id="2" name="Rectángulo 1">
          <a:extLst>
            <a:ext uri="{FF2B5EF4-FFF2-40B4-BE49-F238E27FC236}">
              <a16:creationId xmlns:a16="http://schemas.microsoft.com/office/drawing/2014/main" id="{247ED072-6F0B-4D9F-8722-17E82543D1BD}"/>
            </a:ext>
          </a:extLst>
        </xdr:cNvPr>
        <xdr:cNvSpPr/>
      </xdr:nvSpPr>
      <xdr:spPr>
        <a:xfrm>
          <a:off x="12700" y="0"/>
          <a:ext cx="9872133" cy="702151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a:p>
      </xdr:txBody>
    </xdr:sp>
    <xdr:clientData/>
  </xdr:twoCellAnchor>
  <xdr:twoCellAnchor>
    <xdr:from>
      <xdr:col>0</xdr:col>
      <xdr:colOff>0</xdr:colOff>
      <xdr:row>0</xdr:row>
      <xdr:rowOff>0</xdr:rowOff>
    </xdr:from>
    <xdr:to>
      <xdr:col>10</xdr:col>
      <xdr:colOff>613834</xdr:colOff>
      <xdr:row>30</xdr:row>
      <xdr:rowOff>52917</xdr:rowOff>
    </xdr:to>
    <xdr:sp macro="" textlink="">
      <xdr:nvSpPr>
        <xdr:cNvPr id="3" name="Forma libre 19">
          <a:extLst>
            <a:ext uri="{FF2B5EF4-FFF2-40B4-BE49-F238E27FC236}">
              <a16:creationId xmlns:a16="http://schemas.microsoft.com/office/drawing/2014/main" id="{9AD5660D-2610-4D3A-80CE-3129DA554793}"/>
            </a:ext>
          </a:extLst>
        </xdr:cNvPr>
        <xdr:cNvSpPr/>
      </xdr:nvSpPr>
      <xdr:spPr>
        <a:xfrm>
          <a:off x="0" y="0"/>
          <a:ext cx="8233834" cy="5577417"/>
        </a:xfrm>
        <a:custGeom>
          <a:avLst/>
          <a:gdLst>
            <a:gd name="connsiteX0" fmla="*/ 0 w 9164521"/>
            <a:gd name="connsiteY0" fmla="*/ 0 h 6112510"/>
            <a:gd name="connsiteX1" fmla="*/ 9041803 w 9164521"/>
            <a:gd name="connsiteY1" fmla="*/ 0 h 6112510"/>
            <a:gd name="connsiteX2" fmla="*/ 9106793 w 9164521"/>
            <a:gd name="connsiteY2" fmla="*/ 339364 h 6112510"/>
            <a:gd name="connsiteX3" fmla="*/ 9164521 w 9164521"/>
            <a:gd name="connsiteY3" fmla="*/ 1102360 h 6112510"/>
            <a:gd name="connsiteX4" fmla="*/ 4154371 w 9164521"/>
            <a:gd name="connsiteY4" fmla="*/ 6112510 h 6112510"/>
            <a:gd name="connsiteX5" fmla="*/ 288296 w 9164521"/>
            <a:gd name="connsiteY5" fmla="*/ 4289281 h 6112510"/>
            <a:gd name="connsiteX6" fmla="*/ 0 w 9164521"/>
            <a:gd name="connsiteY6" fmla="*/ 3903748 h 61125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164521" h="6112510">
              <a:moveTo>
                <a:pt x="0" y="0"/>
              </a:moveTo>
              <a:lnTo>
                <a:pt x="9041803" y="0"/>
              </a:lnTo>
              <a:lnTo>
                <a:pt x="9106793" y="339364"/>
              </a:lnTo>
              <a:cubicBezTo>
                <a:pt x="9144806" y="588147"/>
                <a:pt x="9164521" y="842951"/>
                <a:pt x="9164521" y="1102360"/>
              </a:cubicBezTo>
              <a:cubicBezTo>
                <a:pt x="9164521" y="3869389"/>
                <a:pt x="6921400" y="6112510"/>
                <a:pt x="4154371" y="6112510"/>
              </a:cubicBezTo>
              <a:cubicBezTo>
                <a:pt x="2597917" y="6112510"/>
                <a:pt x="1207231" y="5402773"/>
                <a:pt x="288296" y="4289281"/>
              </a:cubicBezTo>
              <a:lnTo>
                <a:pt x="0" y="3903748"/>
              </a:lnTo>
              <a:close/>
            </a:path>
          </a:pathLst>
        </a:custGeom>
        <a:solidFill>
          <a:srgbClr val="4659E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s-ES_tradnl"/>
        </a:p>
      </xdr:txBody>
    </xdr:sp>
    <xdr:clientData/>
  </xdr:twoCellAnchor>
  <xdr:twoCellAnchor editAs="oneCell">
    <xdr:from>
      <xdr:col>0</xdr:col>
      <xdr:colOff>279399</xdr:colOff>
      <xdr:row>34</xdr:row>
      <xdr:rowOff>59049</xdr:rowOff>
    </xdr:from>
    <xdr:to>
      <xdr:col>0</xdr:col>
      <xdr:colOff>637654</xdr:colOff>
      <xdr:row>36</xdr:row>
      <xdr:rowOff>53145</xdr:rowOff>
    </xdr:to>
    <xdr:pic>
      <xdr:nvPicPr>
        <xdr:cNvPr id="4" name="Imagen 3">
          <a:extLst>
            <a:ext uri="{FF2B5EF4-FFF2-40B4-BE49-F238E27FC236}">
              <a16:creationId xmlns:a16="http://schemas.microsoft.com/office/drawing/2014/main" id="{F08F3864-5BBB-4548-B1FA-0D1CC789A50A}"/>
            </a:ext>
          </a:extLst>
        </xdr:cNvPr>
        <xdr:cNvPicPr>
          <a:picLocks noChangeAspect="1"/>
        </xdr:cNvPicPr>
      </xdr:nvPicPr>
      <xdr:blipFill>
        <a:blip xmlns:r="http://schemas.openxmlformats.org/officeDocument/2006/relationships" r:embed="rId1"/>
        <a:stretch>
          <a:fillRect/>
        </a:stretch>
      </xdr:blipFill>
      <xdr:spPr>
        <a:xfrm>
          <a:off x="279399" y="6320149"/>
          <a:ext cx="358255" cy="362396"/>
        </a:xfrm>
        <a:prstGeom prst="rect">
          <a:avLst/>
        </a:prstGeom>
      </xdr:spPr>
    </xdr:pic>
    <xdr:clientData/>
  </xdr:twoCellAnchor>
  <xdr:twoCellAnchor>
    <xdr:from>
      <xdr:col>1</xdr:col>
      <xdr:colOff>19683</xdr:colOff>
      <xdr:row>34</xdr:row>
      <xdr:rowOff>63494</xdr:rowOff>
    </xdr:from>
    <xdr:to>
      <xdr:col>2</xdr:col>
      <xdr:colOff>751416</xdr:colOff>
      <xdr:row>36</xdr:row>
      <xdr:rowOff>52917</xdr:rowOff>
    </xdr:to>
    <xdr:sp macro="" textlink="">
      <xdr:nvSpPr>
        <xdr:cNvPr id="5" name="Cuadro de texto 1">
          <a:extLst>
            <a:ext uri="{FF2B5EF4-FFF2-40B4-BE49-F238E27FC236}">
              <a16:creationId xmlns:a16="http://schemas.microsoft.com/office/drawing/2014/main" id="{3C1E71C6-C066-4AE7-BDA9-E057EFF19CA4}"/>
            </a:ext>
          </a:extLst>
        </xdr:cNvPr>
        <xdr:cNvSpPr txBox="1">
          <a:spLocks/>
        </xdr:cNvSpPr>
      </xdr:nvSpPr>
      <xdr:spPr>
        <a:xfrm>
          <a:off x="781683" y="6324594"/>
          <a:ext cx="1493733" cy="357723"/>
        </a:xfrm>
        <a:prstGeom prst="roundRect">
          <a:avLst>
            <a:gd name="adj" fmla="val 50000"/>
          </a:avLst>
        </a:prstGeom>
        <a:noFill/>
        <a:ln w="12700">
          <a:solidFill>
            <a:srgbClr val="4659E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800" kern="100">
              <a:solidFill>
                <a:srgbClr val="4659E0"/>
              </a:solidFill>
              <a:effectLst/>
              <a:latin typeface="Poppins" pitchFamily="2" charset="77"/>
              <a:ea typeface="Aptos" panose="020B0004020202020204" pitchFamily="34" charset="0"/>
              <a:cs typeface="Times New Roman" panose="02020603050405020304" pitchFamily="18" charset="0"/>
            </a:rPr>
            <a:t>nexus.andalucia.org</a:t>
          </a:r>
          <a:endParaRPr lang="es-ES" sz="1200" kern="100">
            <a:effectLst/>
            <a:latin typeface="Source Sans Pro" panose="020B0503030403020204" pitchFamily="34" charset="0"/>
            <a:ea typeface="Aptos" panose="020B0004020202020204" pitchFamily="34" charset="0"/>
            <a:cs typeface="Times New Roman" panose="02020603050405020304" pitchFamily="18" charset="0"/>
          </a:endParaRPr>
        </a:p>
      </xdr:txBody>
    </xdr:sp>
    <xdr:clientData/>
  </xdr:twoCellAnchor>
  <xdr:twoCellAnchor editAs="oneCell">
    <xdr:from>
      <xdr:col>10</xdr:col>
      <xdr:colOff>588930</xdr:colOff>
      <xdr:row>0</xdr:row>
      <xdr:rowOff>74119</xdr:rowOff>
    </xdr:from>
    <xdr:to>
      <xdr:col>12</xdr:col>
      <xdr:colOff>740833</xdr:colOff>
      <xdr:row>2</xdr:row>
      <xdr:rowOff>123817</xdr:rowOff>
    </xdr:to>
    <xdr:pic>
      <xdr:nvPicPr>
        <xdr:cNvPr id="6" name="Imagen 5" descr="Texto&#10;&#10;El contenido generado por IA puede ser incorrecto.">
          <a:extLst>
            <a:ext uri="{FF2B5EF4-FFF2-40B4-BE49-F238E27FC236}">
              <a16:creationId xmlns:a16="http://schemas.microsoft.com/office/drawing/2014/main" id="{39770065-C5E9-4BDD-8A88-1C59FB4E53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08930" y="74119"/>
          <a:ext cx="1675903" cy="417998"/>
        </a:xfrm>
        <a:prstGeom prst="rect">
          <a:avLst/>
        </a:prstGeom>
      </xdr:spPr>
    </xdr:pic>
    <xdr:clientData/>
  </xdr:twoCellAnchor>
  <xdr:twoCellAnchor editAs="oneCell">
    <xdr:from>
      <xdr:col>0</xdr:col>
      <xdr:colOff>615812</xdr:colOff>
      <xdr:row>2</xdr:row>
      <xdr:rowOff>84005</xdr:rowOff>
    </xdr:from>
    <xdr:to>
      <xdr:col>2</xdr:col>
      <xdr:colOff>179917</xdr:colOff>
      <xdr:row>4</xdr:row>
      <xdr:rowOff>118896</xdr:rowOff>
    </xdr:to>
    <xdr:pic>
      <xdr:nvPicPr>
        <xdr:cNvPr id="7" name="Imagen 6" descr="Dibujo con letras blancas&#10;&#10;El contenido generado por IA puede ser incorrecto.">
          <a:extLst>
            <a:ext uri="{FF2B5EF4-FFF2-40B4-BE49-F238E27FC236}">
              <a16:creationId xmlns:a16="http://schemas.microsoft.com/office/drawing/2014/main" id="{2E8926F6-A43F-4058-B6E6-FFCC7C3F2DC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609" t="30325" b="23465"/>
        <a:stretch/>
      </xdr:blipFill>
      <xdr:spPr bwMode="auto">
        <a:xfrm>
          <a:off x="615812" y="452305"/>
          <a:ext cx="1088105" cy="40319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383909</xdr:colOff>
      <xdr:row>34</xdr:row>
      <xdr:rowOff>21166</xdr:rowOff>
    </xdr:from>
    <xdr:to>
      <xdr:col>12</xdr:col>
      <xdr:colOff>658715</xdr:colOff>
      <xdr:row>36</xdr:row>
      <xdr:rowOff>81100</xdr:rowOff>
    </xdr:to>
    <xdr:pic>
      <xdr:nvPicPr>
        <xdr:cNvPr id="8" name="Imagen 7">
          <a:extLst>
            <a:ext uri="{FF2B5EF4-FFF2-40B4-BE49-F238E27FC236}">
              <a16:creationId xmlns:a16="http://schemas.microsoft.com/office/drawing/2014/main" id="{34227041-E537-42F7-B6CE-7461BF90F245}"/>
            </a:ext>
          </a:extLst>
        </xdr:cNvPr>
        <xdr:cNvPicPr>
          <a:picLocks noChangeAspect="1"/>
        </xdr:cNvPicPr>
      </xdr:nvPicPr>
      <xdr:blipFill>
        <a:blip xmlns:r="http://schemas.openxmlformats.org/officeDocument/2006/relationships" r:embed="rId4"/>
        <a:stretch>
          <a:fillRect/>
        </a:stretch>
      </xdr:blipFill>
      <xdr:spPr>
        <a:xfrm>
          <a:off x="4193909" y="6282266"/>
          <a:ext cx="5608806" cy="428234"/>
        </a:xfrm>
        <a:prstGeom prst="rect">
          <a:avLst/>
        </a:prstGeom>
      </xdr:spPr>
    </xdr:pic>
    <xdr:clientData/>
  </xdr:twoCellAnchor>
  <xdr:twoCellAnchor>
    <xdr:from>
      <xdr:col>0</xdr:col>
      <xdr:colOff>605367</xdr:colOff>
      <xdr:row>9</xdr:row>
      <xdr:rowOff>126999</xdr:rowOff>
    </xdr:from>
    <xdr:to>
      <xdr:col>10</xdr:col>
      <xdr:colOff>137583</xdr:colOff>
      <xdr:row>19</xdr:row>
      <xdr:rowOff>15906</xdr:rowOff>
    </xdr:to>
    <xdr:sp macro="" textlink="">
      <xdr:nvSpPr>
        <xdr:cNvPr id="9" name="Título 1">
          <a:extLst>
            <a:ext uri="{FF2B5EF4-FFF2-40B4-BE49-F238E27FC236}">
              <a16:creationId xmlns:a16="http://schemas.microsoft.com/office/drawing/2014/main" id="{4F5DD2CE-D63C-4D02-8AFF-454C068EE088}"/>
            </a:ext>
          </a:extLst>
        </xdr:cNvPr>
        <xdr:cNvSpPr>
          <a:spLocks noGrp="1"/>
        </xdr:cNvSpPr>
      </xdr:nvSpPr>
      <xdr:spPr>
        <a:xfrm>
          <a:off x="605367" y="1784349"/>
          <a:ext cx="7152216" cy="1730407"/>
        </a:xfrm>
        <a:prstGeom prst="rect">
          <a:avLst/>
        </a:prstGeom>
      </xdr:spPr>
      <xdr:txBody>
        <a:bodyPr vert="horz" wrap="square" lIns="91440" tIns="45720" rIns="91440" bIns="45720" rtlCol="0" anchor="b">
          <a:normAutofit/>
        </a:bodyPr>
        <a:lstStyle>
          <a:lvl1pPr algn="l" defTabSz="914400" rtl="0" eaLnBrk="1" latinLnBrk="0" hangingPunct="1">
            <a:lnSpc>
              <a:spcPct val="90000"/>
            </a:lnSpc>
            <a:spcBef>
              <a:spcPct val="0"/>
            </a:spcBef>
            <a:buNone/>
            <a:defRPr sz="4400" kern="1200">
              <a:solidFill>
                <a:schemeClr val="bg1"/>
              </a:solidFill>
              <a:latin typeface="Poppins" pitchFamily="2" charset="77"/>
              <a:ea typeface="+mj-ea"/>
              <a:cs typeface="Poppins" pitchFamily="2" charset="77"/>
            </a:defRPr>
          </a:lvl1pPr>
        </a:lstStyle>
        <a:p>
          <a:r>
            <a:rPr lang="es-ES" sz="2800">
              <a:latin typeface="Poppins"/>
              <a:cs typeface="Poppins"/>
            </a:rPr>
            <a:t>Informe mensual de coyuntura</a:t>
          </a:r>
        </a:p>
        <a:p>
          <a:r>
            <a:rPr lang="es-ES" sz="2800">
              <a:latin typeface="Poppins"/>
              <a:cs typeface="Poppins"/>
            </a:rPr>
            <a:t>del movimiento hotelero de Andalucía</a:t>
          </a:r>
          <a:endParaRPr lang="en-US" sz="2800"/>
        </a:p>
      </xdr:txBody>
    </xdr:sp>
    <xdr:clientData/>
  </xdr:twoCellAnchor>
  <xdr:twoCellAnchor>
    <xdr:from>
      <xdr:col>0</xdr:col>
      <xdr:colOff>613834</xdr:colOff>
      <xdr:row>19</xdr:row>
      <xdr:rowOff>52917</xdr:rowOff>
    </xdr:from>
    <xdr:to>
      <xdr:col>9</xdr:col>
      <xdr:colOff>149935</xdr:colOff>
      <xdr:row>24</xdr:row>
      <xdr:rowOff>13449</xdr:rowOff>
    </xdr:to>
    <xdr:sp macro="" textlink="">
      <xdr:nvSpPr>
        <xdr:cNvPr id="10" name="Subtítulo 2">
          <a:extLst>
            <a:ext uri="{FF2B5EF4-FFF2-40B4-BE49-F238E27FC236}">
              <a16:creationId xmlns:a16="http://schemas.microsoft.com/office/drawing/2014/main" id="{DBB3E4A5-5EDD-42AE-BB25-436DF5744707}"/>
            </a:ext>
          </a:extLst>
        </xdr:cNvPr>
        <xdr:cNvSpPr>
          <a:spLocks noGrp="1"/>
        </xdr:cNvSpPr>
      </xdr:nvSpPr>
      <xdr:spPr>
        <a:xfrm>
          <a:off x="613834" y="3551767"/>
          <a:ext cx="6394101" cy="881282"/>
        </a:xfrm>
        <a:prstGeom prst="rect">
          <a:avLst/>
        </a:prstGeom>
      </xdr:spPr>
      <xdr:txBody>
        <a:bodyPr vert="horz" wrap="square" lIns="91440" tIns="45720" rIns="91440" bIns="45720" rtlCol="0" anchor="t">
          <a:normAutofit/>
        </a:bodyPr>
        <a:lstStyle>
          <a:lvl1pPr marL="0" indent="0" algn="l" defTabSz="914400" rtl="0" eaLnBrk="1" latinLnBrk="0" hangingPunct="1">
            <a:lnSpc>
              <a:spcPct val="90000"/>
            </a:lnSpc>
            <a:spcBef>
              <a:spcPts val="1000"/>
            </a:spcBef>
            <a:buFont typeface="Arial" panose="020B0604020202020204" pitchFamily="34" charset="0"/>
            <a:buNone/>
            <a:defRPr sz="2400" kern="1200">
              <a:solidFill>
                <a:schemeClr val="bg1"/>
              </a:solidFill>
              <a:latin typeface="Source Sans Pro" panose="020B0503030403020204" pitchFamily="34" charset="0"/>
              <a:ea typeface="+mn-ea"/>
              <a:cs typeface="+mn-cs"/>
            </a:defRPr>
          </a:lvl1pPr>
          <a:lvl2pPr marL="457200" indent="0" algn="ctr" defTabSz="914400" rtl="0" eaLnBrk="1" latinLnBrk="0" hangingPunct="1">
            <a:lnSpc>
              <a:spcPct val="90000"/>
            </a:lnSpc>
            <a:spcBef>
              <a:spcPts val="500"/>
            </a:spcBef>
            <a:buFont typeface="Arial" panose="020B0604020202020204" pitchFamily="34" charset="0"/>
            <a:buNone/>
            <a:defRPr sz="2000" kern="1200">
              <a:solidFill>
                <a:schemeClr val="tx2"/>
              </a:solidFill>
              <a:latin typeface="Source Sans Pro" panose="020B0503030403020204" pitchFamily="34" charset="0"/>
              <a:ea typeface="+mn-ea"/>
              <a:cs typeface="+mn-cs"/>
            </a:defRPr>
          </a:lvl2pPr>
          <a:lvl3pPr marL="914400" indent="0" algn="ctr" defTabSz="914400" rtl="0" eaLnBrk="1" latinLnBrk="0" hangingPunct="1">
            <a:lnSpc>
              <a:spcPct val="90000"/>
            </a:lnSpc>
            <a:spcBef>
              <a:spcPts val="500"/>
            </a:spcBef>
            <a:buFont typeface="Arial" panose="020B0604020202020204" pitchFamily="34" charset="0"/>
            <a:buNone/>
            <a:defRPr sz="1800" kern="1200">
              <a:solidFill>
                <a:schemeClr val="tx2"/>
              </a:solidFill>
              <a:latin typeface="Source Sans Pro" panose="020B0503030403020204" pitchFamily="34" charset="0"/>
              <a:ea typeface="+mn-ea"/>
              <a:cs typeface="+mn-cs"/>
            </a:defRPr>
          </a:lvl3pPr>
          <a:lvl4pPr marL="1371600" indent="0" algn="ctr" defTabSz="914400" rtl="0" eaLnBrk="1" latinLnBrk="0" hangingPunct="1">
            <a:lnSpc>
              <a:spcPct val="90000"/>
            </a:lnSpc>
            <a:spcBef>
              <a:spcPts val="500"/>
            </a:spcBef>
            <a:buFont typeface="Arial" panose="020B0604020202020204" pitchFamily="34" charset="0"/>
            <a:buNone/>
            <a:defRPr sz="1600" kern="1200">
              <a:solidFill>
                <a:schemeClr val="tx2"/>
              </a:solidFill>
              <a:latin typeface="Source Sans Pro" panose="020B0503030403020204" pitchFamily="34" charset="0"/>
              <a:ea typeface="+mn-ea"/>
              <a:cs typeface="+mn-cs"/>
            </a:defRPr>
          </a:lvl4pPr>
          <a:lvl5pPr marL="1828800" indent="0" algn="ctr" defTabSz="914400" rtl="0" eaLnBrk="1" latinLnBrk="0" hangingPunct="1">
            <a:lnSpc>
              <a:spcPct val="90000"/>
            </a:lnSpc>
            <a:spcBef>
              <a:spcPts val="500"/>
            </a:spcBef>
            <a:buFont typeface="Arial" panose="020B0604020202020204" pitchFamily="34" charset="0"/>
            <a:buNone/>
            <a:defRPr sz="1600" kern="1200">
              <a:solidFill>
                <a:schemeClr val="tx2"/>
              </a:solidFill>
              <a:latin typeface="Source Sans Pro" panose="020B0503030403020204" pitchFamily="34" charset="0"/>
              <a:ea typeface="+mn-ea"/>
              <a:cs typeface="+mn-cs"/>
            </a:defRPr>
          </a:lvl5pPr>
          <a:lvl6pPr marL="22860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6pPr>
          <a:lvl7pPr marL="27432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7pPr>
          <a:lvl8pPr marL="32004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8pPr>
          <a:lvl9pPr marL="3657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9pPr>
        </a:lstStyle>
        <a:p>
          <a:r>
            <a:rPr lang="es-ES">
              <a:latin typeface="Source Sans Pro"/>
              <a:ea typeface="Source Sans Pro"/>
            </a:rPr>
            <a:t>Coyuntura turística de Andalucía</a:t>
          </a:r>
        </a:p>
      </xdr:txBody>
    </xdr:sp>
    <xdr:clientData/>
  </xdr:twoCellAnchor>
  <xdr:twoCellAnchor>
    <xdr:from>
      <xdr:col>0</xdr:col>
      <xdr:colOff>626534</xdr:colOff>
      <xdr:row>6</xdr:row>
      <xdr:rowOff>42333</xdr:rowOff>
    </xdr:from>
    <xdr:to>
      <xdr:col>9</xdr:col>
      <xdr:colOff>162635</xdr:colOff>
      <xdr:row>8</xdr:row>
      <xdr:rowOff>130020</xdr:rowOff>
    </xdr:to>
    <xdr:sp macro="" textlink="">
      <xdr:nvSpPr>
        <xdr:cNvPr id="11" name="Subtítulo 2">
          <a:extLst>
            <a:ext uri="{FF2B5EF4-FFF2-40B4-BE49-F238E27FC236}">
              <a16:creationId xmlns:a16="http://schemas.microsoft.com/office/drawing/2014/main" id="{8715AA4A-5C27-49D4-A3BB-FA6C635F544E}"/>
            </a:ext>
          </a:extLst>
        </xdr:cNvPr>
        <xdr:cNvSpPr txBox="1">
          <a:spLocks/>
        </xdr:cNvSpPr>
      </xdr:nvSpPr>
      <xdr:spPr>
        <a:xfrm>
          <a:off x="626534" y="1147233"/>
          <a:ext cx="6394101" cy="455987"/>
        </a:xfrm>
        <a:prstGeom prst="rect">
          <a:avLst/>
        </a:prstGeom>
      </xdr:spPr>
      <xdr:txBody>
        <a:bodyPr vert="horz" wrap="square" lIns="91440" tIns="45720" rIns="91440" bIns="45720" rtlCol="0" anchor="t">
          <a:normAutofit/>
        </a:bodyPr>
        <a:lstStyle>
          <a:defPPr>
            <a:defRPr lang="es-ES"/>
          </a:defPPr>
          <a:lvl1pPr marL="0" indent="0" algn="l" defTabSz="914400" rtl="0" eaLnBrk="1" latinLnBrk="0" hangingPunct="1">
            <a:lnSpc>
              <a:spcPct val="90000"/>
            </a:lnSpc>
            <a:spcBef>
              <a:spcPts val="1000"/>
            </a:spcBef>
            <a:buFont typeface="Arial" panose="020B0604020202020204" pitchFamily="34" charset="0"/>
            <a:buNone/>
            <a:defRPr sz="2400" kern="1200">
              <a:solidFill>
                <a:schemeClr val="bg1"/>
              </a:solidFill>
              <a:latin typeface="Source Sans Pro" panose="020B0503030403020204" pitchFamily="34" charset="0"/>
              <a:ea typeface="+mn-ea"/>
              <a:cs typeface="+mn-cs"/>
            </a:defRPr>
          </a:lvl1pPr>
          <a:lvl2pPr marL="457200" indent="0" algn="ctr" defTabSz="914400" rtl="0" eaLnBrk="1" latinLnBrk="0" hangingPunct="1">
            <a:lnSpc>
              <a:spcPct val="90000"/>
            </a:lnSpc>
            <a:spcBef>
              <a:spcPts val="500"/>
            </a:spcBef>
            <a:buFont typeface="Arial" panose="020B0604020202020204" pitchFamily="34" charset="0"/>
            <a:buNone/>
            <a:defRPr sz="2000" kern="1200">
              <a:solidFill>
                <a:schemeClr val="tx1"/>
              </a:solidFill>
              <a:latin typeface="Source Sans Pro" panose="020B0503030403020204" pitchFamily="34" charset="0"/>
              <a:ea typeface="+mn-ea"/>
              <a:cs typeface="+mn-cs"/>
            </a:defRPr>
          </a:lvl2pPr>
          <a:lvl3pPr marL="914400" indent="0" algn="ctr" defTabSz="914400" rtl="0" eaLnBrk="1" latinLnBrk="0" hangingPunct="1">
            <a:lnSpc>
              <a:spcPct val="90000"/>
            </a:lnSpc>
            <a:spcBef>
              <a:spcPts val="500"/>
            </a:spcBef>
            <a:buFont typeface="Arial" panose="020B0604020202020204" pitchFamily="34" charset="0"/>
            <a:buNone/>
            <a:defRPr sz="1800" kern="1200">
              <a:solidFill>
                <a:schemeClr val="tx1"/>
              </a:solidFill>
              <a:latin typeface="Source Sans Pro" panose="020B0503030403020204" pitchFamily="34" charset="0"/>
              <a:ea typeface="+mn-ea"/>
              <a:cs typeface="+mn-cs"/>
            </a:defRPr>
          </a:lvl3pPr>
          <a:lvl4pPr marL="1371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Source Sans Pro" panose="020B0503030403020204" pitchFamily="34" charset="0"/>
              <a:ea typeface="+mn-ea"/>
              <a:cs typeface="+mn-cs"/>
            </a:defRPr>
          </a:lvl4pPr>
          <a:lvl5pPr marL="18288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Source Sans Pro" panose="020B0503030403020204" pitchFamily="34" charset="0"/>
              <a:ea typeface="+mn-ea"/>
              <a:cs typeface="+mn-cs"/>
            </a:defRPr>
          </a:lvl5pPr>
          <a:lvl6pPr marL="22860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6pPr>
          <a:lvl7pPr marL="27432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7pPr>
          <a:lvl8pPr marL="32004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8pPr>
          <a:lvl9pPr marL="3657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9pPr>
        </a:lstStyle>
        <a:p>
          <a:r>
            <a:rPr lang="es-ES" sz="2400" kern="1200">
              <a:solidFill>
                <a:schemeClr val="bg1"/>
              </a:solidFill>
              <a:effectLst/>
              <a:latin typeface="Source Sans Pro" panose="020B0503030403020204" pitchFamily="34" charset="0"/>
              <a:ea typeface="+mn-ea"/>
              <a:cs typeface="+mn-cs"/>
            </a:rPr>
            <a:t>Acumulado JUL.25-SEP.25 </a:t>
          </a:r>
          <a:endParaRPr lang="es-ES">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160565</xdr:colOff>
      <xdr:row>113</xdr:row>
      <xdr:rowOff>135536</xdr:rowOff>
    </xdr:from>
    <xdr:to>
      <xdr:col>10</xdr:col>
      <xdr:colOff>0</xdr:colOff>
      <xdr:row>119</xdr:row>
      <xdr:rowOff>101840</xdr:rowOff>
    </xdr:to>
    <xdr:sp macro="" textlink="">
      <xdr:nvSpPr>
        <xdr:cNvPr id="2" name="Text Box 6">
          <a:extLst>
            <a:ext uri="{FF2B5EF4-FFF2-40B4-BE49-F238E27FC236}">
              <a16:creationId xmlns:a16="http://schemas.microsoft.com/office/drawing/2014/main" id="{00000000-0008-0000-2A00-000015000000}"/>
            </a:ext>
          </a:extLst>
        </xdr:cNvPr>
        <xdr:cNvSpPr txBox="1">
          <a:spLocks noChangeArrowheads="1"/>
        </xdr:cNvSpPr>
      </xdr:nvSpPr>
      <xdr:spPr bwMode="auto">
        <a:xfrm>
          <a:off x="160565" y="29639074"/>
          <a:ext cx="8681510" cy="1080549"/>
        </a:xfrm>
        <a:prstGeom prst="rect">
          <a:avLst/>
        </a:prstGeom>
        <a:no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Los alojamientos hoteleros andaluces han registrado 6,5 millones de</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t>
          </a:r>
          <a:r>
            <a:rPr lang="es-ES" sz="1300" b="0" i="0" kern="1200">
              <a:solidFill>
                <a:srgbClr val="002060"/>
              </a:solidFill>
              <a:latin typeface="Source Sans Pro" panose="020B0503030403020204" pitchFamily="34" charset="0"/>
              <a:ea typeface="Noto Sans HK Light" panose="020B0300000000000000" pitchFamily="34" charset="-128"/>
              <a:cs typeface="+mn-cs"/>
            </a:rPr>
            <a:t>viajeros en</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el acumulado julio-septiembre de 2025</a:t>
          </a:r>
          <a:r>
            <a:rPr lang="es-ES" sz="1300" b="0" i="0" kern="1200">
              <a:solidFill>
                <a:srgbClr val="002060"/>
              </a:solidFill>
              <a:latin typeface="Source Sans Pro" panose="020B0503030403020204" pitchFamily="34" charset="0"/>
              <a:ea typeface="Noto Sans HK Light" panose="020B0300000000000000" pitchFamily="34" charset="-128"/>
              <a:cs typeface="+mn-cs"/>
            </a:rPr>
            <a:t>, lo que respecto al mismo periodo del año anterior supone un incremento del +3,7%. Registrando</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ambos mercados aumentos respecto al mismo acumulado de 2024, siendo más acusado en el mercado español (+5,7%) que en el mercado extranjero (+1,3%). </a:t>
          </a:r>
          <a:r>
            <a:rPr lang="es-ES" sz="1200" b="0" i="0" baseline="0">
              <a:solidFill>
                <a:srgbClr val="002060"/>
              </a:solidFill>
              <a:latin typeface="Source Sans Pro" panose="020B0503030403020204" pitchFamily="34" charset="0"/>
              <a:ea typeface="Noto Sans HK Light" panose="020B0300000000000000" pitchFamily="34" charset="-128"/>
            </a:rPr>
            <a:t> </a:t>
          </a:r>
          <a:endParaRPr lang="es-ES" sz="1200" b="0" i="0">
            <a:solidFill>
              <a:srgbClr val="002060"/>
            </a:solidFill>
            <a:latin typeface="Source Sans Pro" panose="020B0503030403020204" pitchFamily="34" charset="0"/>
            <a:ea typeface="Noto Sans HK Light" panose="020B0300000000000000" pitchFamily="34" charset="-128"/>
          </a:endParaRPr>
        </a:p>
      </xdr:txBody>
    </xdr:sp>
    <xdr:clientData/>
  </xdr:twoCellAnchor>
  <xdr:twoCellAnchor>
    <xdr:from>
      <xdr:col>0</xdr:col>
      <xdr:colOff>277683</xdr:colOff>
      <xdr:row>122</xdr:row>
      <xdr:rowOff>79327</xdr:rowOff>
    </xdr:from>
    <xdr:to>
      <xdr:col>9</xdr:col>
      <xdr:colOff>431444</xdr:colOff>
      <xdr:row>138</xdr:row>
      <xdr:rowOff>56467</xdr:rowOff>
    </xdr:to>
    <xdr:graphicFrame macro="">
      <xdr:nvGraphicFramePr>
        <xdr:cNvPr id="3" name="Object 2">
          <a:extLst>
            <a:ext uri="{FF2B5EF4-FFF2-40B4-BE49-F238E27FC236}">
              <a16:creationId xmlns:a16="http://schemas.microsoft.com/office/drawing/2014/main" id="{00000000-0008-0000-2A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112940</xdr:colOff>
      <xdr:row>150</xdr:row>
      <xdr:rowOff>81108</xdr:rowOff>
    </xdr:from>
    <xdr:to>
      <xdr:col>9</xdr:col>
      <xdr:colOff>494221</xdr:colOff>
      <xdr:row>155</xdr:row>
      <xdr:rowOff>24297</xdr:rowOff>
    </xdr:to>
    <xdr:sp macro="" textlink="">
      <xdr:nvSpPr>
        <xdr:cNvPr id="4" name="Text Box 6">
          <a:extLst>
            <a:ext uri="{FF2B5EF4-FFF2-40B4-BE49-F238E27FC236}">
              <a16:creationId xmlns:a16="http://schemas.microsoft.com/office/drawing/2014/main" id="{00000000-0008-0000-2A00-000017000000}"/>
            </a:ext>
          </a:extLst>
        </xdr:cNvPr>
        <xdr:cNvSpPr txBox="1">
          <a:spLocks noChangeArrowheads="1"/>
        </xdr:cNvSpPr>
      </xdr:nvSpPr>
      <xdr:spPr bwMode="auto">
        <a:xfrm>
          <a:off x="112940" y="26391491"/>
          <a:ext cx="8584444" cy="842233"/>
        </a:xfrm>
        <a:prstGeom prst="rect">
          <a:avLst/>
        </a:prstGeom>
        <a:solidFill>
          <a:prstClr val="white"/>
        </a:solid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just" defTabSz="914400" rtl="0" eaLnBrk="1" fontAlgn="base" latinLnBrk="0" hangingPunct="1">
            <a:lnSpc>
              <a:spcPts val="1800"/>
            </a:lnSpc>
            <a:spcBef>
              <a:spcPct val="50000"/>
            </a:spcBef>
            <a:spcAft>
              <a:spcPct val="0"/>
            </a:spcAft>
            <a:buClrTx/>
            <a:buSzTx/>
            <a:buFontTx/>
            <a:buNone/>
            <a:tabLst/>
            <a:defRPr/>
          </a:pPr>
          <a:r>
            <a:rPr lang="es-ES" sz="1300" b="0" i="0" kern="1200">
              <a:solidFill>
                <a:srgbClr val="002060"/>
              </a:solidFill>
              <a:latin typeface="Source Sans Pro" panose="020B0503030403020204" pitchFamily="34" charset="0"/>
              <a:ea typeface="Noto Sans HK Light" panose="020B0300000000000000" pitchFamily="34" charset="-128"/>
              <a:cs typeface="+mn-cs"/>
            </a:rPr>
            <a:t>Estos viajeros han realizado 20,6</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t>
          </a:r>
          <a:r>
            <a:rPr lang="es-ES" sz="1300" b="0" i="0" kern="1200">
              <a:solidFill>
                <a:srgbClr val="002060"/>
              </a:solidFill>
              <a:latin typeface="Source Sans Pro" panose="020B0503030403020204" pitchFamily="34" charset="0"/>
              <a:ea typeface="Noto Sans HK Light" panose="020B0300000000000000" pitchFamily="34" charset="-128"/>
              <a:cs typeface="+mn-cs"/>
            </a:rPr>
            <a:t>millones de pernoctaciones, lo que supone un aumento del +2,9% respecto</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t>
          </a:r>
          <a:r>
            <a:rPr lang="es-ES" sz="1300" b="0" i="0" kern="1200">
              <a:solidFill>
                <a:srgbClr val="002060"/>
              </a:solidFill>
              <a:latin typeface="Source Sans Pro" panose="020B0503030403020204" pitchFamily="34" charset="0"/>
              <a:ea typeface="Noto Sans HK Light" panose="020B0300000000000000" pitchFamily="34" charset="-128"/>
              <a:cs typeface="+mn-cs"/>
            </a:rPr>
            <a:t>al acumulado</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julio-septiembre </a:t>
          </a:r>
          <a:r>
            <a:rPr lang="es-ES" sz="1300" b="0" i="0" kern="1200">
              <a:solidFill>
                <a:srgbClr val="002060"/>
              </a:solidFill>
              <a:latin typeface="Source Sans Pro" panose="020B0503030403020204" pitchFamily="34" charset="0"/>
              <a:ea typeface="Noto Sans HK Light" panose="020B0300000000000000" pitchFamily="34" charset="-128"/>
              <a:cs typeface="+mn-cs"/>
            </a:rPr>
            <a:t>de 2024.</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t>
          </a:r>
          <a:r>
            <a:rPr lang="es-ES" sz="1300" b="0" i="0" kern="1200">
              <a:solidFill>
                <a:srgbClr val="002060"/>
              </a:solidFill>
              <a:latin typeface="Source Sans Pro" panose="020B0503030403020204" pitchFamily="34" charset="0"/>
              <a:ea typeface="Noto Sans HK Light" panose="020B0300000000000000" pitchFamily="34" charset="-128"/>
              <a:cs typeface="+mn-cs"/>
            </a:rPr>
            <a:t>El mercado nacional </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registra un aumento del +4,5% respecto al verano de 2024, mientras que el crecimiento del mercado extranjero ha sido más moderado (+1,3%). </a:t>
          </a:r>
          <a:endParaRPr lang="es-ES" sz="1300" b="0" i="0" kern="1200">
            <a:solidFill>
              <a:srgbClr val="002060"/>
            </a:solidFill>
            <a:latin typeface="Source Sans Pro" panose="020B0503030403020204" pitchFamily="34" charset="0"/>
            <a:ea typeface="Noto Sans HK Light" panose="020B0300000000000000" pitchFamily="34" charset="-128"/>
            <a:cs typeface="+mn-cs"/>
          </a:endParaRPr>
        </a:p>
      </xdr:txBody>
    </xdr:sp>
    <xdr:clientData/>
  </xdr:twoCellAnchor>
  <xdr:twoCellAnchor>
    <xdr:from>
      <xdr:col>0</xdr:col>
      <xdr:colOff>212725</xdr:colOff>
      <xdr:row>159</xdr:row>
      <xdr:rowOff>186690</xdr:rowOff>
    </xdr:from>
    <xdr:to>
      <xdr:col>9</xdr:col>
      <xdr:colOff>365125</xdr:colOff>
      <xdr:row>177</xdr:row>
      <xdr:rowOff>112712</xdr:rowOff>
    </xdr:to>
    <xdr:graphicFrame macro="">
      <xdr:nvGraphicFramePr>
        <xdr:cNvPr id="5" name="Object 2">
          <a:extLst>
            <a:ext uri="{FF2B5EF4-FFF2-40B4-BE49-F238E27FC236}">
              <a16:creationId xmlns:a16="http://schemas.microsoft.com/office/drawing/2014/main" id="{00000000-0008-0000-2A00-00001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55789</xdr:colOff>
      <xdr:row>226</xdr:row>
      <xdr:rowOff>6496</xdr:rowOff>
    </xdr:from>
    <xdr:to>
      <xdr:col>9</xdr:col>
      <xdr:colOff>750661</xdr:colOff>
      <xdr:row>231</xdr:row>
      <xdr:rowOff>121492</xdr:rowOff>
    </xdr:to>
    <xdr:sp macro="" textlink="">
      <xdr:nvSpPr>
        <xdr:cNvPr id="6" name="Text Box 6">
          <a:extLst>
            <a:ext uri="{FF2B5EF4-FFF2-40B4-BE49-F238E27FC236}">
              <a16:creationId xmlns:a16="http://schemas.microsoft.com/office/drawing/2014/main" id="{00000000-0008-0000-2A00-00001B000000}"/>
            </a:ext>
          </a:extLst>
        </xdr:cNvPr>
        <xdr:cNvSpPr txBox="1">
          <a:spLocks noChangeArrowheads="1"/>
        </xdr:cNvSpPr>
      </xdr:nvSpPr>
      <xdr:spPr bwMode="auto">
        <a:xfrm>
          <a:off x="55789" y="40312797"/>
          <a:ext cx="8898035" cy="975162"/>
        </a:xfrm>
        <a:prstGeom prst="rect">
          <a:avLst/>
        </a:prstGeom>
        <a:no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just">
            <a:lnSpc>
              <a:spcPts val="1800"/>
            </a:lnSpc>
            <a:spcBef>
              <a:spcPts val="0"/>
            </a:spcBef>
          </a:pPr>
          <a:r>
            <a:rPr lang="es-ES" sz="1300" b="0" i="0">
              <a:solidFill>
                <a:srgbClr val="002060"/>
              </a:solidFill>
              <a:latin typeface="Source Sans Pro" panose="020B0503030403020204" pitchFamily="34" charset="0"/>
              <a:ea typeface="Noto Sans HK Light" panose="020B0300000000000000" pitchFamily="34" charset="-128"/>
            </a:rPr>
            <a:t>Andalucía ocupa la tercera posición en el ranking de movimiento hotelero de España con una cuota del 15,6%, mostrando en el verano de 2025 un ascenso (+2,9%) superior</a:t>
          </a:r>
          <a:r>
            <a:rPr lang="es-ES" sz="1300" b="0" i="0" baseline="0">
              <a:solidFill>
                <a:srgbClr val="002060"/>
              </a:solidFill>
              <a:latin typeface="Source Sans Pro" panose="020B0503030403020204" pitchFamily="34" charset="0"/>
              <a:ea typeface="Noto Sans HK Light" panose="020B0300000000000000" pitchFamily="34" charset="-128"/>
            </a:rPr>
            <a:t> al de </a:t>
          </a:r>
          <a:r>
            <a:rPr lang="es-ES" sz="1300" b="0" i="0">
              <a:solidFill>
                <a:srgbClr val="002060"/>
              </a:solidFill>
              <a:latin typeface="Source Sans Pro" panose="020B0503030403020204" pitchFamily="34" charset="0"/>
              <a:ea typeface="Noto Sans HK Light" panose="020B0300000000000000" pitchFamily="34" charset="-128"/>
            </a:rPr>
            <a:t>la media nacional</a:t>
          </a:r>
          <a:r>
            <a:rPr lang="es-ES" sz="1300" b="0" i="0" baseline="0">
              <a:solidFill>
                <a:srgbClr val="002060"/>
              </a:solidFill>
              <a:latin typeface="Source Sans Pro" panose="020B0503030403020204" pitchFamily="34" charset="0"/>
              <a:ea typeface="Noto Sans HK Light" panose="020B0300000000000000" pitchFamily="34" charset="-128"/>
            </a:rPr>
            <a:t> y al de las principales CC. AA. turísticas. Además, continúa siendo líder en las pernoctaciones de nacionales, pues en este periodo prácticamente una de cada cuatro pernoctaciones realizadas por los viajeros nacionales han tenido lugar en Andalucía.</a:t>
          </a:r>
        </a:p>
        <a:p>
          <a:pPr algn="just">
            <a:lnSpc>
              <a:spcPts val="1800"/>
            </a:lnSpc>
            <a:spcBef>
              <a:spcPts val="0"/>
            </a:spcBef>
          </a:pPr>
          <a:r>
            <a:rPr lang="es-ES" sz="1300" b="0" i="0" baseline="0">
              <a:solidFill>
                <a:srgbClr val="002060"/>
              </a:solidFill>
              <a:latin typeface="Source Sans Pro" panose="020B0503030403020204" pitchFamily="34" charset="0"/>
              <a:ea typeface="Noto Sans HK Light" panose="020B0300000000000000" pitchFamily="34" charset="-128"/>
            </a:rPr>
            <a:t> </a:t>
          </a:r>
        </a:p>
      </xdr:txBody>
    </xdr:sp>
    <xdr:clientData/>
  </xdr:twoCellAnchor>
  <xdr:twoCellAnchor>
    <xdr:from>
      <xdr:col>0</xdr:col>
      <xdr:colOff>151038</xdr:colOff>
      <xdr:row>307</xdr:row>
      <xdr:rowOff>58512</xdr:rowOff>
    </xdr:from>
    <xdr:to>
      <xdr:col>9</xdr:col>
      <xdr:colOff>659946</xdr:colOff>
      <xdr:row>312</xdr:row>
      <xdr:rowOff>137784</xdr:rowOff>
    </xdr:to>
    <xdr:sp macro="" textlink="">
      <xdr:nvSpPr>
        <xdr:cNvPr id="7" name="Text Box 6">
          <a:extLst>
            <a:ext uri="{FF2B5EF4-FFF2-40B4-BE49-F238E27FC236}">
              <a16:creationId xmlns:a16="http://schemas.microsoft.com/office/drawing/2014/main" id="{00000000-0008-0000-2A00-00001C000000}"/>
            </a:ext>
          </a:extLst>
        </xdr:cNvPr>
        <xdr:cNvSpPr txBox="1">
          <a:spLocks noChangeArrowheads="1"/>
        </xdr:cNvSpPr>
      </xdr:nvSpPr>
      <xdr:spPr bwMode="auto">
        <a:xfrm>
          <a:off x="151038" y="65062144"/>
          <a:ext cx="8542257" cy="1007810"/>
        </a:xfrm>
        <a:prstGeom prst="rect">
          <a:avLst/>
        </a:prstGeom>
        <a:no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just" rtl="0" fontAlgn="base">
            <a:lnSpc>
              <a:spcPts val="1800"/>
            </a:lnSpc>
          </a:pPr>
          <a:r>
            <a:rPr lang="es-ES" sz="1300" b="0" i="0" kern="1200">
              <a:solidFill>
                <a:srgbClr val="002060"/>
              </a:solidFill>
              <a:latin typeface="Source Sans Pro" panose="020B0503030403020204" pitchFamily="34" charset="0"/>
              <a:ea typeface="Noto Sans HK Light" panose="020B0300000000000000" pitchFamily="34" charset="-128"/>
              <a:cs typeface="+mn-cs"/>
            </a:rPr>
            <a:t>En el acumulado julio-septiembre de 2025, la mayoría de las provincias andaluzas presentan crecimientos tanto en viajeros alojados como en pernoctaciones (exceptuando Jaén y Córdoba, con leves decrementos).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En la variable </a:t>
          </a:r>
          <a:r>
            <a:rPr lang="es-ES" sz="1300" b="0" i="0" kern="1200">
              <a:solidFill>
                <a:srgbClr val="002060"/>
              </a:solidFill>
              <a:latin typeface="Source Sans Pro" panose="020B0503030403020204" pitchFamily="34" charset="0"/>
              <a:ea typeface="Noto Sans HK Light" panose="020B0300000000000000" pitchFamily="34" charset="-128"/>
              <a:cs typeface="+mn-cs"/>
            </a:rPr>
            <a:t>pernoctaciones, destacan A</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lmería, Cádiz y Granada con crecimientos </a:t>
          </a:r>
          <a:r>
            <a:rPr lang="es-ES" sz="1300" b="0" i="0" kern="1200" baseline="0">
              <a:solidFill>
                <a:sysClr val="windowText" lastClr="000000"/>
              </a:solidFill>
              <a:latin typeface="Source Sans Pro" panose="020B0503030403020204" pitchFamily="34" charset="0"/>
              <a:ea typeface="Noto Sans HK Light" panose="020B0300000000000000" pitchFamily="34" charset="-128"/>
              <a:cs typeface="+mn-cs"/>
            </a:rPr>
            <a:t>superiores</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 a la media. </a:t>
          </a:r>
          <a:endParaRPr lang="es-ES" sz="1300" b="0" i="0" kern="1200">
            <a:solidFill>
              <a:srgbClr val="002060"/>
            </a:solidFill>
            <a:latin typeface="Source Sans Pro" panose="020B0503030403020204" pitchFamily="34" charset="0"/>
            <a:ea typeface="Noto Sans HK Light" panose="020B0300000000000000" pitchFamily="34" charset="-128"/>
            <a:cs typeface="+mn-cs"/>
          </a:endParaRPr>
        </a:p>
      </xdr:txBody>
    </xdr:sp>
    <xdr:clientData/>
  </xdr:twoCellAnchor>
  <xdr:twoCellAnchor>
    <xdr:from>
      <xdr:col>0</xdr:col>
      <xdr:colOff>75034</xdr:colOff>
      <xdr:row>188</xdr:row>
      <xdr:rowOff>171109</xdr:rowOff>
    </xdr:from>
    <xdr:to>
      <xdr:col>9</xdr:col>
      <xdr:colOff>649254</xdr:colOff>
      <xdr:row>193</xdr:row>
      <xdr:rowOff>105131</xdr:rowOff>
    </xdr:to>
    <xdr:sp macro="" textlink="">
      <xdr:nvSpPr>
        <xdr:cNvPr id="8" name="Text Box 6">
          <a:extLst>
            <a:ext uri="{FF2B5EF4-FFF2-40B4-BE49-F238E27FC236}">
              <a16:creationId xmlns:a16="http://schemas.microsoft.com/office/drawing/2014/main" id="{00000000-0008-0000-2A00-00001E000000}"/>
            </a:ext>
          </a:extLst>
        </xdr:cNvPr>
        <xdr:cNvSpPr txBox="1">
          <a:spLocks noChangeArrowheads="1"/>
        </xdr:cNvSpPr>
      </xdr:nvSpPr>
      <xdr:spPr bwMode="auto">
        <a:xfrm>
          <a:off x="75034" y="33489170"/>
          <a:ext cx="8777383" cy="833066"/>
        </a:xfrm>
        <a:prstGeom prst="rect">
          <a:avLst/>
        </a:prstGeom>
        <a:no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just">
            <a:lnSpc>
              <a:spcPts val="1800"/>
            </a:lnSpc>
            <a:spcBef>
              <a:spcPts val="0"/>
            </a:spcBef>
          </a:pPr>
          <a:r>
            <a:rPr lang="es-ES" sz="1300" b="0" i="0" baseline="0">
              <a:solidFill>
                <a:srgbClr val="002060"/>
              </a:solidFill>
              <a:latin typeface="Source Sans Pro" panose="020B0503030403020204" pitchFamily="34" charset="0"/>
              <a:ea typeface="Noto Sans HK Light" panose="020B0300000000000000" pitchFamily="34" charset="-128"/>
            </a:rPr>
            <a:t>El volumen de pernoctaciones acumulado en los meses de julio a septiembre del año 2025 (20,6 </a:t>
          </a: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millones) se posiciona como la cifra como la más elevada de la serie,</a:t>
          </a:r>
          <a:r>
            <a:rPr lang="es-ES" sz="1300" b="0" i="0" baseline="0">
              <a:solidFill>
                <a:srgbClr val="002060"/>
              </a:solidFill>
              <a:latin typeface="Source Sans Pro" panose="020B0503030403020204" pitchFamily="34" charset="0"/>
              <a:ea typeface="Noto Sans HK Light" panose="020B0300000000000000" pitchFamily="34" charset="-128"/>
            </a:rPr>
            <a:t> tal y como puede verse en el gráfico, superando a la registrada en el verano de 2019 (nivel pre-pandemia), que hasta entonces era la más elevada.</a:t>
          </a:r>
        </a:p>
      </xdr:txBody>
    </xdr:sp>
    <xdr:clientData/>
  </xdr:twoCellAnchor>
  <xdr:twoCellAnchor>
    <xdr:from>
      <xdr:col>0</xdr:col>
      <xdr:colOff>0</xdr:colOff>
      <xdr:row>195</xdr:row>
      <xdr:rowOff>144510</xdr:rowOff>
    </xdr:from>
    <xdr:to>
      <xdr:col>10</xdr:col>
      <xdr:colOff>28575</xdr:colOff>
      <xdr:row>216</xdr:row>
      <xdr:rowOff>63500</xdr:rowOff>
    </xdr:to>
    <xdr:graphicFrame macro="">
      <xdr:nvGraphicFramePr>
        <xdr:cNvPr id="9" name="Object 2">
          <a:extLst>
            <a:ext uri="{FF2B5EF4-FFF2-40B4-BE49-F238E27FC236}">
              <a16:creationId xmlns:a16="http://schemas.microsoft.com/office/drawing/2014/main" id="{00000000-0008-0000-2A00-00001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38100</xdr:colOff>
      <xdr:row>75</xdr:row>
      <xdr:rowOff>53977</xdr:rowOff>
    </xdr:from>
    <xdr:ext cx="8553450" cy="5751240"/>
    <xdr:sp macro="" textlink="">
      <xdr:nvSpPr>
        <xdr:cNvPr id="12" name="Text Box 6">
          <a:extLst>
            <a:ext uri="{FF2B5EF4-FFF2-40B4-BE49-F238E27FC236}">
              <a16:creationId xmlns:a16="http://schemas.microsoft.com/office/drawing/2014/main" id="{00000000-0008-0000-2A00-000051000000}"/>
            </a:ext>
          </a:extLst>
        </xdr:cNvPr>
        <xdr:cNvSpPr txBox="1">
          <a:spLocks noChangeArrowheads="1"/>
        </xdr:cNvSpPr>
      </xdr:nvSpPr>
      <xdr:spPr bwMode="auto">
        <a:xfrm>
          <a:off x="38100" y="15674977"/>
          <a:ext cx="8553450" cy="5751240"/>
        </a:xfrm>
        <a:prstGeom prst="rect">
          <a:avLst/>
        </a:prstGeom>
        <a:noFill/>
        <a:ln w="9525">
          <a:noFill/>
          <a:miter lim="800000"/>
          <a:headEnd/>
          <a:tailEnd/>
        </a:ln>
        <a:effectLst/>
      </xdr:spPr>
      <xdr:txBody>
        <a:bodyPr vertOverflow="overflow" horzOverflow="overflow"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171450" lvl="0" indent="-171450" algn="just">
            <a:lnSpc>
              <a:spcPts val="1800"/>
            </a:lnSpc>
            <a:buFont typeface="Arial" panose="020B0604020202020204" pitchFamily="34" charset="0"/>
            <a:buChar char="•"/>
          </a:pPr>
          <a:r>
            <a:rPr lang="es-ES" sz="1200" b="0" i="0" kern="1200">
              <a:solidFill>
                <a:srgbClr val="002060"/>
              </a:solidFill>
              <a:latin typeface="Source Sans Pro" panose="020B0503030403020204" pitchFamily="34" charset="0"/>
              <a:ea typeface="Noto Sans HK Light" panose="020B0300000000000000" pitchFamily="34" charset="-128"/>
              <a:cs typeface="+mn-cs"/>
            </a:rPr>
            <a:t>Los alojamientos hoteleros andaluces han registrado 6,5 millones de viajeros en el verano de 2025 (acumulado julio-septiembre), y un total de 20,6 millones de pernoctaciones, lo que respecto al mismo periodo del año anterior supone un incremento</a:t>
          </a:r>
          <a:r>
            <a:rPr lang="es-ES" sz="1200" b="0" i="0" kern="1200" baseline="0">
              <a:solidFill>
                <a:srgbClr val="002060"/>
              </a:solidFill>
              <a:latin typeface="Source Sans Pro" panose="020B0503030403020204" pitchFamily="34" charset="0"/>
              <a:ea typeface="Noto Sans HK Light" panose="020B0300000000000000" pitchFamily="34" charset="-128"/>
              <a:cs typeface="+mn-cs"/>
            </a:rPr>
            <a:t> d</a:t>
          </a:r>
          <a:r>
            <a:rPr lang="es-ES" sz="1200" b="0" i="0" kern="1200">
              <a:solidFill>
                <a:srgbClr val="002060"/>
              </a:solidFill>
              <a:latin typeface="Source Sans Pro" panose="020B0503030403020204" pitchFamily="34" charset="0"/>
              <a:ea typeface="Noto Sans HK Light" panose="020B0300000000000000" pitchFamily="34" charset="-128"/>
              <a:cs typeface="+mn-cs"/>
            </a:rPr>
            <a:t>e viajeros del +3,7% y de pernoctaciones del +2,9%. </a:t>
          </a:r>
        </a:p>
        <a:p>
          <a:pPr marL="171450" lvl="0" indent="-171450" algn="just">
            <a:lnSpc>
              <a:spcPts val="1800"/>
            </a:lnSpc>
            <a:buFont typeface="Arial" panose="020B0604020202020204" pitchFamily="34" charset="0"/>
            <a:buChar char="•"/>
          </a:pPr>
          <a:endParaRPr lang="es-ES" sz="1200" b="0" i="0" kern="1200">
            <a:solidFill>
              <a:srgbClr val="002060"/>
            </a:solidFill>
            <a:latin typeface="Source Sans Pro" panose="020B0503030403020204" pitchFamily="34" charset="0"/>
            <a:ea typeface="Noto Sans HK Light" panose="020B0300000000000000" pitchFamily="34" charset="-128"/>
            <a:cs typeface="+mn-cs"/>
          </a:endParaRPr>
        </a:p>
        <a:p>
          <a:pPr marL="171450" lvl="0" indent="-171450" algn="just">
            <a:lnSpc>
              <a:spcPts val="1800"/>
            </a:lnSpc>
            <a:buFont typeface="Arial" panose="020B0604020202020204" pitchFamily="34" charset="0"/>
            <a:buChar char="•"/>
          </a:pPr>
          <a:r>
            <a:rPr lang="es-ES" sz="1200" b="0" i="0" kern="1200">
              <a:solidFill>
                <a:srgbClr val="002060"/>
              </a:solidFill>
              <a:latin typeface="Source Sans Pro" panose="020B0503030403020204" pitchFamily="34" charset="0"/>
              <a:ea typeface="Noto Sans HK Light" panose="020B0300000000000000" pitchFamily="34" charset="-128"/>
              <a:cs typeface="+mn-cs"/>
            </a:rPr>
            <a:t>Asimismo, es destacable que aunque ambos mercados han registrado una evolución positiva, las</a:t>
          </a:r>
          <a:r>
            <a:rPr lang="es-ES" sz="1200" b="0" i="0" kern="1200" baseline="0">
              <a:solidFill>
                <a:srgbClr val="002060"/>
              </a:solidFill>
              <a:latin typeface="Source Sans Pro" panose="020B0503030403020204" pitchFamily="34" charset="0"/>
              <a:ea typeface="Noto Sans HK Light" panose="020B0300000000000000" pitchFamily="34" charset="-128"/>
              <a:cs typeface="+mn-cs"/>
            </a:rPr>
            <a:t> tasas de crecimiento de </a:t>
          </a:r>
          <a:r>
            <a:rPr lang="es-ES" sz="1200" b="0" i="0" kern="1200">
              <a:solidFill>
                <a:srgbClr val="002060"/>
              </a:solidFill>
              <a:latin typeface="Source Sans Pro" panose="020B0503030403020204" pitchFamily="34" charset="0"/>
              <a:ea typeface="Noto Sans HK Light" panose="020B0300000000000000" pitchFamily="34" charset="-128"/>
              <a:cs typeface="+mn-cs"/>
            </a:rPr>
            <a:t>la demanda nacional superan a las del emisor internacional en ambas variables: +5,7%</a:t>
          </a:r>
          <a:r>
            <a:rPr lang="es-ES" sz="1200" b="0" i="0" kern="1200" baseline="0">
              <a:solidFill>
                <a:srgbClr val="002060"/>
              </a:solidFill>
              <a:latin typeface="Source Sans Pro" panose="020B0503030403020204" pitchFamily="34" charset="0"/>
              <a:ea typeface="Noto Sans HK Light" panose="020B0300000000000000" pitchFamily="34" charset="-128"/>
              <a:cs typeface="+mn-cs"/>
            </a:rPr>
            <a:t> en viajeros y +4,5% en pernoctaciones para el mercado español, frente al +1,3% tanto en viajeros como en pernoctaciones para la demanda extranjera</a:t>
          </a:r>
          <a:r>
            <a:rPr lang="es-ES" sz="1200" b="0" i="0" kern="1200">
              <a:solidFill>
                <a:srgbClr val="002060"/>
              </a:solidFill>
              <a:latin typeface="Source Sans Pro" panose="020B0503030403020204" pitchFamily="34" charset="0"/>
              <a:ea typeface="Noto Sans HK Light" panose="020B0300000000000000" pitchFamily="34" charset="-128"/>
              <a:cs typeface="+mn-cs"/>
            </a:rPr>
            <a:t>. </a:t>
          </a:r>
        </a:p>
        <a:p>
          <a:pPr marL="171450" lvl="0" indent="-171450" algn="just">
            <a:lnSpc>
              <a:spcPts val="1800"/>
            </a:lnSpc>
            <a:buFont typeface="Arial" panose="020B0604020202020204" pitchFamily="34" charset="0"/>
            <a:buChar char="•"/>
          </a:pPr>
          <a:endParaRPr lang="es-ES" sz="1200" b="0" i="0" kern="1200">
            <a:solidFill>
              <a:srgbClr val="002060"/>
            </a:solidFill>
            <a:latin typeface="Source Sans Pro" panose="020B0503030403020204" pitchFamily="34" charset="0"/>
            <a:ea typeface="Noto Sans HK Light" panose="020B0300000000000000" pitchFamily="34" charset="-128"/>
            <a:cs typeface="+mn-cs"/>
          </a:endParaRPr>
        </a:p>
        <a:p>
          <a:pPr marL="171450" lvl="0" indent="-171450" algn="just">
            <a:lnSpc>
              <a:spcPts val="1800"/>
            </a:lnSpc>
            <a:buFont typeface="Arial" panose="020B0604020202020204" pitchFamily="34" charset="0"/>
            <a:buChar char="•"/>
          </a:pPr>
          <a:r>
            <a:rPr lang="es-ES" sz="1200" b="0" i="0" kern="1200">
              <a:solidFill>
                <a:srgbClr val="002060"/>
              </a:solidFill>
              <a:latin typeface="Source Sans Pro" panose="020B0503030403020204" pitchFamily="34" charset="0"/>
              <a:ea typeface="Noto Sans HK Light" panose="020B0300000000000000" pitchFamily="34" charset="-128"/>
              <a:cs typeface="+mn-cs"/>
            </a:rPr>
            <a:t>El volumen de pernoctaciones acumulado en los meses de julio a septiembre del año 2025 (20,6 millones) se posiciona como la cifra como la más elevada de la serie, superando a la registrada en el verano de 2019 (nivel pre-pandemia), que hasta entonces era la más elevada.</a:t>
          </a:r>
        </a:p>
        <a:p>
          <a:pPr marL="171450" lvl="0" indent="-171450" algn="just">
            <a:lnSpc>
              <a:spcPts val="1800"/>
            </a:lnSpc>
            <a:buFont typeface="Arial" panose="020B0604020202020204" pitchFamily="34" charset="0"/>
            <a:buChar char="•"/>
          </a:pPr>
          <a:endParaRPr lang="es-ES" sz="1200" b="0" i="0" kern="1200">
            <a:solidFill>
              <a:sysClr val="windowText" lastClr="000000"/>
            </a:solidFill>
            <a:latin typeface="Source Sans Pro" panose="020B0503030403020204" pitchFamily="34" charset="0"/>
            <a:ea typeface="Noto Sans HK Light" panose="020B0300000000000000" pitchFamily="34" charset="-128"/>
            <a:cs typeface="+mn-cs"/>
          </a:endParaRPr>
        </a:p>
        <a:p>
          <a:pPr marL="171450" lvl="0" indent="-171450" algn="just">
            <a:lnSpc>
              <a:spcPts val="1800"/>
            </a:lnSpc>
            <a:buFont typeface="Arial" panose="020B0604020202020204" pitchFamily="34" charset="0"/>
            <a:buChar char="•"/>
          </a:pPr>
          <a:r>
            <a:rPr lang="es-ES" sz="1200" b="0" i="0" kern="1200">
              <a:solidFill>
                <a:srgbClr val="002060"/>
              </a:solidFill>
              <a:latin typeface="Source Sans Pro" panose="020B0503030403020204" pitchFamily="34" charset="0"/>
              <a:ea typeface="Noto Sans HK Light" panose="020B0300000000000000" pitchFamily="34" charset="-128"/>
              <a:cs typeface="+mn-cs"/>
            </a:rPr>
            <a:t>El buen desempeño del mercado nacional en los meses del verano de 2025 ha contribuido a que Andalucía se sitúe en la tercera posición del movimiento hotelero de España, captando el 15,6% de las pernoctaciones realizadas en los hoteles españoles, mostrando en este periodo un ascenso superior</a:t>
          </a:r>
          <a:r>
            <a:rPr lang="es-ES" sz="1200" b="0" i="0" kern="1200" baseline="0">
              <a:solidFill>
                <a:srgbClr val="002060"/>
              </a:solidFill>
              <a:latin typeface="Source Sans Pro" panose="020B0503030403020204" pitchFamily="34" charset="0"/>
              <a:ea typeface="Noto Sans HK Light" panose="020B0300000000000000" pitchFamily="34" charset="-128"/>
              <a:cs typeface="+mn-cs"/>
            </a:rPr>
            <a:t> </a:t>
          </a:r>
          <a:r>
            <a:rPr lang="es-ES" sz="1200" b="0" i="0" kern="1200">
              <a:solidFill>
                <a:srgbClr val="002060"/>
              </a:solidFill>
              <a:latin typeface="Source Sans Pro" panose="020B0503030403020204" pitchFamily="34" charset="0"/>
              <a:ea typeface="Noto Sans HK Light" panose="020B0300000000000000" pitchFamily="34" charset="-128"/>
              <a:cs typeface="+mn-cs"/>
            </a:rPr>
            <a:t>al de la media nacional y al de las principales CC. AA. turísticas. Además, permanece como líder en las pernoctaciones de nacionales y registra un crecimiento del +1,3% en las pernoctaciones de extranjeros.</a:t>
          </a:r>
        </a:p>
        <a:p>
          <a:pPr marL="171450" lvl="0" indent="-171450" algn="just">
            <a:lnSpc>
              <a:spcPts val="1800"/>
            </a:lnSpc>
            <a:buFont typeface="Arial" panose="020B0604020202020204" pitchFamily="34" charset="0"/>
            <a:buChar char="•"/>
          </a:pPr>
          <a:endParaRPr lang="es-ES" sz="1200" b="0" i="0" kern="1200">
            <a:solidFill>
              <a:srgbClr val="002060"/>
            </a:solidFill>
            <a:latin typeface="Source Sans Pro" panose="020B0503030403020204" pitchFamily="34" charset="0"/>
            <a:ea typeface="Noto Sans HK Light" panose="020B0300000000000000" pitchFamily="34" charset="-128"/>
            <a:cs typeface="+mn-cs"/>
          </a:endParaRPr>
        </a:p>
        <a:p>
          <a:pPr marL="171450" lvl="0" indent="-171450" algn="just">
            <a:lnSpc>
              <a:spcPts val="1800"/>
            </a:lnSpc>
            <a:buFont typeface="Arial" panose="020B0604020202020204" pitchFamily="34" charset="0"/>
            <a:buChar char="•"/>
          </a:pPr>
          <a:r>
            <a:rPr lang="es-ES" sz="1200" b="0" i="0" kern="1200">
              <a:solidFill>
                <a:srgbClr val="002060"/>
              </a:solidFill>
              <a:latin typeface="Source Sans Pro" panose="020B0503030403020204" pitchFamily="34" charset="0"/>
              <a:ea typeface="Noto Sans HK Light" panose="020B0300000000000000" pitchFamily="34" charset="-128"/>
              <a:cs typeface="+mn-cs"/>
            </a:rPr>
            <a:t>Todas las variables de oferta se sitúan en el verano de 2025 por encima de las registradas en el periodo acumulado julio-septiembre de 2024,</a:t>
          </a:r>
          <a:r>
            <a:rPr lang="es-ES" sz="1200" b="0" i="0" kern="1200" baseline="0">
              <a:solidFill>
                <a:srgbClr val="002060"/>
              </a:solidFill>
              <a:latin typeface="Source Sans Pro" panose="020B0503030403020204" pitchFamily="34" charset="0"/>
              <a:ea typeface="Noto Sans HK Light" panose="020B0300000000000000" pitchFamily="34" charset="-128"/>
              <a:cs typeface="+mn-cs"/>
            </a:rPr>
            <a:t> destacando la evolución del empleo hotelero, con un crecimiento del +4,1%.</a:t>
          </a:r>
          <a:endParaRPr lang="es-ES" sz="1200" b="0" i="0" kern="1200">
            <a:solidFill>
              <a:srgbClr val="002060"/>
            </a:solidFill>
            <a:latin typeface="Source Sans Pro" panose="020B0503030403020204" pitchFamily="34" charset="0"/>
            <a:ea typeface="Noto Sans HK Light" panose="020B0300000000000000" pitchFamily="34" charset="-128"/>
            <a:cs typeface="+mn-cs"/>
          </a:endParaRPr>
        </a:p>
        <a:p>
          <a:pPr marL="171450" lvl="0" indent="-171450" algn="just">
            <a:lnSpc>
              <a:spcPts val="1800"/>
            </a:lnSpc>
            <a:buFont typeface="Arial" panose="020B0604020202020204" pitchFamily="34" charset="0"/>
            <a:buChar char="•"/>
          </a:pPr>
          <a:endParaRPr lang="es-ES" sz="1200" b="0" i="0" kern="1200">
            <a:solidFill>
              <a:srgbClr val="002060"/>
            </a:solidFill>
            <a:latin typeface="Source Sans Pro" panose="020B0503030403020204" pitchFamily="34" charset="0"/>
            <a:ea typeface="Noto Sans HK Light" panose="020B0300000000000000" pitchFamily="34" charset="-128"/>
            <a:cs typeface="+mn-cs"/>
          </a:endParaRPr>
        </a:p>
        <a:p>
          <a:pPr marL="171450" lvl="0" indent="-171450" algn="just">
            <a:lnSpc>
              <a:spcPts val="1800"/>
            </a:lnSpc>
            <a:buFont typeface="Arial" panose="020B0604020202020204" pitchFamily="34" charset="0"/>
            <a:buChar char="•"/>
          </a:pPr>
          <a:r>
            <a:rPr lang="es-ES" sz="1200" b="0" i="0" kern="1200">
              <a:solidFill>
                <a:srgbClr val="002060"/>
              </a:solidFill>
              <a:latin typeface="Source Sans Pro" panose="020B0503030403020204" pitchFamily="34" charset="0"/>
              <a:ea typeface="Noto Sans HK Light" panose="020B0300000000000000" pitchFamily="34" charset="-128"/>
              <a:cs typeface="+mn-cs"/>
            </a:rPr>
            <a:t>En el verano de 2025, la mayoría de las provincias andaluzas presentan crecimientos tanto en viajeros alojados</a:t>
          </a:r>
          <a:r>
            <a:rPr lang="es-ES" sz="1200" b="0" i="0" kern="1200" baseline="0">
              <a:solidFill>
                <a:srgbClr val="002060"/>
              </a:solidFill>
              <a:latin typeface="Source Sans Pro" panose="020B0503030403020204" pitchFamily="34" charset="0"/>
              <a:ea typeface="Noto Sans HK Light" panose="020B0300000000000000" pitchFamily="34" charset="-128"/>
              <a:cs typeface="+mn-cs"/>
            </a:rPr>
            <a:t> c</a:t>
          </a:r>
          <a:r>
            <a:rPr lang="es-ES" sz="1200" b="0" i="0" kern="1200">
              <a:solidFill>
                <a:srgbClr val="002060"/>
              </a:solidFill>
              <a:latin typeface="Source Sans Pro" panose="020B0503030403020204" pitchFamily="34" charset="0"/>
              <a:ea typeface="Noto Sans HK Light" panose="020B0300000000000000" pitchFamily="34" charset="-128"/>
              <a:cs typeface="+mn-cs"/>
            </a:rPr>
            <a:t>omo en pernoctaciones (exceptuando Jaén y Córdoba, con leves decrementos).</a:t>
          </a:r>
          <a:r>
            <a:rPr lang="es-ES" sz="1200" b="0" i="0" kern="1200" baseline="0">
              <a:solidFill>
                <a:srgbClr val="002060"/>
              </a:solidFill>
              <a:latin typeface="Source Sans Pro" panose="020B0503030403020204" pitchFamily="34" charset="0"/>
              <a:ea typeface="Noto Sans HK Light" panose="020B0300000000000000" pitchFamily="34" charset="-128"/>
              <a:cs typeface="+mn-cs"/>
            </a:rPr>
            <a:t> </a:t>
          </a:r>
          <a:r>
            <a:rPr lang="es-ES" sz="1200" b="0" i="0" kern="1200">
              <a:solidFill>
                <a:srgbClr val="002060"/>
              </a:solidFill>
              <a:latin typeface="Source Sans Pro" panose="020B0503030403020204" pitchFamily="34" charset="0"/>
              <a:ea typeface="Noto Sans HK Light" panose="020B0300000000000000" pitchFamily="34" charset="-128"/>
              <a:cs typeface="+mn-cs"/>
            </a:rPr>
            <a:t>En los indicadores de oferta, la evolución positiva respecto a estos mismos tres meses de 2024 ha sido prácticamente generalizada en el caso del personal ocupado (salvo Jaén y Sevilla), mientras que en plazas ofertadas también más de la mitad de las provincias presentan tasas positivas. </a:t>
          </a:r>
        </a:p>
        <a:p>
          <a:pPr marL="171450" lvl="0" indent="-171450" algn="just">
            <a:lnSpc>
              <a:spcPts val="1800"/>
            </a:lnSpc>
            <a:buFont typeface="Arial" panose="020B0604020202020204" pitchFamily="34" charset="0"/>
            <a:buChar char="•"/>
          </a:pPr>
          <a:endParaRPr lang="es-ES" sz="1200" b="0" i="0" kern="1200">
            <a:solidFill>
              <a:srgbClr val="002060"/>
            </a:solidFill>
            <a:latin typeface="Source Sans Pro" panose="020B0503030403020204" pitchFamily="34" charset="0"/>
            <a:ea typeface="Noto Sans HK Light" panose="020B0300000000000000" pitchFamily="34" charset="-128"/>
            <a:cs typeface="+mn-cs"/>
          </a:endParaRPr>
        </a:p>
      </xdr:txBody>
    </xdr:sp>
    <xdr:clientData/>
  </xdr:oneCellAnchor>
  <xdr:twoCellAnchor>
    <xdr:from>
      <xdr:col>1</xdr:col>
      <xdr:colOff>226211</xdr:colOff>
      <xdr:row>363</xdr:row>
      <xdr:rowOff>92010</xdr:rowOff>
    </xdr:from>
    <xdr:to>
      <xdr:col>9</xdr:col>
      <xdr:colOff>601310</xdr:colOff>
      <xdr:row>373</xdr:row>
      <xdr:rowOff>43841</xdr:rowOff>
    </xdr:to>
    <xdr:graphicFrame macro="">
      <xdr:nvGraphicFramePr>
        <xdr:cNvPr id="13" name="3 Gráfico">
          <a:extLst>
            <a:ext uri="{FF2B5EF4-FFF2-40B4-BE49-F238E27FC236}">
              <a16:creationId xmlns:a16="http://schemas.microsoft.com/office/drawing/2014/main" id="{00000000-0008-0000-2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893762</xdr:colOff>
      <xdr:row>278</xdr:row>
      <xdr:rowOff>112712</xdr:rowOff>
    </xdr:from>
    <xdr:to>
      <xdr:col>3</xdr:col>
      <xdr:colOff>893763</xdr:colOff>
      <xdr:row>296</xdr:row>
      <xdr:rowOff>7935</xdr:rowOff>
    </xdr:to>
    <xdr:cxnSp macro="">
      <xdr:nvCxnSpPr>
        <xdr:cNvPr id="14" name="45 Conector recto">
          <a:extLst>
            <a:ext uri="{FF2B5EF4-FFF2-40B4-BE49-F238E27FC236}">
              <a16:creationId xmlns:a16="http://schemas.microsoft.com/office/drawing/2014/main" id="{00000000-0008-0000-2A00-00002B000000}"/>
            </a:ext>
          </a:extLst>
        </xdr:cNvPr>
        <xdr:cNvCxnSpPr/>
      </xdr:nvCxnSpPr>
      <xdr:spPr>
        <a:xfrm flipH="1">
          <a:off x="3201533" y="68518541"/>
          <a:ext cx="1" cy="3160937"/>
        </a:xfrm>
        <a:prstGeom prst="line">
          <a:avLst/>
        </a:prstGeom>
        <a:ln w="6350">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209670</xdr:colOff>
      <xdr:row>277</xdr:row>
      <xdr:rowOff>18733</xdr:rowOff>
    </xdr:from>
    <xdr:to>
      <xdr:col>3</xdr:col>
      <xdr:colOff>608965</xdr:colOff>
      <xdr:row>297</xdr:row>
      <xdr:rowOff>104457</xdr:rowOff>
    </xdr:to>
    <xdr:graphicFrame macro="">
      <xdr:nvGraphicFramePr>
        <xdr:cNvPr id="15" name="Object 2">
          <a:extLst>
            <a:ext uri="{FF2B5EF4-FFF2-40B4-BE49-F238E27FC236}">
              <a16:creationId xmlns:a16="http://schemas.microsoft.com/office/drawing/2014/main" id="{00000000-0008-0000-2A00-00003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161244</xdr:colOff>
      <xdr:row>268</xdr:row>
      <xdr:rowOff>110217</xdr:rowOff>
    </xdr:from>
    <xdr:to>
      <xdr:col>9</xdr:col>
      <xdr:colOff>653143</xdr:colOff>
      <xdr:row>275</xdr:row>
      <xdr:rowOff>157252</xdr:rowOff>
    </xdr:to>
    <xdr:sp macro="" textlink="">
      <xdr:nvSpPr>
        <xdr:cNvPr id="16" name="Text Box 6">
          <a:extLst>
            <a:ext uri="{FF2B5EF4-FFF2-40B4-BE49-F238E27FC236}">
              <a16:creationId xmlns:a16="http://schemas.microsoft.com/office/drawing/2014/main" id="{00000000-0008-0000-2A00-00004F000000}"/>
            </a:ext>
          </a:extLst>
        </xdr:cNvPr>
        <xdr:cNvSpPr txBox="1">
          <a:spLocks noChangeArrowheads="1"/>
        </xdr:cNvSpPr>
      </xdr:nvSpPr>
      <xdr:spPr bwMode="auto">
        <a:xfrm>
          <a:off x="161244" y="57031078"/>
          <a:ext cx="8736416" cy="1305054"/>
        </a:xfrm>
        <a:prstGeom prst="rect">
          <a:avLst/>
        </a:prstGeom>
        <a:no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just" rtl="0" fontAlgn="base">
            <a:lnSpc>
              <a:spcPts val="1800"/>
            </a:lnSpc>
          </a:pPr>
          <a:r>
            <a:rPr lang="es-ES" sz="1300" i="0" kern="1200">
              <a:solidFill>
                <a:srgbClr val="002060"/>
              </a:solidFill>
              <a:latin typeface="Source Sans Pro" panose="020B0503030403020204" pitchFamily="34" charset="0"/>
              <a:ea typeface="Noto Sans HK Light" panose="020B0300000000000000" pitchFamily="34" charset="-128"/>
              <a:cs typeface="+mn-cs"/>
            </a:rPr>
            <a:t>Se registra un promedio de 54.314 empleos en los establecimientos hoteleros andaluces, lo que supone una</a:t>
          </a:r>
          <a:r>
            <a:rPr lang="es-ES" sz="1300" i="0" kern="1200" baseline="0">
              <a:solidFill>
                <a:srgbClr val="002060"/>
              </a:solidFill>
              <a:latin typeface="Source Sans Pro" panose="020B0503030403020204" pitchFamily="34" charset="0"/>
              <a:ea typeface="Noto Sans HK Light" panose="020B0300000000000000" pitchFamily="34" charset="-128"/>
              <a:cs typeface="+mn-cs"/>
            </a:rPr>
            <a:t> variación </a:t>
          </a:r>
          <a:r>
            <a:rPr lang="es-ES" sz="1300" i="0" kern="1200">
              <a:solidFill>
                <a:srgbClr val="002060"/>
              </a:solidFill>
              <a:latin typeface="Source Sans Pro" panose="020B0503030403020204" pitchFamily="34" charset="0"/>
              <a:ea typeface="Noto Sans HK Light" panose="020B0300000000000000" pitchFamily="34" charset="-128"/>
              <a:cs typeface="+mn-cs"/>
            </a:rPr>
            <a:t>del +4,1% respecto al acumulado julio-septiembre del año anterior</a:t>
          </a:r>
          <a:r>
            <a:rPr lang="es-ES" sz="1300" i="0" kern="1200" baseline="0">
              <a:solidFill>
                <a:srgbClr val="002060"/>
              </a:solidFill>
              <a:effectLst/>
              <a:latin typeface="Source Sans Pro" panose="020B0503030403020204" pitchFamily="34" charset="0"/>
              <a:ea typeface="Noto Sans HK Light" panose="020B0300000000000000" pitchFamily="34" charset="-128"/>
              <a:cs typeface="+mn-cs"/>
            </a:rPr>
            <a:t>. </a:t>
          </a:r>
          <a:r>
            <a:rPr lang="es-ES_tradnl" sz="1300">
              <a:solidFill>
                <a:srgbClr val="002060"/>
              </a:solidFill>
              <a:effectLst/>
              <a:latin typeface="Source Sans Pro" panose="020B0503030403020204" pitchFamily="34" charset="0"/>
              <a:ea typeface="Noto Sans HK Light" panose="020B0300000000000000" pitchFamily="34" charset="-128"/>
              <a:cs typeface="NewsGotT-Regu"/>
            </a:rPr>
            <a:t>Del total de plazas disponibles, en este </a:t>
          </a:r>
          <a:r>
            <a:rPr lang="es-ES_tradnl" sz="1300">
              <a:solidFill>
                <a:sysClr val="windowText" lastClr="000000"/>
              </a:solidFill>
              <a:effectLst/>
              <a:latin typeface="Source Sans Pro" panose="020B0503030403020204" pitchFamily="34" charset="0"/>
              <a:ea typeface="Noto Sans HK Light" panose="020B0300000000000000" pitchFamily="34" charset="-128"/>
              <a:cs typeface="NewsGotT-Regu"/>
            </a:rPr>
            <a:t>periodo</a:t>
          </a:r>
          <a:r>
            <a:rPr lang="es-ES_tradnl" sz="1300">
              <a:solidFill>
                <a:srgbClr val="002060"/>
              </a:solidFill>
              <a:effectLst/>
              <a:latin typeface="Source Sans Pro" panose="020B0503030403020204" pitchFamily="34" charset="0"/>
              <a:ea typeface="Noto Sans HK Light" panose="020B0300000000000000" pitchFamily="34" charset="-128"/>
              <a:cs typeface="NewsGotT-Regu"/>
            </a:rPr>
            <a:t> se han ocupado el 66,70%, un </a:t>
          </a:r>
          <a:r>
            <a:rPr lang="es-ES_tradnl" sz="1300" b="0">
              <a:solidFill>
                <a:srgbClr val="002060"/>
              </a:solidFill>
              <a:effectLst/>
              <a:latin typeface="Source Sans Pro" panose="020B0503030403020204" pitchFamily="34" charset="0"/>
              <a:ea typeface="Noto Sans HK Light" panose="020B0300000000000000" pitchFamily="34" charset="-128"/>
              <a:cs typeface="NewsGotT-Regu"/>
            </a:rPr>
            <a:t>grado de ocupación</a:t>
          </a:r>
          <a:r>
            <a:rPr lang="es-ES_tradnl" sz="1300">
              <a:solidFill>
                <a:srgbClr val="002060"/>
              </a:solidFill>
              <a:effectLst/>
              <a:latin typeface="Source Sans Pro" panose="020B0503030403020204" pitchFamily="34" charset="0"/>
              <a:ea typeface="Noto Sans HK Light" panose="020B0300000000000000" pitchFamily="34" charset="-128"/>
              <a:cs typeface="NewsGotT-Regu"/>
            </a:rPr>
            <a:t> que supera ligeramente al registrado </a:t>
          </a:r>
          <a:r>
            <a:rPr lang="es-ES_tradnl" sz="1300">
              <a:solidFill>
                <a:sysClr val="windowText" lastClr="000000"/>
              </a:solidFill>
              <a:effectLst/>
              <a:latin typeface="Source Sans Pro" panose="020B0503030403020204" pitchFamily="34" charset="0"/>
              <a:ea typeface="Noto Sans HK Light" panose="020B0300000000000000" pitchFamily="34" charset="-128"/>
              <a:cs typeface="NewsGotT-Regu"/>
            </a:rPr>
            <a:t>en el</a:t>
          </a:r>
          <a:r>
            <a:rPr lang="es-ES_tradnl" sz="1300" baseline="0">
              <a:solidFill>
                <a:sysClr val="windowText" lastClr="000000"/>
              </a:solidFill>
              <a:effectLst/>
              <a:latin typeface="Source Sans Pro" panose="020B0503030403020204" pitchFamily="34" charset="0"/>
              <a:ea typeface="Noto Sans HK Light" panose="020B0300000000000000" pitchFamily="34" charset="-128"/>
              <a:cs typeface="NewsGotT-Regu"/>
            </a:rPr>
            <a:t> verano de 20</a:t>
          </a:r>
          <a:r>
            <a:rPr lang="es-ES_tradnl" sz="1300">
              <a:solidFill>
                <a:sysClr val="windowText" lastClr="000000"/>
              </a:solidFill>
              <a:effectLst/>
              <a:latin typeface="Source Sans Pro" panose="020B0503030403020204" pitchFamily="34" charset="0"/>
              <a:ea typeface="Noto Sans HK Light" panose="020B0300000000000000" pitchFamily="34" charset="-128"/>
              <a:cs typeface="NewsGotT-Regu"/>
            </a:rPr>
            <a:t>24</a:t>
          </a:r>
          <a:r>
            <a:rPr lang="es-ES_tradnl" sz="1300">
              <a:solidFill>
                <a:srgbClr val="002060"/>
              </a:solidFill>
              <a:effectLst/>
              <a:latin typeface="Source Sans Pro" panose="020B0503030403020204" pitchFamily="34" charset="0"/>
              <a:ea typeface="Noto Sans HK Light" panose="020B0300000000000000" pitchFamily="34" charset="-128"/>
              <a:cs typeface="NewsGotT-Regu"/>
            </a:rPr>
            <a:t>.</a:t>
          </a:r>
          <a:r>
            <a:rPr lang="es-ES_tradnl" sz="1300" baseline="0">
              <a:solidFill>
                <a:srgbClr val="002060"/>
              </a:solidFill>
              <a:effectLst/>
              <a:latin typeface="Source Sans Pro" panose="020B0503030403020204" pitchFamily="34" charset="0"/>
              <a:ea typeface="Noto Sans HK Light" panose="020B0300000000000000" pitchFamily="34" charset="-128"/>
              <a:cs typeface="NewsGotT-Regu"/>
            </a:rPr>
            <a:t> Por su parte, la subida </a:t>
          </a:r>
          <a:r>
            <a:rPr lang="es-ES_tradnl" sz="1300">
              <a:solidFill>
                <a:srgbClr val="002060"/>
              </a:solidFill>
              <a:effectLst/>
              <a:latin typeface="Source Sans Pro" panose="020B0503030403020204" pitchFamily="34" charset="0"/>
              <a:ea typeface="Noto Sans HK Light" panose="020B0300000000000000" pitchFamily="34" charset="-128"/>
              <a:cs typeface="NewsGotT-Regu"/>
            </a:rPr>
            <a:t>de las </a:t>
          </a:r>
          <a:r>
            <a:rPr lang="es-ES_tradnl" sz="1300" b="0">
              <a:solidFill>
                <a:srgbClr val="002060"/>
              </a:solidFill>
              <a:effectLst/>
              <a:latin typeface="Source Sans Pro" panose="020B0503030403020204" pitchFamily="34" charset="0"/>
              <a:ea typeface="Noto Sans HK Light" panose="020B0300000000000000" pitchFamily="34" charset="-128"/>
              <a:cs typeface="NewsGotT-Regu"/>
            </a:rPr>
            <a:t>plazas</a:t>
          </a:r>
          <a:r>
            <a:rPr lang="es-ES_tradnl" sz="1300" b="0" baseline="0">
              <a:solidFill>
                <a:srgbClr val="002060"/>
              </a:solidFill>
              <a:effectLst/>
              <a:latin typeface="Source Sans Pro" panose="020B0503030403020204" pitchFamily="34" charset="0"/>
              <a:ea typeface="Noto Sans HK Light" panose="020B0300000000000000" pitchFamily="34" charset="-128"/>
              <a:cs typeface="NewsGotT-Regu"/>
            </a:rPr>
            <a:t> ofertadas ha sido del +2,1%</a:t>
          </a:r>
          <a:r>
            <a:rPr lang="es-ES_tradnl" sz="1300">
              <a:solidFill>
                <a:srgbClr val="002060"/>
              </a:solidFill>
              <a:effectLst/>
              <a:latin typeface="Source Sans Pro" panose="020B0503030403020204" pitchFamily="34" charset="0"/>
              <a:ea typeface="Noto Sans HK Light" panose="020B0300000000000000" pitchFamily="34" charset="-128"/>
              <a:cs typeface="NewsGotT-Regu"/>
            </a:rPr>
            <a:t>. </a:t>
          </a:r>
          <a:endParaRPr lang="es-ES" sz="1300" i="0" kern="1200" baseline="0">
            <a:solidFill>
              <a:srgbClr val="002060"/>
            </a:solidFill>
            <a:effectLst/>
            <a:latin typeface="Source Sans Pro" panose="020B0503030403020204" pitchFamily="34" charset="0"/>
            <a:ea typeface="Noto Sans HK Light" panose="020B0300000000000000" pitchFamily="34" charset="-128"/>
            <a:cs typeface="+mn-cs"/>
          </a:endParaRPr>
        </a:p>
        <a:p>
          <a:pPr algn="just" rtl="0" fontAlgn="base">
            <a:lnSpc>
              <a:spcPts val="1800"/>
            </a:lnSpc>
          </a:pPr>
          <a:r>
            <a:rPr lang="es-ES" sz="1300" i="0" kern="1200" baseline="0">
              <a:solidFill>
                <a:srgbClr val="002060"/>
              </a:solidFill>
              <a:effectLst/>
              <a:latin typeface="Source Sans Pro" panose="020B0503030403020204" pitchFamily="34" charset="0"/>
              <a:ea typeface="Noto Sans HK Light" panose="020B0300000000000000" pitchFamily="34" charset="-128"/>
              <a:cs typeface="+mn-cs"/>
            </a:rPr>
            <a:t> </a:t>
          </a:r>
          <a:endParaRPr lang="es-ES" sz="1300">
            <a:solidFill>
              <a:srgbClr val="002060"/>
            </a:solidFill>
            <a:effectLst/>
            <a:latin typeface="Source Sans Pro" panose="020B0503030403020204" pitchFamily="34" charset="0"/>
            <a:ea typeface="Noto Sans HK Light" panose="020B0300000000000000" pitchFamily="34" charset="-128"/>
          </a:endParaRPr>
        </a:p>
      </xdr:txBody>
    </xdr:sp>
    <xdr:clientData/>
  </xdr:twoCellAnchor>
  <xdr:twoCellAnchor>
    <xdr:from>
      <xdr:col>6</xdr:col>
      <xdr:colOff>865188</xdr:colOff>
      <xdr:row>278</xdr:row>
      <xdr:rowOff>126999</xdr:rowOff>
    </xdr:from>
    <xdr:to>
      <xdr:col>6</xdr:col>
      <xdr:colOff>865188</xdr:colOff>
      <xdr:row>296</xdr:row>
      <xdr:rowOff>55562</xdr:rowOff>
    </xdr:to>
    <xdr:cxnSp macro="">
      <xdr:nvCxnSpPr>
        <xdr:cNvPr id="17" name="45 Conector recto">
          <a:extLst>
            <a:ext uri="{FF2B5EF4-FFF2-40B4-BE49-F238E27FC236}">
              <a16:creationId xmlns:a16="http://schemas.microsoft.com/office/drawing/2014/main" id="{00000000-0008-0000-2A00-000032000000}"/>
            </a:ext>
          </a:extLst>
        </xdr:cNvPr>
        <xdr:cNvCxnSpPr/>
      </xdr:nvCxnSpPr>
      <xdr:spPr>
        <a:xfrm>
          <a:off x="6046788" y="68532828"/>
          <a:ext cx="0" cy="3194277"/>
        </a:xfrm>
        <a:prstGeom prst="line">
          <a:avLst/>
        </a:prstGeom>
        <a:ln w="6350">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55562</xdr:colOff>
      <xdr:row>276</xdr:row>
      <xdr:rowOff>180658</xdr:rowOff>
    </xdr:from>
    <xdr:to>
      <xdr:col>6</xdr:col>
      <xdr:colOff>650874</xdr:colOff>
      <xdr:row>297</xdr:row>
      <xdr:rowOff>73977</xdr:rowOff>
    </xdr:to>
    <xdr:graphicFrame macro="">
      <xdr:nvGraphicFramePr>
        <xdr:cNvPr id="18" name="Object 2">
          <a:extLst>
            <a:ext uri="{FF2B5EF4-FFF2-40B4-BE49-F238E27FC236}">
              <a16:creationId xmlns:a16="http://schemas.microsoft.com/office/drawing/2014/main" id="{00000000-0008-0000-2A00-00005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928538</xdr:colOff>
      <xdr:row>277</xdr:row>
      <xdr:rowOff>35943</xdr:rowOff>
    </xdr:from>
    <xdr:to>
      <xdr:col>9</xdr:col>
      <xdr:colOff>652972</xdr:colOff>
      <xdr:row>297</xdr:row>
      <xdr:rowOff>123824</xdr:rowOff>
    </xdr:to>
    <xdr:graphicFrame macro="">
      <xdr:nvGraphicFramePr>
        <xdr:cNvPr id="19" name="Object 2">
          <a:extLst>
            <a:ext uri="{FF2B5EF4-FFF2-40B4-BE49-F238E27FC236}">
              <a16:creationId xmlns:a16="http://schemas.microsoft.com/office/drawing/2014/main" id="{00000000-0008-0000-2A00-00005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17255</xdr:colOff>
      <xdr:row>344</xdr:row>
      <xdr:rowOff>27195</xdr:rowOff>
    </xdr:from>
    <xdr:to>
      <xdr:col>10</xdr:col>
      <xdr:colOff>20864</xdr:colOff>
      <xdr:row>351</xdr:row>
      <xdr:rowOff>183243</xdr:rowOff>
    </xdr:to>
    <xdr:sp macro="" textlink="">
      <xdr:nvSpPr>
        <xdr:cNvPr id="26" name="Text Box 6">
          <a:extLst>
            <a:ext uri="{FF2B5EF4-FFF2-40B4-BE49-F238E27FC236}">
              <a16:creationId xmlns:a16="http://schemas.microsoft.com/office/drawing/2014/main" id="{838FC558-83E3-4BC9-82D5-87E981C67D13}"/>
            </a:ext>
          </a:extLst>
        </xdr:cNvPr>
        <xdr:cNvSpPr txBox="1">
          <a:spLocks noChangeArrowheads="1"/>
        </xdr:cNvSpPr>
      </xdr:nvSpPr>
      <xdr:spPr bwMode="auto">
        <a:xfrm>
          <a:off x="17255" y="65114695"/>
          <a:ext cx="8836459" cy="1445098"/>
        </a:xfrm>
        <a:prstGeom prst="rect">
          <a:avLst/>
        </a:prstGeom>
        <a:noFill/>
        <a:ln w="9525">
          <a:noFill/>
          <a:miter lim="800000"/>
          <a:headEnd/>
          <a:tailEnd/>
        </a:ln>
        <a:effectLst/>
      </xdr:spPr>
      <xdr:txBody>
        <a:bodyPr wrap="square">
          <a:noAutofit/>
        </a:bodyPr>
        <a:lstStyle>
          <a:defPPr>
            <a:defRPr lang="es-ES"/>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just" rtl="0" fontAlgn="base">
            <a:lnSpc>
              <a:spcPts val="1800"/>
            </a:lnSpc>
          </a:pPr>
          <a:r>
            <a:rPr lang="es-ES" sz="1300" b="0" i="0" kern="1200" baseline="0">
              <a:solidFill>
                <a:srgbClr val="002060"/>
              </a:solidFill>
              <a:latin typeface="Source Sans Pro" panose="020B0503030403020204" pitchFamily="34" charset="0"/>
              <a:ea typeface="Noto Sans HK Light" panose="020B0300000000000000" pitchFamily="34" charset="-128"/>
              <a:cs typeface="+mn-cs"/>
            </a:rPr>
            <a:t>Málaga y Cádiz son las provincias andaluzas que presentan el mayor número de plazas ofertadas y de personal empleado en sus establecimientos hoteleros en el acumulado julio-septiembre de 2025. También estas provincias, junto con Huelva, han tenido una ocupación superior a la media andaluza, pues rondan o superan el 71% de ocupación. La evolución positiva respecto al mismo periodo de 2024 ha sido prácticamente generalizada en el caso del personal ocupado, salvo Jaén y Sevilla, mientras que en plazas ofertadas también más de la mitad de las provincias presentan tasas positivas. </a:t>
          </a:r>
        </a:p>
      </xdr:txBody>
    </xdr:sp>
    <xdr:clientData/>
  </xdr:twoCellAnchor>
  <xdr:twoCellAnchor>
    <xdr:from>
      <xdr:col>0</xdr:col>
      <xdr:colOff>108858</xdr:colOff>
      <xdr:row>139</xdr:row>
      <xdr:rowOff>101839</xdr:rowOff>
    </xdr:from>
    <xdr:to>
      <xdr:col>9</xdr:col>
      <xdr:colOff>405494</xdr:colOff>
      <xdr:row>142</xdr:row>
      <xdr:rowOff>45584</xdr:rowOff>
    </xdr:to>
    <xdr:graphicFrame macro="">
      <xdr:nvGraphicFramePr>
        <xdr:cNvPr id="27" name="Object 2">
          <a:extLst>
            <a:ext uri="{FF2B5EF4-FFF2-40B4-BE49-F238E27FC236}">
              <a16:creationId xmlns:a16="http://schemas.microsoft.com/office/drawing/2014/main" id="{00000000-0008-0000-2A00-00003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113393</xdr:colOff>
      <xdr:row>178</xdr:row>
      <xdr:rowOff>173726</xdr:rowOff>
    </xdr:from>
    <xdr:to>
      <xdr:col>9</xdr:col>
      <xdr:colOff>410029</xdr:colOff>
      <xdr:row>181</xdr:row>
      <xdr:rowOff>178481</xdr:rowOff>
    </xdr:to>
    <xdr:graphicFrame macro="">
      <xdr:nvGraphicFramePr>
        <xdr:cNvPr id="29" name="Object 2">
          <a:extLst>
            <a:ext uri="{FF2B5EF4-FFF2-40B4-BE49-F238E27FC236}">
              <a16:creationId xmlns:a16="http://schemas.microsoft.com/office/drawing/2014/main" id="{00000000-0008-0000-2A00-00003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461633</xdr:colOff>
      <xdr:row>325</xdr:row>
      <xdr:rowOff>80513</xdr:rowOff>
    </xdr:from>
    <xdr:to>
      <xdr:col>9</xdr:col>
      <xdr:colOff>539870</xdr:colOff>
      <xdr:row>335</xdr:row>
      <xdr:rowOff>135459</xdr:rowOff>
    </xdr:to>
    <xdr:graphicFrame macro="">
      <xdr:nvGraphicFramePr>
        <xdr:cNvPr id="30" name="3 Gráfico">
          <a:extLst>
            <a:ext uri="{FF2B5EF4-FFF2-40B4-BE49-F238E27FC236}">
              <a16:creationId xmlns:a16="http://schemas.microsoft.com/office/drawing/2014/main" id="{00000000-0008-0000-2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50</xdr:row>
      <xdr:rowOff>65975</xdr:rowOff>
    </xdr:from>
    <xdr:to>
      <xdr:col>4</xdr:col>
      <xdr:colOff>832922</xdr:colOff>
      <xdr:row>63</xdr:row>
      <xdr:rowOff>172804</xdr:rowOff>
    </xdr:to>
    <xdr:sp macro="" textlink="">
      <xdr:nvSpPr>
        <xdr:cNvPr id="10" name="Marcador de contenido 2">
          <a:extLst>
            <a:ext uri="{FF2B5EF4-FFF2-40B4-BE49-F238E27FC236}">
              <a16:creationId xmlns:a16="http://schemas.microsoft.com/office/drawing/2014/main" id="{4466BCBE-39E7-469B-8BD8-288655C5752F}"/>
            </a:ext>
          </a:extLst>
        </xdr:cNvPr>
        <xdr:cNvSpPr>
          <a:spLocks noGrp="1"/>
        </xdr:cNvSpPr>
      </xdr:nvSpPr>
      <xdr:spPr>
        <a:xfrm>
          <a:off x="0" y="10720780"/>
          <a:ext cx="4065649" cy="2572608"/>
        </a:xfrm>
        <a:prstGeom prst="rect">
          <a:avLst/>
        </a:prstGeom>
      </xdr:spPr>
      <xdr:txBody>
        <a:bodyPr vert="horz" wrap="square" lIns="91440" tIns="45720" rIns="91440" bIns="45720" numCol="1"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2"/>
              </a:solidFill>
              <a:latin typeface="Source Sans Pro" panose="020B0503030403020204" pitchFamily="34" charset="0"/>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2"/>
              </a:solidFill>
              <a:latin typeface="Source Sans Pro" panose="020B0503030403020204" pitchFamily="34" charset="0"/>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2"/>
              </a:solidFill>
              <a:latin typeface="Source Sans Pro" panose="020B0503030403020204" pitchFamily="34" charset="0"/>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2"/>
              </a:solidFill>
              <a:latin typeface="Source Sans Pro" panose="020B0503030403020204" pitchFamily="34" charset="0"/>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2"/>
              </a:solidFill>
              <a:latin typeface="Source Sans Pro" panose="020B0503030403020204" pitchFamily="34"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nSpc>
              <a:spcPct val="100000"/>
            </a:lnSpc>
            <a:buNone/>
          </a:pPr>
          <a:r>
            <a:rPr lang="es-ES" sz="1050" b="1">
              <a:solidFill>
                <a:srgbClr val="002060"/>
              </a:solidFill>
            </a:rPr>
            <a:t>COLECCIÓN</a:t>
          </a:r>
          <a:br>
            <a:rPr lang="es-ES" sz="1050">
              <a:solidFill>
                <a:srgbClr val="002060"/>
              </a:solidFill>
            </a:rPr>
          </a:br>
          <a:r>
            <a:rPr lang="es-ES" sz="1050">
              <a:solidFill>
                <a:srgbClr val="002060"/>
              </a:solidFill>
            </a:rPr>
            <a:t>Coyuntura turística de Andalucía</a:t>
          </a:r>
        </a:p>
        <a:p>
          <a:pPr marL="0" indent="0">
            <a:lnSpc>
              <a:spcPct val="100000"/>
            </a:lnSpc>
            <a:buNone/>
          </a:pPr>
          <a:r>
            <a:rPr lang="es-ES" sz="1050" b="1">
              <a:solidFill>
                <a:srgbClr val="002060"/>
              </a:solidFill>
            </a:rPr>
            <a:t>EDITA</a:t>
          </a:r>
          <a:br>
            <a:rPr lang="es-ES" sz="1050">
              <a:solidFill>
                <a:srgbClr val="002060"/>
              </a:solidFill>
            </a:rPr>
          </a:br>
          <a:r>
            <a:rPr lang="es-ES" sz="1050">
              <a:solidFill>
                <a:srgbClr val="002060"/>
              </a:solidFill>
            </a:rPr>
            <a:t>Consejería de Turismo y Andalucía Exterior</a:t>
          </a:r>
          <a:br>
            <a:rPr lang="es-ES" sz="1050">
              <a:solidFill>
                <a:srgbClr val="002060"/>
              </a:solidFill>
            </a:rPr>
          </a:br>
          <a:r>
            <a:rPr lang="es-ES" sz="1050">
              <a:solidFill>
                <a:srgbClr val="002060"/>
              </a:solidFill>
            </a:rPr>
            <a:t>Av. de la Guardia Civil, 1 (Casa Rosa)</a:t>
          </a:r>
        </a:p>
        <a:p>
          <a:pPr marL="0" indent="0">
            <a:lnSpc>
              <a:spcPct val="100000"/>
            </a:lnSpc>
            <a:spcBef>
              <a:spcPts val="0"/>
            </a:spcBef>
            <a:buNone/>
          </a:pPr>
          <a:r>
            <a:rPr lang="es-ES" sz="1050">
              <a:solidFill>
                <a:srgbClr val="002060"/>
              </a:solidFill>
            </a:rPr>
            <a:t>41013 Sevilla</a:t>
          </a:r>
        </a:p>
        <a:p>
          <a:pPr marL="0" indent="0">
            <a:lnSpc>
              <a:spcPct val="100000"/>
            </a:lnSpc>
            <a:spcBef>
              <a:spcPts val="0"/>
            </a:spcBef>
            <a:buNone/>
          </a:pPr>
          <a:r>
            <a:rPr lang="es-ES" sz="1050">
              <a:solidFill>
                <a:srgbClr val="002060"/>
              </a:solidFill>
            </a:rPr>
            <a:t>NPU-1-10-250053-PDF</a:t>
          </a:r>
        </a:p>
        <a:p>
          <a:pPr marL="0" indent="0">
            <a:lnSpc>
              <a:spcPct val="100000"/>
            </a:lnSpc>
            <a:buNone/>
          </a:pPr>
          <a:r>
            <a:rPr lang="es-ES" sz="1050" b="1">
              <a:solidFill>
                <a:srgbClr val="002060"/>
              </a:solidFill>
            </a:rPr>
            <a:t>Formulario de contacto:</a:t>
          </a:r>
          <a:br>
            <a:rPr lang="es-ES" sz="1050">
              <a:solidFill>
                <a:srgbClr val="002060"/>
              </a:solidFill>
            </a:rPr>
          </a:br>
          <a:r>
            <a:rPr lang="es-ES" sz="1050">
              <a:solidFill>
                <a:srgbClr val="002060"/>
              </a:solidFill>
            </a:rPr>
            <a:t>https://juntadeandalucia.es/organismos/turismoyandaluciaexterior/servicios/app/csu-peticion.html?cat_servicio_id=22</a:t>
          </a:r>
        </a:p>
      </xdr:txBody>
    </xdr:sp>
    <xdr:clientData/>
  </xdr:twoCellAnchor>
  <xdr:twoCellAnchor>
    <xdr:from>
      <xdr:col>0</xdr:col>
      <xdr:colOff>0</xdr:colOff>
      <xdr:row>39</xdr:row>
      <xdr:rowOff>115454</xdr:rowOff>
    </xdr:from>
    <xdr:to>
      <xdr:col>8</xdr:col>
      <xdr:colOff>818812</xdr:colOff>
      <xdr:row>42</xdr:row>
      <xdr:rowOff>154671</xdr:rowOff>
    </xdr:to>
    <xdr:sp macro="" textlink="">
      <xdr:nvSpPr>
        <xdr:cNvPr id="11" name="CuadroTexto 5">
          <a:extLst>
            <a:ext uri="{FF2B5EF4-FFF2-40B4-BE49-F238E27FC236}">
              <a16:creationId xmlns:a16="http://schemas.microsoft.com/office/drawing/2014/main" id="{E8E46E4F-5CB6-F5D6-B023-2E26879D3132}"/>
            </a:ext>
          </a:extLst>
        </xdr:cNvPr>
        <xdr:cNvSpPr txBox="1"/>
      </xdr:nvSpPr>
      <xdr:spPr>
        <a:xfrm>
          <a:off x="0" y="8683831"/>
          <a:ext cx="7845046" cy="608243"/>
        </a:xfrm>
        <a:prstGeom prst="rect">
          <a:avLst/>
        </a:prstGeom>
        <a:noFill/>
      </xdr:spPr>
      <xdr:txBody>
        <a:bodyPr wrap="square" lIns="91440" tIns="45720" rIns="91440" bIns="45720" anchor="t">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s-ES" sz="1600" b="1" i="0" kern="1200" baseline="0">
              <a:solidFill>
                <a:srgbClr val="002060"/>
              </a:solidFill>
              <a:effectLst/>
              <a:latin typeface="Source Sans Pro" panose="020B0503030403020204" pitchFamily="34" charset="0"/>
              <a:ea typeface="+mn-ea"/>
              <a:cs typeface="+mn-cs"/>
            </a:rPr>
            <a:t>INFORME MENSUAL DE COYUNTURA DEL MOVIMIENTO HOTELERO DE ANDALUCÍA</a:t>
          </a:r>
          <a:br>
            <a:rPr lang="es-ES" sz="1600">
              <a:latin typeface="Source Sans Pro" panose="020B0503030403020204" pitchFamily="34" charset="0"/>
              <a:ea typeface="Source Sans Pro" panose="020B0503030403020204" pitchFamily="34" charset="0"/>
            </a:rPr>
          </a:br>
          <a:r>
            <a:rPr lang="es-ES" sz="1600">
              <a:solidFill>
                <a:srgbClr val="002060"/>
              </a:solidFill>
              <a:latin typeface="Source Sans Pro"/>
              <a:ea typeface="Source Sans Pro"/>
            </a:rPr>
            <a:t>Publicación Oficial de la Consejería de Turismo y Andalucía</a:t>
          </a:r>
          <a:r>
            <a:rPr lang="es-ES" sz="1600" baseline="0">
              <a:solidFill>
                <a:srgbClr val="002060"/>
              </a:solidFill>
              <a:latin typeface="Source Sans Pro"/>
              <a:ea typeface="Source Sans Pro"/>
            </a:rPr>
            <a:t> Exterior</a:t>
          </a:r>
          <a:endParaRPr lang="es-ES" sz="1600">
            <a:solidFill>
              <a:srgbClr val="002060"/>
            </a:solidFill>
            <a:latin typeface="Source Sans Pro"/>
            <a:ea typeface="Source Sans Pro"/>
          </a:endParaRPr>
        </a:p>
      </xdr:txBody>
    </xdr:sp>
    <xdr:clientData/>
  </xdr:twoCellAnchor>
  <xdr:twoCellAnchor>
    <xdr:from>
      <xdr:col>5</xdr:col>
      <xdr:colOff>167533</xdr:colOff>
      <xdr:row>49</xdr:row>
      <xdr:rowOff>83595</xdr:rowOff>
    </xdr:from>
    <xdr:to>
      <xdr:col>9</xdr:col>
      <xdr:colOff>709220</xdr:colOff>
      <xdr:row>69</xdr:row>
      <xdr:rowOff>74220</xdr:rowOff>
    </xdr:to>
    <xdr:sp macro="" textlink="">
      <xdr:nvSpPr>
        <xdr:cNvPr id="20" name="Marcador de contenido 2">
          <a:extLst>
            <a:ext uri="{FF2B5EF4-FFF2-40B4-BE49-F238E27FC236}">
              <a16:creationId xmlns:a16="http://schemas.microsoft.com/office/drawing/2014/main" id="{00FAA0C2-921E-C1D4-CC96-74AD2E8C69B5}"/>
            </a:ext>
          </a:extLst>
        </xdr:cNvPr>
        <xdr:cNvSpPr txBox="1">
          <a:spLocks/>
        </xdr:cNvSpPr>
      </xdr:nvSpPr>
      <xdr:spPr>
        <a:xfrm>
          <a:off x="4348637" y="10548725"/>
          <a:ext cx="4401167" cy="3784131"/>
        </a:xfrm>
        <a:prstGeom prst="rect">
          <a:avLst/>
        </a:prstGeom>
      </xdr:spPr>
      <xdr:txBody>
        <a:bodyPr vert="horz" wrap="square" lIns="91440" tIns="45720" rIns="91440" bIns="45720" numCol="1" rtlCol="0">
          <a:noAutofit/>
        </a:bodyPr>
        <a:lstStyle>
          <a:defPPr>
            <a:defRPr lang="es-ES"/>
          </a:defPPr>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Source Sans Pro" panose="020B0503030403020204" pitchFamily="34" charset="0"/>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Source Sans Pro" panose="020B0503030403020204" pitchFamily="34" charset="0"/>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Source Sans Pro" panose="020B0503030403020204" pitchFamily="34" charset="0"/>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Source Sans Pro" panose="020B0503030403020204" pitchFamily="34" charset="0"/>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Source Sans Pro" panose="020B0503030403020204" pitchFamily="34"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nSpc>
              <a:spcPct val="100000"/>
            </a:lnSpc>
            <a:buNone/>
          </a:pPr>
          <a:r>
            <a:rPr lang="es-ES" sz="1050" b="1">
              <a:solidFill>
                <a:srgbClr val="002060"/>
              </a:solidFill>
            </a:rPr>
            <a:t>ELABORA</a:t>
          </a:r>
          <a:br>
            <a:rPr lang="es-ES" sz="1050">
              <a:solidFill>
                <a:srgbClr val="002060"/>
              </a:solidFill>
            </a:rPr>
          </a:br>
          <a:r>
            <a:rPr lang="es-ES" sz="1050">
              <a:solidFill>
                <a:srgbClr val="002060"/>
              </a:solidFill>
            </a:rPr>
            <a:t>Empresa Pública para la Gestión del Turismo y del Deporte de Andalucía</a:t>
          </a:r>
          <a:br>
            <a:rPr lang="es-ES" sz="1050">
              <a:solidFill>
                <a:srgbClr val="002060"/>
              </a:solidFill>
            </a:rPr>
          </a:br>
          <a:r>
            <a:rPr lang="es-ES" sz="1050">
              <a:solidFill>
                <a:srgbClr val="002060"/>
              </a:solidFill>
            </a:rPr>
            <a:t>C/ Compañía nº 40</a:t>
          </a:r>
          <a:br>
            <a:rPr lang="es-ES" sz="1050">
              <a:solidFill>
                <a:srgbClr val="002060"/>
              </a:solidFill>
            </a:rPr>
          </a:br>
          <a:r>
            <a:rPr lang="es-ES" sz="1050">
              <a:solidFill>
                <a:srgbClr val="002060"/>
              </a:solidFill>
            </a:rPr>
            <a:t>29008, Málaga</a:t>
          </a:r>
          <a:br>
            <a:rPr lang="es-ES" sz="1050">
              <a:solidFill>
                <a:srgbClr val="002060"/>
              </a:solidFill>
            </a:rPr>
          </a:br>
          <a:r>
            <a:rPr lang="es-ES" sz="1050">
              <a:solidFill>
                <a:srgbClr val="002060"/>
              </a:solidFill>
            </a:rPr>
            <a:t>T. 951 299 300</a:t>
          </a:r>
          <a:br>
            <a:rPr lang="es-ES" sz="1050">
              <a:solidFill>
                <a:srgbClr val="002060"/>
              </a:solidFill>
            </a:rPr>
          </a:br>
          <a:r>
            <a:rPr lang="es-ES" sz="1050">
              <a:solidFill>
                <a:srgbClr val="002060"/>
              </a:solidFill>
            </a:rPr>
            <a:t>Correo e.: oficinadeldato@andalucia.org ; saeta@andalucia.org</a:t>
          </a:r>
        </a:p>
        <a:p>
          <a:pPr marL="0" indent="0">
            <a:lnSpc>
              <a:spcPct val="100000"/>
            </a:lnSpc>
            <a:buNone/>
          </a:pPr>
          <a:endParaRPr lang="es-ES" sz="1050">
            <a:solidFill>
              <a:srgbClr val="002060"/>
            </a:solidFill>
          </a:endParaRPr>
        </a:p>
        <a:p>
          <a:pPr marL="0" indent="0">
            <a:lnSpc>
              <a:spcPct val="100000"/>
            </a:lnSpc>
            <a:spcBef>
              <a:spcPts val="0"/>
            </a:spcBef>
            <a:buNone/>
          </a:pPr>
          <a:r>
            <a:rPr lang="es-ES" sz="1050">
              <a:solidFill>
                <a:srgbClr val="002060"/>
              </a:solidFill>
            </a:rPr>
            <a:t>Depósito Legal:</a:t>
          </a:r>
        </a:p>
        <a:p>
          <a:pPr marL="0" indent="0">
            <a:lnSpc>
              <a:spcPct val="100000"/>
            </a:lnSpc>
            <a:spcBef>
              <a:spcPts val="0"/>
            </a:spcBef>
            <a:buNone/>
          </a:pPr>
          <a:r>
            <a:rPr lang="es-ES" sz="1050">
              <a:solidFill>
                <a:srgbClr val="002060"/>
              </a:solidFill>
            </a:rPr>
            <a:t>ISSN: 1696-1315</a:t>
          </a:r>
        </a:p>
        <a:p>
          <a:pPr marL="0" indent="0">
            <a:lnSpc>
              <a:spcPct val="100000"/>
            </a:lnSpc>
            <a:spcBef>
              <a:spcPts val="0"/>
            </a:spcBef>
            <a:buNone/>
          </a:pPr>
          <a:r>
            <a:rPr lang="es-ES" sz="1050">
              <a:solidFill>
                <a:srgbClr val="002060"/>
              </a:solidFill>
            </a:rPr>
            <a:t>Publicado en Sevilla (España)</a:t>
          </a:r>
        </a:p>
        <a:p>
          <a:pPr marL="0" indent="0">
            <a:lnSpc>
              <a:spcPct val="100000"/>
            </a:lnSpc>
            <a:buNone/>
          </a:pPr>
          <a:endParaRPr lang="es-ES" sz="1050">
            <a:solidFill>
              <a:srgbClr val="002060"/>
            </a:solidFill>
          </a:endParaRPr>
        </a:p>
        <a:p>
          <a:pPr marL="0" indent="0">
            <a:lnSpc>
              <a:spcPct val="100000"/>
            </a:lnSpc>
            <a:buNone/>
          </a:pPr>
          <a:r>
            <a:rPr lang="es-ES" sz="1050">
              <a:solidFill>
                <a:srgbClr val="002060"/>
              </a:solidFill>
            </a:rPr>
            <a:t>Publicación electrónica mensual disponible a texto completo en la página web de la Consejería de Turismo</a:t>
          </a:r>
          <a:r>
            <a:rPr lang="es-ES" sz="1050" baseline="0">
              <a:solidFill>
                <a:srgbClr val="002060"/>
              </a:solidFill>
            </a:rPr>
            <a:t> y Andalucía Exterior</a:t>
          </a:r>
          <a:r>
            <a:rPr lang="es-ES" sz="1050">
              <a:solidFill>
                <a:srgbClr val="002060"/>
              </a:solidFill>
            </a:rPr>
            <a:t> e indizada en el catálogo del Centro de Documentación y Publicaciones</a:t>
          </a:r>
        </a:p>
        <a:p>
          <a:pPr marL="0" indent="0">
            <a:lnSpc>
              <a:spcPct val="100000"/>
            </a:lnSpc>
            <a:buNone/>
          </a:pPr>
          <a:r>
            <a:rPr lang="es-ES" sz="1050">
              <a:solidFill>
                <a:srgbClr val="002060"/>
              </a:solidFill>
            </a:rPr>
            <a:t>https://www.juntadeandalucia.es/cultura/idea/opacidea/abnetcl.cgi?SUBC=02/2107/01</a:t>
          </a:r>
        </a:p>
        <a:p>
          <a:pPr marL="0" indent="0">
            <a:lnSpc>
              <a:spcPct val="100000"/>
            </a:lnSpc>
            <a:buNone/>
          </a:pPr>
          <a:r>
            <a:rPr lang="es-ES" sz="1050" b="1">
              <a:solidFill>
                <a:srgbClr val="002060"/>
              </a:solidFill>
            </a:rPr>
            <a:t>Los contenidos de esta publicación pueden ser reproducidos siempre que se indique la fuente.</a:t>
          </a:r>
        </a:p>
      </xdr:txBody>
    </xdr:sp>
    <xdr:clientData/>
  </xdr:twoCellAnchor>
  <xdr:twoCellAnchor editAs="oneCell">
    <xdr:from>
      <xdr:col>0</xdr:col>
      <xdr:colOff>0</xdr:colOff>
      <xdr:row>45</xdr:row>
      <xdr:rowOff>118502</xdr:rowOff>
    </xdr:from>
    <xdr:to>
      <xdr:col>1</xdr:col>
      <xdr:colOff>639256</xdr:colOff>
      <xdr:row>48</xdr:row>
      <xdr:rowOff>140114</xdr:rowOff>
    </xdr:to>
    <xdr:pic>
      <xdr:nvPicPr>
        <xdr:cNvPr id="21" name="Imagen 20" descr="Una señal de alto&#10;&#10;El contenido generado por IA puede ser incorrecto.">
          <a:extLst>
            <a:ext uri="{FF2B5EF4-FFF2-40B4-BE49-F238E27FC236}">
              <a16:creationId xmlns:a16="http://schemas.microsoft.com/office/drawing/2014/main" id="{8CC28780-2A06-1BBC-533B-36A6E6AEF8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9824931"/>
          <a:ext cx="1026853" cy="590637"/>
        </a:xfrm>
        <a:prstGeom prst="rect">
          <a:avLst/>
        </a:prstGeom>
      </xdr:spPr>
    </xdr:pic>
    <xdr:clientData/>
  </xdr:twoCellAnchor>
  <xdr:twoCellAnchor editAs="oneCell">
    <xdr:from>
      <xdr:col>0</xdr:col>
      <xdr:colOff>107208</xdr:colOff>
      <xdr:row>66</xdr:row>
      <xdr:rowOff>98962</xdr:rowOff>
    </xdr:from>
    <xdr:to>
      <xdr:col>1</xdr:col>
      <xdr:colOff>77866</xdr:colOff>
      <xdr:row>68</xdr:row>
      <xdr:rowOff>72714</xdr:rowOff>
    </xdr:to>
    <xdr:pic>
      <xdr:nvPicPr>
        <xdr:cNvPr id="22" name="Imagen 21">
          <a:extLst>
            <a:ext uri="{FF2B5EF4-FFF2-40B4-BE49-F238E27FC236}">
              <a16:creationId xmlns:a16="http://schemas.microsoft.com/office/drawing/2014/main" id="{7005BFE9-3820-4D8C-8792-5EA2BCB92DA5}"/>
            </a:ext>
          </a:extLst>
        </xdr:cNvPr>
        <xdr:cNvPicPr>
          <a:picLocks noChangeAspect="1"/>
        </xdr:cNvPicPr>
      </xdr:nvPicPr>
      <xdr:blipFill>
        <a:blip xmlns:r="http://schemas.openxmlformats.org/officeDocument/2006/relationships" r:embed="rId12"/>
        <a:stretch>
          <a:fillRect/>
        </a:stretch>
      </xdr:blipFill>
      <xdr:spPr>
        <a:xfrm>
          <a:off x="107208" y="13788572"/>
          <a:ext cx="358255" cy="353104"/>
        </a:xfrm>
        <a:prstGeom prst="rect">
          <a:avLst/>
        </a:prstGeom>
      </xdr:spPr>
    </xdr:pic>
    <xdr:clientData/>
  </xdr:twoCellAnchor>
  <xdr:twoCellAnchor>
    <xdr:from>
      <xdr:col>1</xdr:col>
      <xdr:colOff>220026</xdr:colOff>
      <xdr:row>66</xdr:row>
      <xdr:rowOff>128148</xdr:rowOff>
    </xdr:from>
    <xdr:to>
      <xdr:col>2</xdr:col>
      <xdr:colOff>765493</xdr:colOff>
      <xdr:row>68</xdr:row>
      <xdr:rowOff>97227</xdr:rowOff>
    </xdr:to>
    <xdr:sp macro="" textlink="">
      <xdr:nvSpPr>
        <xdr:cNvPr id="23" name="Cuadro de texto 1">
          <a:extLst>
            <a:ext uri="{FF2B5EF4-FFF2-40B4-BE49-F238E27FC236}">
              <a16:creationId xmlns:a16="http://schemas.microsoft.com/office/drawing/2014/main" id="{7FC1460E-2661-4B4C-A424-534E7306A38F}"/>
            </a:ext>
          </a:extLst>
        </xdr:cNvPr>
        <xdr:cNvSpPr txBox="1">
          <a:spLocks/>
        </xdr:cNvSpPr>
      </xdr:nvSpPr>
      <xdr:spPr>
        <a:xfrm>
          <a:off x="607623" y="13817758"/>
          <a:ext cx="1493844" cy="348430"/>
        </a:xfrm>
        <a:prstGeom prst="roundRect">
          <a:avLst>
            <a:gd name="adj" fmla="val 50000"/>
          </a:avLst>
        </a:prstGeom>
        <a:noFill/>
        <a:ln w="12700">
          <a:solidFill>
            <a:srgbClr val="4659E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800" kern="100">
              <a:solidFill>
                <a:srgbClr val="4659E0"/>
              </a:solidFill>
              <a:effectLst/>
              <a:latin typeface="Poppins" pitchFamily="2" charset="77"/>
              <a:ea typeface="Aptos" panose="020B0004020202020204" pitchFamily="34" charset="0"/>
              <a:cs typeface="Times New Roman" panose="02020603050405020304" pitchFamily="18" charset="0"/>
            </a:rPr>
            <a:t>nexus.andalucia.org</a:t>
          </a:r>
          <a:endParaRPr lang="es-ES" sz="1200" kern="100">
            <a:effectLst/>
            <a:latin typeface="Source Sans Pro" panose="020B0503030403020204" pitchFamily="34" charset="0"/>
            <a:ea typeface="Aptos" panose="020B0004020202020204" pitchFamily="34" charset="0"/>
            <a:cs typeface="Times New Roman" panose="02020603050405020304" pitchFamily="18" charset="0"/>
          </a:endParaRPr>
        </a:p>
      </xdr:txBody>
    </xdr:sp>
    <xdr:clientData/>
  </xdr:twoCellAnchor>
  <xdr:twoCellAnchor editAs="oneCell">
    <xdr:from>
      <xdr:col>0</xdr:col>
      <xdr:colOff>65975</xdr:colOff>
      <xdr:row>32</xdr:row>
      <xdr:rowOff>107208</xdr:rowOff>
    </xdr:from>
    <xdr:to>
      <xdr:col>2</xdr:col>
      <xdr:colOff>127001</xdr:colOff>
      <xdr:row>34</xdr:row>
      <xdr:rowOff>156474</xdr:rowOff>
    </xdr:to>
    <xdr:pic>
      <xdr:nvPicPr>
        <xdr:cNvPr id="24" name="Imagen 23">
          <a:extLst>
            <a:ext uri="{FF2B5EF4-FFF2-40B4-BE49-F238E27FC236}">
              <a16:creationId xmlns:a16="http://schemas.microsoft.com/office/drawing/2014/main" id="{CCD9C6FB-7FED-DACD-D2A4-E3F7E143F10B}"/>
            </a:ext>
          </a:extLst>
        </xdr:cNvPr>
        <xdr:cNvPicPr>
          <a:picLocks noChangeAspect="1"/>
        </xdr:cNvPicPr>
      </xdr:nvPicPr>
      <xdr:blipFill>
        <a:blip xmlns:r="http://schemas.openxmlformats.org/officeDocument/2006/relationships" r:embed="rId13"/>
        <a:stretch>
          <a:fillRect/>
        </a:stretch>
      </xdr:blipFill>
      <xdr:spPr>
        <a:xfrm>
          <a:off x="65975" y="7356104"/>
          <a:ext cx="1397000" cy="420370"/>
        </a:xfrm>
        <a:prstGeom prst="rect">
          <a:avLst/>
        </a:prstGeom>
      </xdr:spPr>
    </xdr:pic>
    <xdr:clientData/>
  </xdr:twoCellAnchor>
  <xdr:twoCellAnchor editAs="oneCell">
    <xdr:from>
      <xdr:col>9</xdr:col>
      <xdr:colOff>371188</xdr:colOff>
      <xdr:row>32</xdr:row>
      <xdr:rowOff>164936</xdr:rowOff>
    </xdr:from>
    <xdr:to>
      <xdr:col>9</xdr:col>
      <xdr:colOff>726788</xdr:colOff>
      <xdr:row>34</xdr:row>
      <xdr:rowOff>149432</xdr:rowOff>
    </xdr:to>
    <xdr:pic>
      <xdr:nvPicPr>
        <xdr:cNvPr id="25" name="Imagen 24">
          <a:extLst>
            <a:ext uri="{FF2B5EF4-FFF2-40B4-BE49-F238E27FC236}">
              <a16:creationId xmlns:a16="http://schemas.microsoft.com/office/drawing/2014/main" id="{D4AA9EF1-A9AF-CCEE-A860-26D171830D29}"/>
            </a:ext>
          </a:extLst>
        </xdr:cNvPr>
        <xdr:cNvPicPr>
          <a:picLocks noChangeAspect="1"/>
        </xdr:cNvPicPr>
      </xdr:nvPicPr>
      <xdr:blipFill>
        <a:blip xmlns:r="http://schemas.openxmlformats.org/officeDocument/2006/relationships" r:embed="rId12"/>
        <a:stretch>
          <a:fillRect/>
        </a:stretch>
      </xdr:blipFill>
      <xdr:spPr>
        <a:xfrm>
          <a:off x="8411772" y="7413832"/>
          <a:ext cx="355600" cy="355600"/>
        </a:xfrm>
        <a:prstGeom prst="rect">
          <a:avLst/>
        </a:prstGeom>
      </xdr:spPr>
    </xdr:pic>
    <xdr:clientData/>
  </xdr:twoCellAnchor>
  <xdr:twoCellAnchor>
    <xdr:from>
      <xdr:col>5</xdr:col>
      <xdr:colOff>145029</xdr:colOff>
      <xdr:row>32</xdr:row>
      <xdr:rowOff>157959</xdr:rowOff>
    </xdr:from>
    <xdr:to>
      <xdr:col>9</xdr:col>
      <xdr:colOff>301924</xdr:colOff>
      <xdr:row>34</xdr:row>
      <xdr:rowOff>142455</xdr:rowOff>
    </xdr:to>
    <xdr:sp macro="" textlink="">
      <xdr:nvSpPr>
        <xdr:cNvPr id="28" name="Cuadro de texto 1">
          <a:extLst>
            <a:ext uri="{FF2B5EF4-FFF2-40B4-BE49-F238E27FC236}">
              <a16:creationId xmlns:a16="http://schemas.microsoft.com/office/drawing/2014/main" id="{2410FB0D-4093-0BBA-536B-221559FDD72F}"/>
            </a:ext>
          </a:extLst>
        </xdr:cNvPr>
        <xdr:cNvSpPr txBox="1">
          <a:spLocks/>
        </xdr:cNvSpPr>
      </xdr:nvSpPr>
      <xdr:spPr>
        <a:xfrm>
          <a:off x="4326133" y="7406855"/>
          <a:ext cx="4016375" cy="355600"/>
        </a:xfrm>
        <a:prstGeom prst="roundRect">
          <a:avLst>
            <a:gd name="adj" fmla="val 50000"/>
          </a:avLst>
        </a:prstGeom>
        <a:noFill/>
        <a:ln w="12700">
          <a:solidFill>
            <a:srgbClr val="4659E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800" kern="100">
              <a:solidFill>
                <a:srgbClr val="4659E0"/>
              </a:solidFill>
              <a:effectLst/>
              <a:latin typeface="Poppins" pitchFamily="2" charset="77"/>
              <a:ea typeface="Aptos" panose="020B0004020202020204" pitchFamily="34" charset="0"/>
              <a:cs typeface="Times New Roman" panose="02020603050405020304" pitchFamily="18" charset="0"/>
            </a:rPr>
            <a:t>Coyuntura del movimiento hotelero de Andalucía</a:t>
          </a:r>
          <a:endParaRPr lang="es-ES" sz="1200" kern="100">
            <a:effectLst/>
            <a:latin typeface="Source Sans Pro" panose="020B0503030403020204" pitchFamily="34" charset="0"/>
            <a:ea typeface="Aptos" panose="020B0004020202020204" pitchFamily="34" charset="0"/>
            <a:cs typeface="Times New Roman" panose="02020603050405020304" pitchFamily="18" charset="0"/>
          </a:endParaRPr>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sabel Ruiz" refreshedDate="45982.480189467591" backgroundQuery="1" createdVersion="6" refreshedVersion="8" minRefreshableVersion="3" recordCount="0" xr:uid="{00000000-000A-0000-FFFF-FFFF06000000}">
  <cacheSource type="external" connectionId="8"/>
  <cacheFields count="10">
    <cacheField name="[Categoria].[Categoria]" caption="Categoria" numFmtId="0" level="1">
      <sharedItems containsSemiMixedTypes="0" containsString="0"/>
    </cacheField>
    <cacheField name="[Destino].[nivel1]" caption="Destino" numFmtId="0" hierarchy="1" level="1">
      <sharedItems count="2">
        <s v="[Destino].[Pais]" c="Pais"/>
        <s v="[Destino].[CCAA]" c="CCAA"/>
      </sharedItems>
    </cacheField>
    <cacheField name="[Destino].[nivel2]" caption="Tipo" numFmtId="0" hierarchy="1" level="2">
      <sharedItems count="7">
        <s v="[Destino].[Pais].[España]" c="España"/>
        <s v="[Destino].[CCAA].[Andalucía]" c="Andalucía"/>
        <s v="[Destino].[CCAA].[Baleares]" c="Baleares"/>
        <s v="[Destino].[CCAA].[Canarias]" c="Canarias"/>
        <s v="[Destino].[CCAA].[Cataluña]" c="Cataluña"/>
        <s v="[Destino].[CCAA].[Comunidad Valenciana]" c="Comunidad Valenciana"/>
        <s v="[Destino].[CCAA].[Madrid]" c="Madrid"/>
      </sharedItems>
    </cacheField>
    <cacheField name="[Destino].[nivel3]" caption="Provincia" numFmtId="0" hierarchy="1" level="3">
      <sharedItems count="9">
        <s v="[Destino].[CCAA].[Andalucía].[(Andalucía)]" c="(Andalucía)"/>
        <s v="[Destino].[CCAA].[Andalucía].[Almería]" c="Almería"/>
        <s v="[Destino].[CCAA].[Andalucía].[Cádiz]" c="Cádiz"/>
        <s v="[Destino].[CCAA].[Andalucía].[Córdoba]" c="Córdoba"/>
        <s v="[Destino].[CCAA].[Andalucía].[Granada]" c="Granada"/>
        <s v="[Destino].[CCAA].[Andalucía].[Huelva]" c="Huelva"/>
        <s v="[Destino].[CCAA].[Andalucía].[Jaén]" c="Jaén"/>
        <s v="[Destino].[CCAA].[Andalucía].[Málaga]" c="Málaga"/>
        <s v="[Destino].[CCAA].[Andalucía].[Sevilla]" c="Sevilla"/>
      </sharedItems>
    </cacheField>
    <cacheField name="[Periodo].[Anio]" caption="Año" numFmtId="0" hierarchy="2" level="1">
      <sharedItems count="2">
        <s v="[Periodo].[2024]" c="2024"/>
        <s v="[Periodo].[2025]" c="2025"/>
      </sharedItems>
    </cacheField>
    <cacheField name="[Periodo].[Mes]" caption="Mes" numFmtId="0" hierarchy="2" level="2">
      <sharedItems count="2">
        <s v="[Periodo].[2024].[octubre - 2024]" c="octubre - 2024"/>
        <s v="[Periodo].[2025].[octubre - 2025]" c="octubre - 2025"/>
      </sharedItems>
    </cacheField>
    <cacheField name="[Measures].[ADR Mensual]" caption="ADR Mensual" numFmtId="0" hierarchy="4" level="32767"/>
    <cacheField name="[Measures].[RV Mensual]" caption="RV Mensual" numFmtId="0" hierarchy="6" level="32767"/>
    <cacheField name="[Measures].[ADR Acumulado]" caption="ADR Acumulado" numFmtId="0" hierarchy="3" level="32767"/>
    <cacheField name="[Measures].[RV Acumulado]" caption="RV Acumulado" numFmtId="0" hierarchy="5" level="32767"/>
  </cacheFields>
  <cacheHierarchies count="7">
    <cacheHierarchy uniqueName="[Categoria]" caption="Categoría" defaultMemberUniqueName="[Categoria].[Todas]" allUniqueName="[Categoria].[Todas]" dimensionUniqueName="[Categoria]" count="2" unbalanced="0">
      <fieldsUsage count="2">
        <fieldUsage x="-1"/>
        <fieldUsage x="0"/>
      </fieldsUsage>
    </cacheHierarchy>
    <cacheHierarchy uniqueName="[Destino]" caption="Destino" defaultMemberUniqueName="[Destino].[Todos]" allUniqueName="[Destino].[Todos]" dimensionUniqueName="[Destino]" count="4" unbalanced="0">
      <fieldsUsage count="4">
        <fieldUsage x="-1"/>
        <fieldUsage x="1"/>
        <fieldUsage x="2"/>
        <fieldUsage x="3"/>
      </fieldsUsage>
    </cacheHierarchy>
    <cacheHierarchy uniqueName="[Periodo]" caption="Periodo" time="1" defaultMemberUniqueName="[Periodo].[Todos]" allUniqueName="[Periodo].[Todos]" dimensionUniqueName="[Periodo]" count="3" unbalanced="0">
      <fieldsUsage count="3">
        <fieldUsage x="-1"/>
        <fieldUsage x="4"/>
        <fieldUsage x="5"/>
      </fieldsUsage>
    </cacheHierarchy>
    <cacheHierarchy uniqueName="[Measures].[ADR Acumulado]" caption="ADR Acumulado" measure="1" displayFolder="" measureGroup="" count="0" oneField="1">
      <fieldsUsage count="1">
        <fieldUsage x="8"/>
      </fieldsUsage>
    </cacheHierarchy>
    <cacheHierarchy uniqueName="[Measures].[ADR Mensual]" caption="ADR Mensual" measure="1" displayFolder="" measureGroup="" count="0" oneField="1">
      <fieldsUsage count="1">
        <fieldUsage x="6"/>
      </fieldsUsage>
    </cacheHierarchy>
    <cacheHierarchy uniqueName="[Measures].[RV Acumulado]" caption="RV Acumulado" measure="1" displayFolder="" measureGroup="" count="0" oneField="1">
      <fieldsUsage count="1">
        <fieldUsage x="9"/>
      </fieldsUsage>
    </cacheHierarchy>
    <cacheHierarchy uniqueName="[Measures].[RV Mensual]" caption="RV Mensual" measure="1" displayFolder="" measureGroup="" count="0" oneField="1">
      <fieldsUsage count="1">
        <fieldUsage x="7"/>
      </fieldsUsage>
    </cacheHierarchy>
  </cacheHierarchies>
  <kpis count="0"/>
  <dimensions count="4">
    <dimension name="Categoria" uniqueName="[Categoria]" caption="Categoría"/>
    <dimension name="Destino" uniqueName="[Destino]" caption="Destino"/>
    <dimension measure="1" name="Measures" uniqueName="[Measures]" caption="Measures"/>
    <dimension name="Periodo" uniqueName="[Periodo]" caption="Periodo"/>
  </dimensions>
  <extLst>
    <ext xmlns:x14="http://schemas.microsoft.com/office/spreadsheetml/2009/9/main" uri="{725AE2AE-9491-48be-B2B4-4EB974FC3084}">
      <x14:pivotCacheDefinition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2" cacheId="1" dataPosition="0" applyNumberFormats="0" applyBorderFormats="0" applyFontFormats="0" applyPatternFormats="0" applyAlignmentFormats="0" applyWidthHeightFormats="1" dataCaption="Valores" updatedVersion="8" minRefreshableVersion="3" asteriskTotals="1" visualTotals="0" subtotalHiddenItems="1" rowGrandTotals="0" colGrandTotals="0" itemPrintTitles="1" createdVersion="6" indent="0" showEmptyRow="1" outline="1" outlineData="1" multipleFieldFilters="0" rowHeaderCaption="Destino" colHeaderCaption="Periodo" fieldListSortAscending="1">
  <location ref="B4:J22" firstHeaderRow="1" firstDataRow="3" firstDataCol="1" rowPageCount="1" colPageCount="1"/>
  <pivotFields count="10">
    <pivotField axis="axisPage" allDrilled="1" showAll="0" dataSourceSort="1">
      <items count="1">
        <item t="default"/>
      </items>
    </pivotField>
    <pivotField axis="axisRow" hiddenLevel="1" allDrilled="1" showAll="0" dataSourceSort="1">
      <items count="3">
        <item s="1" c="1" x="0"/>
        <item s="1" c="1" x="1"/>
        <item t="default"/>
      </items>
    </pivotField>
    <pivotField axis="axisRow" allDrilled="1" showAll="0" dataSourceSort="1">
      <items count="8">
        <item c="1" x="0"/>
        <item c="1" x="1" d="1"/>
        <item c="1" x="2"/>
        <item c="1" x="3"/>
        <item c="1" x="4"/>
        <item c="1" x="5"/>
        <item c="1" x="6"/>
        <item t="default"/>
      </items>
    </pivotField>
    <pivotField axis="axisRow" showAll="0" dataSourceSort="1">
      <items count="10">
        <item x="0"/>
        <item x="1"/>
        <item x="2"/>
        <item x="3"/>
        <item x="4"/>
        <item x="5"/>
        <item x="6"/>
        <item x="7"/>
        <item x="8"/>
        <item t="default"/>
      </items>
    </pivotField>
    <pivotField axis="axisCol" hiddenLevel="1" allDrilled="1" showAll="0" dataSourceSort="1">
      <items count="3">
        <item c="1" x="0"/>
        <item c="1" x="1"/>
        <item t="default"/>
      </items>
    </pivotField>
    <pivotField axis="axisCol" allDrilled="1" showAll="0" dataSourceSort="1">
      <items count="3">
        <item s="1" x="0"/>
        <item s="1" x="1"/>
        <item t="default"/>
      </items>
    </pivotField>
    <pivotField dataField="1" showAll="0"/>
    <pivotField dataField="1" showAll="0"/>
    <pivotField dataField="1" showAll="0"/>
    <pivotField dataField="1" showAll="0"/>
  </pivotFields>
  <rowFields count="2">
    <field x="2"/>
    <field x="3"/>
  </rowFields>
  <rowItems count="16">
    <i>
      <x/>
    </i>
    <i>
      <x v="1"/>
    </i>
    <i r="1">
      <x/>
    </i>
    <i r="1">
      <x v="1"/>
    </i>
    <i r="1">
      <x v="2"/>
    </i>
    <i r="1">
      <x v="3"/>
    </i>
    <i r="1">
      <x v="4"/>
    </i>
    <i r="1">
      <x v="5"/>
    </i>
    <i r="1">
      <x v="6"/>
    </i>
    <i r="1">
      <x v="7"/>
    </i>
    <i r="1">
      <x v="8"/>
    </i>
    <i>
      <x v="2"/>
    </i>
    <i>
      <x v="3"/>
    </i>
    <i>
      <x v="4"/>
    </i>
    <i>
      <x v="5"/>
    </i>
    <i>
      <x v="6"/>
    </i>
  </rowItems>
  <colFields count="2">
    <field x="-2"/>
    <field x="5"/>
  </colFields>
  <colItems count="8">
    <i>
      <x/>
      <x/>
    </i>
    <i r="1">
      <x v="1"/>
    </i>
    <i i="1">
      <x v="1"/>
      <x/>
    </i>
    <i r="1" i="1">
      <x v="1"/>
    </i>
    <i i="2">
      <x v="2"/>
      <x/>
    </i>
    <i r="1" i="2">
      <x v="1"/>
    </i>
    <i i="3">
      <x v="3"/>
      <x/>
    </i>
    <i r="1" i="3">
      <x v="1"/>
    </i>
  </colItems>
  <pageFields count="1">
    <pageField fld="0" hier="0" name="[Categoria].[Total]" cap="Total"/>
  </pageFields>
  <dataFields count="4">
    <dataField fld="6" baseField="0" baseItem="0"/>
    <dataField fld="7" baseField="0" baseItem="0"/>
    <dataField fld="8" baseField="0" baseItem="0"/>
    <dataField fld="9" baseField="0" baseItem="0"/>
  </dataFields>
  <formats count="21">
    <format dxfId="20">
      <pivotArea outline="0" collapsedLevelsAreSubtotals="1" fieldPosition="0"/>
    </format>
    <format dxfId="19">
      <pivotArea outline="0" collapsedLevelsAreSubtotals="1" fieldPosition="0"/>
    </format>
    <format dxfId="18">
      <pivotArea dataOnly="0" labelOnly="1" fieldPosition="0">
        <references count="2">
          <reference field="4294967294" count="1" selected="0">
            <x v="0"/>
          </reference>
          <reference field="5" count="0"/>
        </references>
      </pivotArea>
    </format>
    <format dxfId="17">
      <pivotArea dataOnly="0" labelOnly="1" fieldPosition="0">
        <references count="2">
          <reference field="4294967294" count="1" selected="0">
            <x v="1"/>
          </reference>
          <reference field="5" count="0"/>
        </references>
      </pivotArea>
    </format>
    <format dxfId="16">
      <pivotArea dataOnly="0" labelOnly="1" fieldPosition="0">
        <references count="2">
          <reference field="4294967294" count="1" selected="0">
            <x v="2"/>
          </reference>
          <reference field="5" count="0"/>
        </references>
      </pivotArea>
    </format>
    <format dxfId="15">
      <pivotArea dataOnly="0" labelOnly="1" fieldPosition="0">
        <references count="2">
          <reference field="4294967294" count="1" selected="0">
            <x v="3"/>
          </reference>
          <reference field="5" count="0"/>
        </references>
      </pivotArea>
    </format>
    <format dxfId="14">
      <pivotArea type="all" dataOnly="0" outline="0" fieldPosition="0"/>
    </format>
    <format dxfId="13">
      <pivotArea outline="0" collapsedLevelsAreSubtotals="1" fieldPosition="0"/>
    </format>
    <format dxfId="12">
      <pivotArea type="origin" dataOnly="0" labelOnly="1" outline="0" fieldPosition="0"/>
    </format>
    <format dxfId="11">
      <pivotArea field="-2" type="button" dataOnly="0" labelOnly="1" outline="0" axis="axisCol" fieldPosition="0"/>
    </format>
    <format dxfId="10">
      <pivotArea field="5" type="button" dataOnly="0" labelOnly="1" outline="0" axis="axisCol" fieldPosition="1"/>
    </format>
    <format dxfId="9">
      <pivotArea type="topRight" dataOnly="0" labelOnly="1" outline="0" fieldPosition="0"/>
    </format>
    <format dxfId="8">
      <pivotArea field="2" type="button" dataOnly="0" labelOnly="1" outline="0" axis="axisRow" fieldPosition="0"/>
    </format>
    <format dxfId="7">
      <pivotArea dataOnly="0" labelOnly="1" fieldPosition="0">
        <references count="1">
          <reference field="2" count="0"/>
        </references>
      </pivotArea>
    </format>
    <format dxfId="6">
      <pivotArea dataOnly="0" labelOnly="1" fieldPosition="0">
        <references count="1">
          <reference field="3" count="0"/>
        </references>
      </pivotArea>
    </format>
    <format dxfId="5">
      <pivotArea dataOnly="0" labelOnly="1" outline="0" fieldPosition="0">
        <references count="1">
          <reference field="4294967294" count="4">
            <x v="0"/>
            <x v="1"/>
            <x v="2"/>
            <x v="3"/>
          </reference>
        </references>
      </pivotArea>
    </format>
    <format dxfId="4">
      <pivotArea dataOnly="0" labelOnly="1" fieldPosition="0">
        <references count="2">
          <reference field="4294967294" count="1" selected="0">
            <x v="0"/>
          </reference>
          <reference field="5" count="0"/>
        </references>
      </pivotArea>
    </format>
    <format dxfId="3">
      <pivotArea dataOnly="0" labelOnly="1" fieldPosition="0">
        <references count="2">
          <reference field="4294967294" count="1" selected="0">
            <x v="1"/>
          </reference>
          <reference field="5" count="0"/>
        </references>
      </pivotArea>
    </format>
    <format dxfId="2">
      <pivotArea dataOnly="0" labelOnly="1" fieldPosition="0">
        <references count="2">
          <reference field="4294967294" count="1" selected="0">
            <x v="2"/>
          </reference>
          <reference field="5" count="0"/>
        </references>
      </pivotArea>
    </format>
    <format dxfId="1">
      <pivotArea dataOnly="0" labelOnly="1" fieldPosition="0">
        <references count="2">
          <reference field="4294967294" count="1" selected="0">
            <x v="3"/>
          </reference>
          <reference field="5" count="0"/>
        </references>
      </pivotArea>
    </format>
    <format dxfId="0">
      <pivotArea dataOnly="0" labelOnly="1" outline="0" fieldPosition="0">
        <references count="1">
          <reference field="4294967294" count="4">
            <x v="0"/>
            <x v="1"/>
            <x v="2"/>
            <x v="3"/>
          </reference>
        </references>
      </pivotArea>
    </format>
  </formats>
  <pivotHierarchies count="7">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1">
    <rowHierarchyUsage hierarchyUsage="1"/>
  </rowHierarchiesUsage>
  <colHierarchiesUsage count="2">
    <colHierarchyUsage hierarchyUsage="-2"/>
    <colHierarchyUsage hierarchyUsage="2"/>
  </colHierarchiesUsage>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Y294"/>
  <sheetViews>
    <sheetView zoomScaleNormal="100" workbookViewId="0">
      <pane xSplit="1" ySplit="3" topLeftCell="CM155" activePane="bottomRight" state="frozen"/>
      <selection activeCell="O193" sqref="O193"/>
      <selection pane="topRight" activeCell="O193" sqref="O193"/>
      <selection pane="bottomLeft" activeCell="O193" sqref="O193"/>
      <selection pane="bottomRight" activeCell="CQ166" sqref="CQ166"/>
    </sheetView>
  </sheetViews>
  <sheetFormatPr baseColWidth="10" defaultColWidth="11.453125" defaultRowHeight="12" x14ac:dyDescent="0.3"/>
  <cols>
    <col min="1" max="1" width="13.453125" style="1" customWidth="1"/>
    <col min="2" max="23" width="11.453125" style="1"/>
    <col min="24" max="24" width="15.453125" style="1" bestFit="1" customWidth="1"/>
    <col min="25" max="91" width="11.453125" style="1"/>
    <col min="92" max="129" width="11.453125" style="59"/>
    <col min="130" max="16384" width="11.453125" style="1"/>
  </cols>
  <sheetData>
    <row r="1" spans="1:91" x14ac:dyDescent="0.3">
      <c r="A1" s="6" t="s">
        <v>113</v>
      </c>
      <c r="B1" s="431" t="s">
        <v>36</v>
      </c>
      <c r="C1" s="432"/>
      <c r="D1" s="432"/>
      <c r="E1" s="432"/>
      <c r="F1" s="432"/>
      <c r="G1" s="432"/>
      <c r="H1" s="432"/>
      <c r="I1" s="432"/>
      <c r="J1" s="432"/>
      <c r="K1" s="432"/>
      <c r="L1" s="432"/>
      <c r="M1" s="432"/>
      <c r="N1" s="432"/>
      <c r="O1" s="432"/>
      <c r="P1" s="432"/>
      <c r="Q1" s="432"/>
      <c r="R1" s="432"/>
      <c r="S1" s="432"/>
      <c r="T1" s="432"/>
      <c r="U1" s="432"/>
      <c r="V1" s="432"/>
      <c r="W1" s="431" t="s">
        <v>48</v>
      </c>
      <c r="X1" s="432"/>
      <c r="Y1" s="432"/>
      <c r="Z1" s="432"/>
      <c r="AA1" s="432"/>
      <c r="AB1" s="432"/>
      <c r="AC1" s="432"/>
      <c r="AD1" s="432"/>
      <c r="AE1" s="432"/>
      <c r="AF1" s="432"/>
      <c r="AG1" s="432"/>
      <c r="AH1" s="432"/>
      <c r="AI1" s="432"/>
      <c r="AJ1" s="432"/>
      <c r="AK1" s="432"/>
      <c r="AL1" s="432"/>
      <c r="AM1" s="432"/>
      <c r="AN1" s="432"/>
      <c r="AO1" s="432"/>
      <c r="AP1" s="432"/>
      <c r="AQ1" s="432"/>
      <c r="AR1" s="431" t="s">
        <v>36</v>
      </c>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t="s">
        <v>48</v>
      </c>
      <c r="BQ1" s="431"/>
      <c r="BR1" s="431"/>
      <c r="BS1" s="431"/>
      <c r="BT1" s="431"/>
      <c r="BU1" s="431"/>
      <c r="BV1" s="431"/>
      <c r="BW1" s="431"/>
      <c r="BX1" s="431"/>
      <c r="BY1" s="431"/>
      <c r="BZ1" s="431"/>
      <c r="CA1" s="431"/>
      <c r="CB1" s="431"/>
      <c r="CC1" s="431"/>
      <c r="CD1" s="431"/>
      <c r="CE1" s="431"/>
      <c r="CF1" s="431"/>
      <c r="CG1" s="431"/>
      <c r="CH1" s="431"/>
      <c r="CI1" s="431"/>
      <c r="CJ1" s="431"/>
      <c r="CK1" s="431"/>
      <c r="CL1" s="431"/>
      <c r="CM1" s="431"/>
    </row>
    <row r="2" spans="1:91" x14ac:dyDescent="0.3">
      <c r="B2" s="425" t="s">
        <v>37</v>
      </c>
      <c r="C2" s="426"/>
      <c r="D2" s="426"/>
      <c r="E2" s="426"/>
      <c r="F2" s="426"/>
      <c r="G2" s="426"/>
      <c r="H2" s="426"/>
      <c r="I2" s="427" t="s">
        <v>38</v>
      </c>
      <c r="J2" s="428"/>
      <c r="K2" s="428"/>
      <c r="L2" s="428"/>
      <c r="M2" s="428"/>
      <c r="N2" s="428"/>
      <c r="O2" s="428"/>
      <c r="P2" s="429" t="s">
        <v>39</v>
      </c>
      <c r="Q2" s="424"/>
      <c r="R2" s="424"/>
      <c r="S2" s="424"/>
      <c r="T2" s="424"/>
      <c r="U2" s="424"/>
      <c r="V2" s="424"/>
      <c r="W2" s="425" t="s">
        <v>37</v>
      </c>
      <c r="X2" s="426"/>
      <c r="Y2" s="426"/>
      <c r="Z2" s="426"/>
      <c r="AA2" s="426"/>
      <c r="AB2" s="426"/>
      <c r="AC2" s="426"/>
      <c r="AD2" s="427" t="s">
        <v>38</v>
      </c>
      <c r="AE2" s="428"/>
      <c r="AF2" s="428"/>
      <c r="AG2" s="428"/>
      <c r="AH2" s="428"/>
      <c r="AI2" s="428"/>
      <c r="AJ2" s="428"/>
      <c r="AK2" s="429" t="s">
        <v>39</v>
      </c>
      <c r="AL2" s="424"/>
      <c r="AM2" s="424"/>
      <c r="AN2" s="424"/>
      <c r="AO2" s="424"/>
      <c r="AP2" s="424"/>
      <c r="AQ2" s="424"/>
      <c r="AR2" s="425" t="s">
        <v>37</v>
      </c>
      <c r="AS2" s="425"/>
      <c r="AT2" s="425"/>
      <c r="AU2" s="425"/>
      <c r="AV2" s="425"/>
      <c r="AW2" s="425"/>
      <c r="AX2" s="425"/>
      <c r="AY2" s="425"/>
      <c r="AZ2" s="430" t="s">
        <v>38</v>
      </c>
      <c r="BA2" s="430"/>
      <c r="BB2" s="430"/>
      <c r="BC2" s="430"/>
      <c r="BD2" s="430"/>
      <c r="BE2" s="430"/>
      <c r="BF2" s="430"/>
      <c r="BG2" s="430"/>
      <c r="BH2" s="424" t="s">
        <v>39</v>
      </c>
      <c r="BI2" s="424"/>
      <c r="BJ2" s="424"/>
      <c r="BK2" s="424"/>
      <c r="BL2" s="424"/>
      <c r="BM2" s="424"/>
      <c r="BN2" s="424"/>
      <c r="BO2" s="424"/>
      <c r="BP2" s="425" t="s">
        <v>37</v>
      </c>
      <c r="BQ2" s="425"/>
      <c r="BR2" s="425"/>
      <c r="BS2" s="425"/>
      <c r="BT2" s="425"/>
      <c r="BU2" s="425"/>
      <c r="BV2" s="425"/>
      <c r="BW2" s="425"/>
      <c r="BX2" s="430" t="s">
        <v>38</v>
      </c>
      <c r="BY2" s="430"/>
      <c r="BZ2" s="430"/>
      <c r="CA2" s="430"/>
      <c r="CB2" s="430"/>
      <c r="CC2" s="430"/>
      <c r="CD2" s="430"/>
      <c r="CE2" s="430"/>
      <c r="CF2" s="424" t="s">
        <v>39</v>
      </c>
      <c r="CG2" s="424"/>
      <c r="CH2" s="424"/>
      <c r="CI2" s="424"/>
      <c r="CJ2" s="424"/>
      <c r="CK2" s="424"/>
      <c r="CL2" s="424"/>
      <c r="CM2" s="424"/>
    </row>
    <row r="3" spans="1:91" s="59" customFormat="1" x14ac:dyDescent="0.3">
      <c r="A3" s="57"/>
      <c r="B3" s="58" t="s">
        <v>32</v>
      </c>
      <c r="C3" s="58" t="s">
        <v>127</v>
      </c>
      <c r="D3" s="58" t="s">
        <v>33</v>
      </c>
      <c r="E3" s="58" t="s">
        <v>128</v>
      </c>
      <c r="F3" s="58" t="s">
        <v>129</v>
      </c>
      <c r="G3" s="58" t="s">
        <v>34</v>
      </c>
      <c r="H3" s="58" t="s">
        <v>35</v>
      </c>
      <c r="I3" s="58" t="s">
        <v>32</v>
      </c>
      <c r="J3" s="58" t="s">
        <v>127</v>
      </c>
      <c r="K3" s="58" t="s">
        <v>33</v>
      </c>
      <c r="L3" s="58" t="s">
        <v>128</v>
      </c>
      <c r="M3" s="58" t="s">
        <v>129</v>
      </c>
      <c r="N3" s="58" t="s">
        <v>34</v>
      </c>
      <c r="O3" s="58" t="s">
        <v>35</v>
      </c>
      <c r="P3" s="58" t="s">
        <v>32</v>
      </c>
      <c r="Q3" s="58" t="s">
        <v>127</v>
      </c>
      <c r="R3" s="58" t="s">
        <v>33</v>
      </c>
      <c r="S3" s="58" t="s">
        <v>128</v>
      </c>
      <c r="T3" s="58" t="s">
        <v>129</v>
      </c>
      <c r="U3" s="58" t="s">
        <v>34</v>
      </c>
      <c r="V3" s="58" t="s">
        <v>35</v>
      </c>
      <c r="W3" s="58" t="s">
        <v>32</v>
      </c>
      <c r="X3" s="58" t="s">
        <v>127</v>
      </c>
      <c r="Y3" s="58" t="s">
        <v>33</v>
      </c>
      <c r="Z3" s="58" t="s">
        <v>128</v>
      </c>
      <c r="AA3" s="58" t="s">
        <v>129</v>
      </c>
      <c r="AB3" s="58" t="s">
        <v>34</v>
      </c>
      <c r="AC3" s="58" t="s">
        <v>35</v>
      </c>
      <c r="AD3" s="58" t="s">
        <v>32</v>
      </c>
      <c r="AE3" s="58" t="s">
        <v>127</v>
      </c>
      <c r="AF3" s="58" t="s">
        <v>33</v>
      </c>
      <c r="AG3" s="58" t="s">
        <v>128</v>
      </c>
      <c r="AH3" s="58" t="s">
        <v>129</v>
      </c>
      <c r="AI3" s="58" t="s">
        <v>34</v>
      </c>
      <c r="AJ3" s="58" t="s">
        <v>35</v>
      </c>
      <c r="AK3" s="58" t="s">
        <v>32</v>
      </c>
      <c r="AL3" s="58" t="s">
        <v>127</v>
      </c>
      <c r="AM3" s="58" t="s">
        <v>33</v>
      </c>
      <c r="AN3" s="58" t="s">
        <v>128</v>
      </c>
      <c r="AO3" s="58" t="s">
        <v>129</v>
      </c>
      <c r="AP3" s="58" t="s">
        <v>34</v>
      </c>
      <c r="AQ3" s="58" t="s">
        <v>35</v>
      </c>
      <c r="AR3" s="58" t="s">
        <v>40</v>
      </c>
      <c r="AS3" s="58" t="s">
        <v>41</v>
      </c>
      <c r="AT3" s="58" t="s">
        <v>42</v>
      </c>
      <c r="AU3" s="58" t="s">
        <v>43</v>
      </c>
      <c r="AV3" s="58" t="s">
        <v>44</v>
      </c>
      <c r="AW3" s="58" t="s">
        <v>45</v>
      </c>
      <c r="AX3" s="58" t="s">
        <v>46</v>
      </c>
      <c r="AY3" s="58" t="s">
        <v>47</v>
      </c>
      <c r="AZ3" s="58" t="s">
        <v>40</v>
      </c>
      <c r="BA3" s="58" t="s">
        <v>41</v>
      </c>
      <c r="BB3" s="58" t="s">
        <v>42</v>
      </c>
      <c r="BC3" s="58" t="s">
        <v>43</v>
      </c>
      <c r="BD3" s="58" t="s">
        <v>44</v>
      </c>
      <c r="BE3" s="58" t="s">
        <v>45</v>
      </c>
      <c r="BF3" s="58" t="s">
        <v>46</v>
      </c>
      <c r="BG3" s="58" t="s">
        <v>47</v>
      </c>
      <c r="BH3" s="58" t="s">
        <v>40</v>
      </c>
      <c r="BI3" s="58" t="s">
        <v>41</v>
      </c>
      <c r="BJ3" s="58" t="s">
        <v>42</v>
      </c>
      <c r="BK3" s="58" t="s">
        <v>43</v>
      </c>
      <c r="BL3" s="58" t="s">
        <v>44</v>
      </c>
      <c r="BM3" s="58" t="s">
        <v>45</v>
      </c>
      <c r="BN3" s="58" t="s">
        <v>46</v>
      </c>
      <c r="BO3" s="58" t="s">
        <v>47</v>
      </c>
      <c r="BP3" s="58" t="s">
        <v>40</v>
      </c>
      <c r="BQ3" s="58" t="s">
        <v>41</v>
      </c>
      <c r="BR3" s="58" t="s">
        <v>42</v>
      </c>
      <c r="BS3" s="58" t="s">
        <v>43</v>
      </c>
      <c r="BT3" s="58" t="s">
        <v>44</v>
      </c>
      <c r="BU3" s="58" t="s">
        <v>45</v>
      </c>
      <c r="BV3" s="58" t="s">
        <v>46</v>
      </c>
      <c r="BW3" s="58" t="s">
        <v>47</v>
      </c>
      <c r="BX3" s="58" t="s">
        <v>40</v>
      </c>
      <c r="BY3" s="58" t="s">
        <v>41</v>
      </c>
      <c r="BZ3" s="58" t="s">
        <v>42</v>
      </c>
      <c r="CA3" s="58" t="s">
        <v>43</v>
      </c>
      <c r="CB3" s="58" t="s">
        <v>44</v>
      </c>
      <c r="CC3" s="58" t="s">
        <v>45</v>
      </c>
      <c r="CD3" s="58" t="s">
        <v>46</v>
      </c>
      <c r="CE3" s="58" t="s">
        <v>47</v>
      </c>
      <c r="CF3" s="58" t="s">
        <v>40</v>
      </c>
      <c r="CG3" s="58" t="s">
        <v>41</v>
      </c>
      <c r="CH3" s="58" t="s">
        <v>42</v>
      </c>
      <c r="CI3" s="58" t="s">
        <v>43</v>
      </c>
      <c r="CJ3" s="58" t="s">
        <v>44</v>
      </c>
      <c r="CK3" s="58" t="s">
        <v>45</v>
      </c>
      <c r="CL3" s="58" t="s">
        <v>46</v>
      </c>
      <c r="CM3" s="58" t="s">
        <v>47</v>
      </c>
    </row>
    <row r="4" spans="1:91" s="62" customFormat="1" x14ac:dyDescent="0.3">
      <c r="A4" s="60" t="s">
        <v>0</v>
      </c>
      <c r="B4" s="61">
        <v>4034869</v>
      </c>
      <c r="C4" s="61">
        <v>676133</v>
      </c>
      <c r="D4" s="61">
        <v>62380</v>
      </c>
      <c r="E4" s="61">
        <v>615794</v>
      </c>
      <c r="F4" s="61">
        <v>703207</v>
      </c>
      <c r="G4" s="61">
        <v>323704</v>
      </c>
      <c r="H4" s="61">
        <v>704676</v>
      </c>
      <c r="I4" s="61">
        <v>2390674</v>
      </c>
      <c r="J4" s="61">
        <v>425353</v>
      </c>
      <c r="K4" s="61">
        <v>28369</v>
      </c>
      <c r="L4" s="61">
        <v>119507</v>
      </c>
      <c r="M4" s="61">
        <v>349737</v>
      </c>
      <c r="N4" s="61">
        <v>220182</v>
      </c>
      <c r="O4" s="61">
        <v>439560</v>
      </c>
      <c r="P4" s="61">
        <v>1644195</v>
      </c>
      <c r="Q4" s="61">
        <v>250780</v>
      </c>
      <c r="R4" s="61">
        <v>34011</v>
      </c>
      <c r="S4" s="61">
        <v>496287</v>
      </c>
      <c r="T4" s="61">
        <v>353471</v>
      </c>
      <c r="U4" s="61">
        <v>103522</v>
      </c>
      <c r="V4" s="61">
        <v>265116</v>
      </c>
      <c r="W4" s="61">
        <v>12600203</v>
      </c>
      <c r="X4" s="61">
        <v>1656000</v>
      </c>
      <c r="Y4" s="61">
        <v>291157</v>
      </c>
      <c r="Z4" s="61">
        <v>5017928</v>
      </c>
      <c r="AA4" s="61">
        <v>1501258</v>
      </c>
      <c r="AB4" s="61">
        <v>1075157</v>
      </c>
      <c r="AC4" s="61">
        <v>1337117</v>
      </c>
      <c r="AD4" s="61">
        <v>5075907</v>
      </c>
      <c r="AE4" s="61">
        <v>909847</v>
      </c>
      <c r="AF4" s="61">
        <v>77899</v>
      </c>
      <c r="AG4" s="61">
        <v>582620</v>
      </c>
      <c r="AH4" s="61">
        <v>664968</v>
      </c>
      <c r="AI4" s="61">
        <v>656059</v>
      </c>
      <c r="AJ4" s="61">
        <v>732838</v>
      </c>
      <c r="AK4" s="61">
        <v>7524295</v>
      </c>
      <c r="AL4" s="61">
        <v>746153</v>
      </c>
      <c r="AM4" s="61">
        <v>213258</v>
      </c>
      <c r="AN4" s="61">
        <v>4435308</v>
      </c>
      <c r="AO4" s="61">
        <v>836290</v>
      </c>
      <c r="AP4" s="61">
        <v>419098</v>
      </c>
      <c r="AQ4" s="61">
        <v>604278</v>
      </c>
      <c r="AR4" s="61">
        <v>39791</v>
      </c>
      <c r="AS4" s="61">
        <v>63998</v>
      </c>
      <c r="AT4" s="61">
        <v>53465</v>
      </c>
      <c r="AU4" s="61">
        <v>147926</v>
      </c>
      <c r="AV4" s="61">
        <v>26072</v>
      </c>
      <c r="AW4" s="61">
        <v>25531</v>
      </c>
      <c r="AX4" s="61">
        <v>179470</v>
      </c>
      <c r="AY4" s="61">
        <v>139880</v>
      </c>
      <c r="AZ4" s="61">
        <v>33402</v>
      </c>
      <c r="BA4" s="61">
        <v>46759</v>
      </c>
      <c r="BB4" s="61">
        <v>38511</v>
      </c>
      <c r="BC4" s="61">
        <v>98845</v>
      </c>
      <c r="BD4" s="61">
        <v>19428</v>
      </c>
      <c r="BE4" s="61">
        <v>22577</v>
      </c>
      <c r="BF4" s="61">
        <v>88211</v>
      </c>
      <c r="BG4" s="61">
        <v>77619</v>
      </c>
      <c r="BH4" s="61">
        <v>6389</v>
      </c>
      <c r="BI4" s="61">
        <v>17238</v>
      </c>
      <c r="BJ4" s="61">
        <v>14953</v>
      </c>
      <c r="BK4" s="61">
        <v>49082</v>
      </c>
      <c r="BL4" s="61">
        <v>6644</v>
      </c>
      <c r="BM4" s="61">
        <v>2954</v>
      </c>
      <c r="BN4" s="61">
        <v>91259</v>
      </c>
      <c r="BO4" s="61">
        <v>62261</v>
      </c>
      <c r="BP4" s="61">
        <v>153235</v>
      </c>
      <c r="BQ4" s="61">
        <v>130486</v>
      </c>
      <c r="BR4" s="61">
        <v>92142</v>
      </c>
      <c r="BS4" s="61">
        <v>299966</v>
      </c>
      <c r="BT4" s="61">
        <v>64335</v>
      </c>
      <c r="BU4" s="61">
        <v>40250</v>
      </c>
      <c r="BV4" s="61">
        <v>620121</v>
      </c>
      <c r="BW4" s="61">
        <v>255465</v>
      </c>
      <c r="BX4" s="61">
        <v>121010</v>
      </c>
      <c r="BY4" s="61">
        <v>84644</v>
      </c>
      <c r="BZ4" s="61">
        <v>67833</v>
      </c>
      <c r="CA4" s="61">
        <v>204688</v>
      </c>
      <c r="CB4" s="61">
        <v>41439</v>
      </c>
      <c r="CC4" s="61">
        <v>36148</v>
      </c>
      <c r="CD4" s="61">
        <v>220580</v>
      </c>
      <c r="CE4" s="61">
        <v>133504</v>
      </c>
      <c r="CF4" s="61">
        <v>32224</v>
      </c>
      <c r="CG4" s="61">
        <v>45842</v>
      </c>
      <c r="CH4" s="61">
        <v>24308</v>
      </c>
      <c r="CI4" s="61">
        <v>95277</v>
      </c>
      <c r="CJ4" s="61">
        <v>22896</v>
      </c>
      <c r="CK4" s="61">
        <v>4103</v>
      </c>
      <c r="CL4" s="61">
        <v>399541</v>
      </c>
      <c r="CM4" s="61">
        <v>121962</v>
      </c>
    </row>
    <row r="5" spans="1:91" s="62" customFormat="1" x14ac:dyDescent="0.3">
      <c r="A5" s="60" t="s">
        <v>1</v>
      </c>
      <c r="B5" s="61">
        <v>4762348</v>
      </c>
      <c r="C5" s="61">
        <v>879087</v>
      </c>
      <c r="D5" s="61">
        <v>130346</v>
      </c>
      <c r="E5" s="61">
        <v>621631</v>
      </c>
      <c r="F5" s="61">
        <v>846700</v>
      </c>
      <c r="G5" s="61">
        <v>436717</v>
      </c>
      <c r="H5" s="61">
        <v>736000</v>
      </c>
      <c r="I5" s="61">
        <v>2898921</v>
      </c>
      <c r="J5" s="61">
        <v>600012</v>
      </c>
      <c r="K5" s="61">
        <v>63940</v>
      </c>
      <c r="L5" s="61">
        <v>122450</v>
      </c>
      <c r="M5" s="61">
        <v>399443</v>
      </c>
      <c r="N5" s="61">
        <v>309580</v>
      </c>
      <c r="O5" s="61">
        <v>450165</v>
      </c>
      <c r="P5" s="61">
        <v>1863427</v>
      </c>
      <c r="Q5" s="61">
        <v>279075</v>
      </c>
      <c r="R5" s="61">
        <v>66406</v>
      </c>
      <c r="S5" s="61">
        <v>499181</v>
      </c>
      <c r="T5" s="61">
        <v>447257</v>
      </c>
      <c r="U5" s="61">
        <v>127137</v>
      </c>
      <c r="V5" s="61">
        <v>285835</v>
      </c>
      <c r="W5" s="61">
        <v>14163457</v>
      </c>
      <c r="X5" s="61">
        <v>2195732</v>
      </c>
      <c r="Y5" s="61">
        <v>690910</v>
      </c>
      <c r="Z5" s="61">
        <v>4733598</v>
      </c>
      <c r="AA5" s="61">
        <v>1863340</v>
      </c>
      <c r="AB5" s="61">
        <v>1315349</v>
      </c>
      <c r="AC5" s="61">
        <v>1344414</v>
      </c>
      <c r="AD5" s="61">
        <v>6183754</v>
      </c>
      <c r="AE5" s="61">
        <v>1301243</v>
      </c>
      <c r="AF5" s="61">
        <v>307187</v>
      </c>
      <c r="AG5" s="61">
        <v>534254</v>
      </c>
      <c r="AH5" s="61">
        <v>754616</v>
      </c>
      <c r="AI5" s="61">
        <v>836111</v>
      </c>
      <c r="AJ5" s="61">
        <v>742689</v>
      </c>
      <c r="AK5" s="61">
        <v>7979704</v>
      </c>
      <c r="AL5" s="61">
        <v>894489</v>
      </c>
      <c r="AM5" s="61">
        <v>383723</v>
      </c>
      <c r="AN5" s="61">
        <v>4199344</v>
      </c>
      <c r="AO5" s="61">
        <v>1108723</v>
      </c>
      <c r="AP5" s="61">
        <v>479238</v>
      </c>
      <c r="AQ5" s="61">
        <v>601725</v>
      </c>
      <c r="AR5" s="61">
        <v>59826</v>
      </c>
      <c r="AS5" s="61">
        <v>116451</v>
      </c>
      <c r="AT5" s="61">
        <v>63700</v>
      </c>
      <c r="AU5" s="61">
        <v>171422</v>
      </c>
      <c r="AV5" s="61">
        <v>37894</v>
      </c>
      <c r="AW5" s="61">
        <v>32376</v>
      </c>
      <c r="AX5" s="61">
        <v>230628</v>
      </c>
      <c r="AY5" s="61">
        <v>166790</v>
      </c>
      <c r="AZ5" s="61">
        <v>52087</v>
      </c>
      <c r="BA5" s="61">
        <v>87525</v>
      </c>
      <c r="BB5" s="61">
        <v>46154</v>
      </c>
      <c r="BC5" s="61">
        <v>121460</v>
      </c>
      <c r="BD5" s="61">
        <v>30547</v>
      </c>
      <c r="BE5" s="61">
        <v>29473</v>
      </c>
      <c r="BF5" s="61">
        <v>127613</v>
      </c>
      <c r="BG5" s="61">
        <v>105154</v>
      </c>
      <c r="BH5" s="61">
        <v>7740</v>
      </c>
      <c r="BI5" s="61">
        <v>28926</v>
      </c>
      <c r="BJ5" s="61">
        <v>17545</v>
      </c>
      <c r="BK5" s="61">
        <v>49961</v>
      </c>
      <c r="BL5" s="61">
        <v>7348</v>
      </c>
      <c r="BM5" s="61">
        <v>2903</v>
      </c>
      <c r="BN5" s="61">
        <v>103015</v>
      </c>
      <c r="BO5" s="61">
        <v>61636</v>
      </c>
      <c r="BP5" s="61">
        <v>245929</v>
      </c>
      <c r="BQ5" s="61">
        <v>249291</v>
      </c>
      <c r="BR5" s="61">
        <v>106508</v>
      </c>
      <c r="BS5" s="61">
        <v>350762</v>
      </c>
      <c r="BT5" s="61">
        <v>114213</v>
      </c>
      <c r="BU5" s="61">
        <v>51443</v>
      </c>
      <c r="BV5" s="61">
        <v>786984</v>
      </c>
      <c r="BW5" s="61">
        <v>290602</v>
      </c>
      <c r="BX5" s="61">
        <v>201472</v>
      </c>
      <c r="BY5" s="61">
        <v>152758</v>
      </c>
      <c r="BZ5" s="61">
        <v>77686</v>
      </c>
      <c r="CA5" s="61">
        <v>241341</v>
      </c>
      <c r="CB5" s="61">
        <v>85908</v>
      </c>
      <c r="CC5" s="61">
        <v>46830</v>
      </c>
      <c r="CD5" s="61">
        <v>320250</v>
      </c>
      <c r="CE5" s="61">
        <v>174999</v>
      </c>
      <c r="CF5" s="61">
        <v>44457</v>
      </c>
      <c r="CG5" s="61">
        <v>96534</v>
      </c>
      <c r="CH5" s="61">
        <v>28822</v>
      </c>
      <c r="CI5" s="61">
        <v>109422</v>
      </c>
      <c r="CJ5" s="61">
        <v>28305</v>
      </c>
      <c r="CK5" s="61">
        <v>4613</v>
      </c>
      <c r="CL5" s="61">
        <v>466733</v>
      </c>
      <c r="CM5" s="61">
        <v>115603</v>
      </c>
    </row>
    <row r="6" spans="1:91" s="62" customFormat="1" x14ac:dyDescent="0.3">
      <c r="A6" s="60" t="s">
        <v>2</v>
      </c>
      <c r="B6" s="61">
        <v>5771561</v>
      </c>
      <c r="C6" s="61">
        <v>1072758</v>
      </c>
      <c r="D6" s="61">
        <v>240373</v>
      </c>
      <c r="E6" s="61">
        <v>651686</v>
      </c>
      <c r="F6" s="61">
        <v>1085277</v>
      </c>
      <c r="G6" s="61">
        <v>532377</v>
      </c>
      <c r="H6" s="61">
        <v>811777</v>
      </c>
      <c r="I6" s="61">
        <v>3344772</v>
      </c>
      <c r="J6" s="61">
        <v>625880</v>
      </c>
      <c r="K6" s="61">
        <v>106367</v>
      </c>
      <c r="L6" s="61">
        <v>131534</v>
      </c>
      <c r="M6" s="61">
        <v>503034</v>
      </c>
      <c r="N6" s="61">
        <v>349310</v>
      </c>
      <c r="O6" s="61">
        <v>472027</v>
      </c>
      <c r="P6" s="61">
        <v>2426789</v>
      </c>
      <c r="Q6" s="61">
        <v>446878</v>
      </c>
      <c r="R6" s="61">
        <v>134007</v>
      </c>
      <c r="S6" s="61">
        <v>520152</v>
      </c>
      <c r="T6" s="61">
        <v>582243</v>
      </c>
      <c r="U6" s="61">
        <v>183067</v>
      </c>
      <c r="V6" s="61">
        <v>339750</v>
      </c>
      <c r="W6" s="61">
        <v>17393498</v>
      </c>
      <c r="X6" s="61">
        <v>2828698</v>
      </c>
      <c r="Y6" s="61">
        <v>1352675</v>
      </c>
      <c r="Z6" s="61">
        <v>4871305</v>
      </c>
      <c r="AA6" s="61">
        <v>2517030</v>
      </c>
      <c r="AB6" s="61">
        <v>1728852</v>
      </c>
      <c r="AC6" s="61">
        <v>1523369</v>
      </c>
      <c r="AD6" s="61">
        <v>7541920</v>
      </c>
      <c r="AE6" s="61">
        <v>1423452</v>
      </c>
      <c r="AF6" s="61">
        <v>534813</v>
      </c>
      <c r="AG6" s="61">
        <v>538426</v>
      </c>
      <c r="AH6" s="61">
        <v>1057608</v>
      </c>
      <c r="AI6" s="61">
        <v>1038045</v>
      </c>
      <c r="AJ6" s="61">
        <v>785626</v>
      </c>
      <c r="AK6" s="61">
        <v>9851578</v>
      </c>
      <c r="AL6" s="61">
        <v>1405246</v>
      </c>
      <c r="AM6" s="61">
        <v>817862</v>
      </c>
      <c r="AN6" s="61">
        <v>4332879</v>
      </c>
      <c r="AO6" s="61">
        <v>1459422</v>
      </c>
      <c r="AP6" s="61">
        <v>690806</v>
      </c>
      <c r="AQ6" s="61">
        <v>737742</v>
      </c>
      <c r="AR6" s="61">
        <v>67031</v>
      </c>
      <c r="AS6" s="61">
        <v>139124</v>
      </c>
      <c r="AT6" s="61">
        <v>79201</v>
      </c>
      <c r="AU6" s="61">
        <v>200129</v>
      </c>
      <c r="AV6" s="61">
        <v>54172</v>
      </c>
      <c r="AW6" s="61">
        <v>37004</v>
      </c>
      <c r="AX6" s="61">
        <v>291730</v>
      </c>
      <c r="AY6" s="61">
        <v>204367</v>
      </c>
      <c r="AZ6" s="61">
        <v>56321</v>
      </c>
      <c r="BA6" s="61">
        <v>89899</v>
      </c>
      <c r="BB6" s="61">
        <v>52616</v>
      </c>
      <c r="BC6" s="61">
        <v>120818</v>
      </c>
      <c r="BD6" s="61">
        <v>37264</v>
      </c>
      <c r="BE6" s="61">
        <v>32410</v>
      </c>
      <c r="BF6" s="61">
        <v>123135</v>
      </c>
      <c r="BG6" s="61">
        <v>113417</v>
      </c>
      <c r="BH6" s="61">
        <v>10710</v>
      </c>
      <c r="BI6" s="61">
        <v>49225</v>
      </c>
      <c r="BJ6" s="61">
        <v>26584</v>
      </c>
      <c r="BK6" s="61">
        <v>79312</v>
      </c>
      <c r="BL6" s="61">
        <v>16908</v>
      </c>
      <c r="BM6" s="61">
        <v>4594</v>
      </c>
      <c r="BN6" s="61">
        <v>168595</v>
      </c>
      <c r="BO6" s="61">
        <v>90950</v>
      </c>
      <c r="BP6" s="61">
        <v>289150</v>
      </c>
      <c r="BQ6" s="61">
        <v>334857</v>
      </c>
      <c r="BR6" s="61">
        <v>134401</v>
      </c>
      <c r="BS6" s="61">
        <v>409661</v>
      </c>
      <c r="BT6" s="61">
        <v>184982</v>
      </c>
      <c r="BU6" s="61">
        <v>60306</v>
      </c>
      <c r="BV6" s="61">
        <v>1041012</v>
      </c>
      <c r="BW6" s="61">
        <v>374327</v>
      </c>
      <c r="BX6" s="61">
        <v>233941</v>
      </c>
      <c r="BY6" s="61">
        <v>161414</v>
      </c>
      <c r="BZ6" s="61">
        <v>93816</v>
      </c>
      <c r="CA6" s="61">
        <v>246527</v>
      </c>
      <c r="CB6" s="61">
        <v>117844</v>
      </c>
      <c r="CC6" s="61">
        <v>53489</v>
      </c>
      <c r="CD6" s="61">
        <v>324475</v>
      </c>
      <c r="CE6" s="61">
        <v>191947</v>
      </c>
      <c r="CF6" s="61">
        <v>55210</v>
      </c>
      <c r="CG6" s="61">
        <v>173443</v>
      </c>
      <c r="CH6" s="61">
        <v>40585</v>
      </c>
      <c r="CI6" s="61">
        <v>163135</v>
      </c>
      <c r="CJ6" s="61">
        <v>67138</v>
      </c>
      <c r="CK6" s="61">
        <v>6817</v>
      </c>
      <c r="CL6" s="61">
        <v>716538</v>
      </c>
      <c r="CM6" s="61">
        <v>182380</v>
      </c>
    </row>
    <row r="7" spans="1:91" s="62" customFormat="1" x14ac:dyDescent="0.3">
      <c r="A7" s="60" t="s">
        <v>3</v>
      </c>
      <c r="B7" s="61">
        <v>7103715</v>
      </c>
      <c r="C7" s="61">
        <v>1387356</v>
      </c>
      <c r="D7" s="61">
        <v>437945</v>
      </c>
      <c r="E7" s="61">
        <v>608229</v>
      </c>
      <c r="F7" s="61">
        <v>1455135</v>
      </c>
      <c r="G7" s="61">
        <v>626302</v>
      </c>
      <c r="H7" s="61">
        <v>873651</v>
      </c>
      <c r="I7" s="61">
        <v>3877984</v>
      </c>
      <c r="J7" s="61">
        <v>758233</v>
      </c>
      <c r="K7" s="61">
        <v>100814</v>
      </c>
      <c r="L7" s="61">
        <v>166422</v>
      </c>
      <c r="M7" s="61">
        <v>584055</v>
      </c>
      <c r="N7" s="61">
        <v>410845</v>
      </c>
      <c r="O7" s="61">
        <v>480000</v>
      </c>
      <c r="P7" s="61">
        <v>3225730</v>
      </c>
      <c r="Q7" s="61">
        <v>629124</v>
      </c>
      <c r="R7" s="61">
        <v>337130</v>
      </c>
      <c r="S7" s="61">
        <v>441807</v>
      </c>
      <c r="T7" s="61">
        <v>871080</v>
      </c>
      <c r="U7" s="61">
        <v>215457</v>
      </c>
      <c r="V7" s="61">
        <v>393651</v>
      </c>
      <c r="W7" s="61">
        <v>21445224</v>
      </c>
      <c r="X7" s="61">
        <v>3802885</v>
      </c>
      <c r="Y7" s="61">
        <v>2364903</v>
      </c>
      <c r="Z7" s="61">
        <v>4340823</v>
      </c>
      <c r="AA7" s="61">
        <v>3880689</v>
      </c>
      <c r="AB7" s="61">
        <v>2042266</v>
      </c>
      <c r="AC7" s="61">
        <v>1744119</v>
      </c>
      <c r="AD7" s="61">
        <v>9338052</v>
      </c>
      <c r="AE7" s="61">
        <v>1965725</v>
      </c>
      <c r="AF7" s="61">
        <v>437766</v>
      </c>
      <c r="AG7" s="61">
        <v>707238</v>
      </c>
      <c r="AH7" s="61">
        <v>1419742</v>
      </c>
      <c r="AI7" s="61">
        <v>1267769</v>
      </c>
      <c r="AJ7" s="61">
        <v>849716</v>
      </c>
      <c r="AK7" s="61">
        <v>12107173</v>
      </c>
      <c r="AL7" s="61">
        <v>1837160</v>
      </c>
      <c r="AM7" s="61">
        <v>1927138</v>
      </c>
      <c r="AN7" s="61">
        <v>3633586</v>
      </c>
      <c r="AO7" s="61">
        <v>2460947</v>
      </c>
      <c r="AP7" s="61">
        <v>774497</v>
      </c>
      <c r="AQ7" s="61">
        <v>894404</v>
      </c>
      <c r="AR7" s="61">
        <v>76756</v>
      </c>
      <c r="AS7" s="61">
        <v>186432</v>
      </c>
      <c r="AT7" s="61">
        <v>110185</v>
      </c>
      <c r="AU7" s="61">
        <v>220781</v>
      </c>
      <c r="AV7" s="61">
        <v>79904</v>
      </c>
      <c r="AW7" s="61">
        <v>49293</v>
      </c>
      <c r="AX7" s="61">
        <v>398488</v>
      </c>
      <c r="AY7" s="61">
        <v>265518</v>
      </c>
      <c r="AZ7" s="61">
        <v>66579</v>
      </c>
      <c r="BA7" s="61">
        <v>119557</v>
      </c>
      <c r="BB7" s="61">
        <v>62900</v>
      </c>
      <c r="BC7" s="61">
        <v>117434</v>
      </c>
      <c r="BD7" s="61">
        <v>66296</v>
      </c>
      <c r="BE7" s="61">
        <v>42324</v>
      </c>
      <c r="BF7" s="61">
        <v>161462</v>
      </c>
      <c r="BG7" s="61">
        <v>121680</v>
      </c>
      <c r="BH7" s="61">
        <v>10177</v>
      </c>
      <c r="BI7" s="61">
        <v>66875</v>
      </c>
      <c r="BJ7" s="61">
        <v>47284</v>
      </c>
      <c r="BK7" s="61">
        <v>103347</v>
      </c>
      <c r="BL7" s="61">
        <v>13608</v>
      </c>
      <c r="BM7" s="61">
        <v>6969</v>
      </c>
      <c r="BN7" s="61">
        <v>237025</v>
      </c>
      <c r="BO7" s="61">
        <v>143838</v>
      </c>
      <c r="BP7" s="61">
        <v>313210</v>
      </c>
      <c r="BQ7" s="61">
        <v>504629</v>
      </c>
      <c r="BR7" s="61">
        <v>180706</v>
      </c>
      <c r="BS7" s="61">
        <v>459790</v>
      </c>
      <c r="BT7" s="61">
        <v>317945</v>
      </c>
      <c r="BU7" s="61">
        <v>90280</v>
      </c>
      <c r="BV7" s="61">
        <v>1411695</v>
      </c>
      <c r="BW7" s="61">
        <v>524630</v>
      </c>
      <c r="BX7" s="61">
        <v>274388</v>
      </c>
      <c r="BY7" s="61">
        <v>284923</v>
      </c>
      <c r="BZ7" s="61">
        <v>112242</v>
      </c>
      <c r="CA7" s="61">
        <v>266879</v>
      </c>
      <c r="CB7" s="61">
        <v>241822</v>
      </c>
      <c r="CC7" s="61">
        <v>81133</v>
      </c>
      <c r="CD7" s="61">
        <v>469991</v>
      </c>
      <c r="CE7" s="61">
        <v>234347</v>
      </c>
      <c r="CF7" s="61">
        <v>38823</v>
      </c>
      <c r="CG7" s="61">
        <v>219705</v>
      </c>
      <c r="CH7" s="61">
        <v>68464</v>
      </c>
      <c r="CI7" s="61">
        <v>192911</v>
      </c>
      <c r="CJ7" s="61">
        <v>76123</v>
      </c>
      <c r="CK7" s="61">
        <v>9146</v>
      </c>
      <c r="CL7" s="61">
        <v>941705</v>
      </c>
      <c r="CM7" s="61">
        <v>290283</v>
      </c>
    </row>
    <row r="8" spans="1:91" s="62" customFormat="1" x14ac:dyDescent="0.3">
      <c r="A8" s="60" t="s">
        <v>4</v>
      </c>
      <c r="B8" s="61">
        <v>7725234</v>
      </c>
      <c r="C8" s="61">
        <v>1391845</v>
      </c>
      <c r="D8" s="61">
        <v>1024971</v>
      </c>
      <c r="E8" s="61">
        <v>550496</v>
      </c>
      <c r="F8" s="61">
        <v>1549765</v>
      </c>
      <c r="G8" s="61">
        <v>590107</v>
      </c>
      <c r="H8" s="61">
        <v>923917</v>
      </c>
      <c r="I8" s="61">
        <v>3610640</v>
      </c>
      <c r="J8" s="61">
        <v>675760</v>
      </c>
      <c r="K8" s="61">
        <v>93316</v>
      </c>
      <c r="L8" s="61">
        <v>165271</v>
      </c>
      <c r="M8" s="61">
        <v>558768</v>
      </c>
      <c r="N8" s="61">
        <v>362852</v>
      </c>
      <c r="O8" s="61">
        <v>516622</v>
      </c>
      <c r="P8" s="61">
        <v>4114595</v>
      </c>
      <c r="Q8" s="61">
        <v>716085</v>
      </c>
      <c r="R8" s="61">
        <v>931655</v>
      </c>
      <c r="S8" s="61">
        <v>385225</v>
      </c>
      <c r="T8" s="61">
        <v>990997</v>
      </c>
      <c r="U8" s="61">
        <v>227254</v>
      </c>
      <c r="V8" s="61">
        <v>407295</v>
      </c>
      <c r="W8" s="61">
        <v>24628932</v>
      </c>
      <c r="X8" s="61">
        <v>3647341</v>
      </c>
      <c r="Y8" s="61">
        <v>5906041</v>
      </c>
      <c r="Z8" s="61">
        <v>3925855</v>
      </c>
      <c r="AA8" s="61">
        <v>4341459</v>
      </c>
      <c r="AB8" s="61">
        <v>1953995</v>
      </c>
      <c r="AC8" s="61">
        <v>1745640</v>
      </c>
      <c r="AD8" s="61">
        <v>7846939</v>
      </c>
      <c r="AE8" s="61">
        <v>1469406</v>
      </c>
      <c r="AF8" s="61">
        <v>288548</v>
      </c>
      <c r="AG8" s="61">
        <v>692145</v>
      </c>
      <c r="AH8" s="61">
        <v>1144717</v>
      </c>
      <c r="AI8" s="61">
        <v>1049795</v>
      </c>
      <c r="AJ8" s="61">
        <v>844740</v>
      </c>
      <c r="AK8" s="61">
        <v>16781993</v>
      </c>
      <c r="AL8" s="61">
        <v>2177935</v>
      </c>
      <c r="AM8" s="61">
        <v>5617492</v>
      </c>
      <c r="AN8" s="61">
        <v>3233711</v>
      </c>
      <c r="AO8" s="61">
        <v>3196742</v>
      </c>
      <c r="AP8" s="61">
        <v>904200</v>
      </c>
      <c r="AQ8" s="61">
        <v>900900</v>
      </c>
      <c r="AR8" s="61">
        <v>66454</v>
      </c>
      <c r="AS8" s="61">
        <v>195589</v>
      </c>
      <c r="AT8" s="61">
        <v>109841</v>
      </c>
      <c r="AU8" s="61">
        <v>207761</v>
      </c>
      <c r="AV8" s="61">
        <v>77623</v>
      </c>
      <c r="AW8" s="61">
        <v>45626</v>
      </c>
      <c r="AX8" s="61">
        <v>429325</v>
      </c>
      <c r="AY8" s="61">
        <v>259625</v>
      </c>
      <c r="AZ8" s="61">
        <v>52501</v>
      </c>
      <c r="BA8" s="61">
        <v>116756</v>
      </c>
      <c r="BB8" s="61">
        <v>64892</v>
      </c>
      <c r="BC8" s="61">
        <v>96820</v>
      </c>
      <c r="BD8" s="61">
        <v>50242</v>
      </c>
      <c r="BE8" s="61">
        <v>37550</v>
      </c>
      <c r="BF8" s="61">
        <v>140160</v>
      </c>
      <c r="BG8" s="61">
        <v>116839</v>
      </c>
      <c r="BH8" s="61">
        <v>13953</v>
      </c>
      <c r="BI8" s="61">
        <v>78832</v>
      </c>
      <c r="BJ8" s="61">
        <v>44950</v>
      </c>
      <c r="BK8" s="61">
        <v>110941</v>
      </c>
      <c r="BL8" s="61">
        <v>27381</v>
      </c>
      <c r="BM8" s="61">
        <v>8076</v>
      </c>
      <c r="BN8" s="61">
        <v>289166</v>
      </c>
      <c r="BO8" s="61">
        <v>142786</v>
      </c>
      <c r="BP8" s="61">
        <v>216499</v>
      </c>
      <c r="BQ8" s="61">
        <v>543045</v>
      </c>
      <c r="BR8" s="61">
        <v>182957</v>
      </c>
      <c r="BS8" s="61">
        <v>410273</v>
      </c>
      <c r="BT8" s="61">
        <v>246412</v>
      </c>
      <c r="BU8" s="61">
        <v>76326</v>
      </c>
      <c r="BV8" s="61">
        <v>1490847</v>
      </c>
      <c r="BW8" s="61">
        <v>480981</v>
      </c>
      <c r="BX8" s="61">
        <v>154642</v>
      </c>
      <c r="BY8" s="61">
        <v>263484</v>
      </c>
      <c r="BZ8" s="61">
        <v>117290</v>
      </c>
      <c r="CA8" s="61">
        <v>197260</v>
      </c>
      <c r="CB8" s="61">
        <v>136628</v>
      </c>
      <c r="CC8" s="61">
        <v>63448</v>
      </c>
      <c r="CD8" s="61">
        <v>329381</v>
      </c>
      <c r="CE8" s="61">
        <v>207273</v>
      </c>
      <c r="CF8" s="61">
        <v>61857</v>
      </c>
      <c r="CG8" s="61">
        <v>279561</v>
      </c>
      <c r="CH8" s="61">
        <v>65667</v>
      </c>
      <c r="CI8" s="61">
        <v>213013</v>
      </c>
      <c r="CJ8" s="61">
        <v>109784</v>
      </c>
      <c r="CK8" s="61">
        <v>12879</v>
      </c>
      <c r="CL8" s="61">
        <v>1161466</v>
      </c>
      <c r="CM8" s="61">
        <v>273708</v>
      </c>
    </row>
    <row r="9" spans="1:91" s="62" customFormat="1" x14ac:dyDescent="0.3">
      <c r="A9" s="60" t="s">
        <v>5</v>
      </c>
      <c r="B9" s="61">
        <v>8587613</v>
      </c>
      <c r="C9" s="61">
        <v>1487094</v>
      </c>
      <c r="D9" s="61">
        <v>1338196</v>
      </c>
      <c r="E9" s="61">
        <v>610323</v>
      </c>
      <c r="F9" s="61">
        <v>1716834</v>
      </c>
      <c r="G9" s="61">
        <v>724756</v>
      </c>
      <c r="H9" s="61">
        <v>900526</v>
      </c>
      <c r="I9" s="61">
        <v>4164269</v>
      </c>
      <c r="J9" s="61">
        <v>863880</v>
      </c>
      <c r="K9" s="61">
        <v>149970</v>
      </c>
      <c r="L9" s="61">
        <v>199441</v>
      </c>
      <c r="M9" s="61">
        <v>629698</v>
      </c>
      <c r="N9" s="61">
        <v>471408</v>
      </c>
      <c r="O9" s="61">
        <v>486333</v>
      </c>
      <c r="P9" s="61">
        <v>4423344</v>
      </c>
      <c r="Q9" s="61">
        <v>623214</v>
      </c>
      <c r="R9" s="61">
        <v>1188227</v>
      </c>
      <c r="S9" s="61">
        <v>410882</v>
      </c>
      <c r="T9" s="61">
        <v>1087137</v>
      </c>
      <c r="U9" s="61">
        <v>253347</v>
      </c>
      <c r="V9" s="61">
        <v>414193</v>
      </c>
      <c r="W9" s="61">
        <v>30243838</v>
      </c>
      <c r="X9" s="61">
        <v>4303197</v>
      </c>
      <c r="Y9" s="61">
        <v>8572768</v>
      </c>
      <c r="Z9" s="61">
        <v>4348243</v>
      </c>
      <c r="AA9" s="61">
        <v>5533423</v>
      </c>
      <c r="AB9" s="61">
        <v>2429263</v>
      </c>
      <c r="AC9" s="61">
        <v>1667686</v>
      </c>
      <c r="AD9" s="61">
        <v>9674462</v>
      </c>
      <c r="AE9" s="61">
        <v>2015647</v>
      </c>
      <c r="AF9" s="61">
        <v>609080</v>
      </c>
      <c r="AG9" s="61">
        <v>832657</v>
      </c>
      <c r="AH9" s="61">
        <v>1356931</v>
      </c>
      <c r="AI9" s="61">
        <v>1442186</v>
      </c>
      <c r="AJ9" s="61">
        <v>801310</v>
      </c>
      <c r="AK9" s="61">
        <v>20569376</v>
      </c>
      <c r="AL9" s="61">
        <v>2287550</v>
      </c>
      <c r="AM9" s="61">
        <v>7963688</v>
      </c>
      <c r="AN9" s="61">
        <v>3515586</v>
      </c>
      <c r="AO9" s="61">
        <v>4176492</v>
      </c>
      <c r="AP9" s="61">
        <v>987077</v>
      </c>
      <c r="AQ9" s="61">
        <v>866377</v>
      </c>
      <c r="AR9" s="61">
        <v>128416</v>
      </c>
      <c r="AS9" s="61">
        <v>243422</v>
      </c>
      <c r="AT9" s="61">
        <v>82083</v>
      </c>
      <c r="AU9" s="61">
        <v>192289</v>
      </c>
      <c r="AV9" s="61">
        <v>113717</v>
      </c>
      <c r="AW9" s="61">
        <v>39013</v>
      </c>
      <c r="AX9" s="61">
        <v>477915</v>
      </c>
      <c r="AY9" s="61">
        <v>210239</v>
      </c>
      <c r="AZ9" s="61">
        <v>107889</v>
      </c>
      <c r="BA9" s="61">
        <v>161874</v>
      </c>
      <c r="BB9" s="61">
        <v>49510</v>
      </c>
      <c r="BC9" s="61">
        <v>101651</v>
      </c>
      <c r="BD9" s="61">
        <v>95561</v>
      </c>
      <c r="BE9" s="61">
        <v>32727</v>
      </c>
      <c r="BF9" s="61">
        <v>218036</v>
      </c>
      <c r="BG9" s="61">
        <v>96631</v>
      </c>
      <c r="BH9" s="61">
        <v>20527</v>
      </c>
      <c r="BI9" s="61">
        <v>81549</v>
      </c>
      <c r="BJ9" s="61">
        <v>32573</v>
      </c>
      <c r="BK9" s="61">
        <v>90638</v>
      </c>
      <c r="BL9" s="61">
        <v>18155</v>
      </c>
      <c r="BM9" s="61">
        <v>6286</v>
      </c>
      <c r="BN9" s="61">
        <v>259878</v>
      </c>
      <c r="BO9" s="61">
        <v>113607</v>
      </c>
      <c r="BP9" s="61">
        <v>427183</v>
      </c>
      <c r="BQ9" s="61">
        <v>716964</v>
      </c>
      <c r="BR9" s="61">
        <v>127547</v>
      </c>
      <c r="BS9" s="61">
        <v>393738</v>
      </c>
      <c r="BT9" s="61">
        <v>410814</v>
      </c>
      <c r="BU9" s="61">
        <v>63783</v>
      </c>
      <c r="BV9" s="61">
        <v>1784782</v>
      </c>
      <c r="BW9" s="61">
        <v>378386</v>
      </c>
      <c r="BX9" s="61">
        <v>315606</v>
      </c>
      <c r="BY9" s="61">
        <v>372752</v>
      </c>
      <c r="BZ9" s="61">
        <v>80093</v>
      </c>
      <c r="CA9" s="61">
        <v>214203</v>
      </c>
      <c r="CB9" s="61">
        <v>284773</v>
      </c>
      <c r="CC9" s="61">
        <v>55748</v>
      </c>
      <c r="CD9" s="61">
        <v>528723</v>
      </c>
      <c r="CE9" s="61">
        <v>163749</v>
      </c>
      <c r="CF9" s="61">
        <v>111577</v>
      </c>
      <c r="CG9" s="61">
        <v>344212</v>
      </c>
      <c r="CH9" s="61">
        <v>47454</v>
      </c>
      <c r="CI9" s="61">
        <v>179535</v>
      </c>
      <c r="CJ9" s="61">
        <v>126041</v>
      </c>
      <c r="CK9" s="61">
        <v>8034</v>
      </c>
      <c r="CL9" s="61">
        <v>1256059</v>
      </c>
      <c r="CM9" s="61">
        <v>214636</v>
      </c>
    </row>
    <row r="10" spans="1:91" s="62" customFormat="1" x14ac:dyDescent="0.3">
      <c r="A10" s="60" t="s">
        <v>6</v>
      </c>
      <c r="B10" s="61">
        <v>9616052</v>
      </c>
      <c r="C10" s="61">
        <v>1547640</v>
      </c>
      <c r="D10" s="61">
        <v>1554127</v>
      </c>
      <c r="E10" s="61">
        <v>725273</v>
      </c>
      <c r="F10" s="61">
        <v>2048089</v>
      </c>
      <c r="G10" s="61">
        <v>799523</v>
      </c>
      <c r="H10" s="61">
        <v>853479</v>
      </c>
      <c r="I10" s="61">
        <v>4578014</v>
      </c>
      <c r="J10" s="61">
        <v>947932</v>
      </c>
      <c r="K10" s="61">
        <v>166635</v>
      </c>
      <c r="L10" s="61">
        <v>239427</v>
      </c>
      <c r="M10" s="61">
        <v>691508</v>
      </c>
      <c r="N10" s="61">
        <v>533399</v>
      </c>
      <c r="O10" s="61">
        <v>431307</v>
      </c>
      <c r="P10" s="61">
        <v>5038038</v>
      </c>
      <c r="Q10" s="61">
        <v>599708</v>
      </c>
      <c r="R10" s="61">
        <v>1387491</v>
      </c>
      <c r="S10" s="61">
        <v>485847</v>
      </c>
      <c r="T10" s="61">
        <v>1356581</v>
      </c>
      <c r="U10" s="61">
        <v>266124</v>
      </c>
      <c r="V10" s="61">
        <v>422172</v>
      </c>
      <c r="W10" s="61">
        <v>37395658</v>
      </c>
      <c r="X10" s="61">
        <v>5359594</v>
      </c>
      <c r="Y10" s="61">
        <v>10434201</v>
      </c>
      <c r="Z10" s="61">
        <v>5324308</v>
      </c>
      <c r="AA10" s="61">
        <v>7385357</v>
      </c>
      <c r="AB10" s="61">
        <v>3113749</v>
      </c>
      <c r="AC10" s="61">
        <v>1582790</v>
      </c>
      <c r="AD10" s="61">
        <v>12610694</v>
      </c>
      <c r="AE10" s="61">
        <v>3037197</v>
      </c>
      <c r="AF10" s="61">
        <v>783892</v>
      </c>
      <c r="AG10" s="61">
        <v>1083505</v>
      </c>
      <c r="AH10" s="61">
        <v>1698469</v>
      </c>
      <c r="AI10" s="61">
        <v>2016853</v>
      </c>
      <c r="AJ10" s="61">
        <v>722233</v>
      </c>
      <c r="AK10" s="61">
        <v>24784964</v>
      </c>
      <c r="AL10" s="61">
        <v>2322396</v>
      </c>
      <c r="AM10" s="61">
        <v>9650310</v>
      </c>
      <c r="AN10" s="61">
        <v>4240803</v>
      </c>
      <c r="AO10" s="61">
        <v>5686888</v>
      </c>
      <c r="AP10" s="61">
        <v>1096896</v>
      </c>
      <c r="AQ10" s="61">
        <v>860556</v>
      </c>
      <c r="AR10" s="61">
        <v>153775</v>
      </c>
      <c r="AS10" s="61">
        <v>266231</v>
      </c>
      <c r="AT10" s="61">
        <v>71226</v>
      </c>
      <c r="AU10" s="61">
        <v>175639</v>
      </c>
      <c r="AV10" s="61">
        <v>156454</v>
      </c>
      <c r="AW10" s="61">
        <v>35883</v>
      </c>
      <c r="AX10" s="61">
        <v>508244</v>
      </c>
      <c r="AY10" s="61">
        <v>180188</v>
      </c>
      <c r="AZ10" s="61">
        <v>131177</v>
      </c>
      <c r="BA10" s="61">
        <v>186390</v>
      </c>
      <c r="BB10" s="61">
        <v>39724</v>
      </c>
      <c r="BC10" s="61">
        <v>98462</v>
      </c>
      <c r="BD10" s="61">
        <v>129562</v>
      </c>
      <c r="BE10" s="61">
        <v>30500</v>
      </c>
      <c r="BF10" s="61">
        <v>247327</v>
      </c>
      <c r="BG10" s="61">
        <v>84791</v>
      </c>
      <c r="BH10" s="61">
        <v>22598</v>
      </c>
      <c r="BI10" s="61">
        <v>79841</v>
      </c>
      <c r="BJ10" s="61">
        <v>31502</v>
      </c>
      <c r="BK10" s="61">
        <v>77178</v>
      </c>
      <c r="BL10" s="61">
        <v>26893</v>
      </c>
      <c r="BM10" s="61">
        <v>5383</v>
      </c>
      <c r="BN10" s="61">
        <v>260917</v>
      </c>
      <c r="BO10" s="61">
        <v>95397</v>
      </c>
      <c r="BP10" s="61">
        <v>735711</v>
      </c>
      <c r="BQ10" s="61">
        <v>959579</v>
      </c>
      <c r="BR10" s="61">
        <v>123055</v>
      </c>
      <c r="BS10" s="61">
        <v>420070</v>
      </c>
      <c r="BT10" s="61">
        <v>591826</v>
      </c>
      <c r="BU10" s="61">
        <v>69107</v>
      </c>
      <c r="BV10" s="61">
        <v>2135268</v>
      </c>
      <c r="BW10" s="61">
        <v>324976</v>
      </c>
      <c r="BX10" s="61">
        <v>589561</v>
      </c>
      <c r="BY10" s="61">
        <v>628944</v>
      </c>
      <c r="BZ10" s="61">
        <v>69560</v>
      </c>
      <c r="CA10" s="61">
        <v>262782</v>
      </c>
      <c r="CB10" s="61">
        <v>450255</v>
      </c>
      <c r="CC10" s="61">
        <v>61129</v>
      </c>
      <c r="CD10" s="61">
        <v>834177</v>
      </c>
      <c r="CE10" s="61">
        <v>140790</v>
      </c>
      <c r="CF10" s="61">
        <v>146151</v>
      </c>
      <c r="CG10" s="61">
        <v>330636</v>
      </c>
      <c r="CH10" s="61">
        <v>53496</v>
      </c>
      <c r="CI10" s="61">
        <v>157287</v>
      </c>
      <c r="CJ10" s="61">
        <v>141572</v>
      </c>
      <c r="CK10" s="61">
        <v>7978</v>
      </c>
      <c r="CL10" s="61">
        <v>1301092</v>
      </c>
      <c r="CM10" s="61">
        <v>184186</v>
      </c>
    </row>
    <row r="11" spans="1:91" s="62" customFormat="1" x14ac:dyDescent="0.3">
      <c r="A11" s="60" t="s">
        <v>7</v>
      </c>
      <c r="B11" s="61">
        <v>10239776</v>
      </c>
      <c r="C11" s="61">
        <v>1723994</v>
      </c>
      <c r="D11" s="61">
        <v>1536862</v>
      </c>
      <c r="E11" s="61">
        <v>742310</v>
      </c>
      <c r="F11" s="61">
        <v>2096877</v>
      </c>
      <c r="G11" s="61">
        <v>888560</v>
      </c>
      <c r="H11" s="61">
        <v>740964</v>
      </c>
      <c r="I11" s="61">
        <v>5213797</v>
      </c>
      <c r="J11" s="61">
        <v>1081461</v>
      </c>
      <c r="K11" s="61">
        <v>182530</v>
      </c>
      <c r="L11" s="61">
        <v>269708</v>
      </c>
      <c r="M11" s="61">
        <v>752149</v>
      </c>
      <c r="N11" s="61">
        <v>598824</v>
      </c>
      <c r="O11" s="61">
        <v>387402</v>
      </c>
      <c r="P11" s="61">
        <v>5025979</v>
      </c>
      <c r="Q11" s="61">
        <v>642533</v>
      </c>
      <c r="R11" s="61">
        <v>1354332</v>
      </c>
      <c r="S11" s="61">
        <v>472602</v>
      </c>
      <c r="T11" s="61">
        <v>1344728</v>
      </c>
      <c r="U11" s="61">
        <v>289737</v>
      </c>
      <c r="V11" s="61">
        <v>353562</v>
      </c>
      <c r="W11" s="61">
        <v>40581091</v>
      </c>
      <c r="X11" s="61">
        <v>5951432</v>
      </c>
      <c r="Y11" s="61">
        <v>10677973</v>
      </c>
      <c r="Z11" s="61">
        <v>5705421</v>
      </c>
      <c r="AA11" s="61">
        <v>8020226</v>
      </c>
      <c r="AB11" s="61">
        <v>3504218</v>
      </c>
      <c r="AC11" s="61">
        <v>1398538</v>
      </c>
      <c r="AD11" s="61">
        <v>15488372</v>
      </c>
      <c r="AE11" s="61">
        <v>3655248</v>
      </c>
      <c r="AF11" s="61">
        <v>883106</v>
      </c>
      <c r="AG11" s="61">
        <v>1405585</v>
      </c>
      <c r="AH11" s="61">
        <v>2218712</v>
      </c>
      <c r="AI11" s="61">
        <v>2320530</v>
      </c>
      <c r="AJ11" s="61">
        <v>660876</v>
      </c>
      <c r="AK11" s="61">
        <v>25092719</v>
      </c>
      <c r="AL11" s="61">
        <v>2296184</v>
      </c>
      <c r="AM11" s="61">
        <v>9794867</v>
      </c>
      <c r="AN11" s="61">
        <v>4299836</v>
      </c>
      <c r="AO11" s="61">
        <v>5801515</v>
      </c>
      <c r="AP11" s="61">
        <v>1183688</v>
      </c>
      <c r="AQ11" s="61">
        <v>737661</v>
      </c>
      <c r="AR11" s="61">
        <v>174401</v>
      </c>
      <c r="AS11" s="61">
        <v>308445</v>
      </c>
      <c r="AT11" s="61">
        <v>82570</v>
      </c>
      <c r="AU11" s="61">
        <v>194220</v>
      </c>
      <c r="AV11" s="61">
        <v>171243</v>
      </c>
      <c r="AW11" s="61">
        <v>40351</v>
      </c>
      <c r="AX11" s="61">
        <v>559345</v>
      </c>
      <c r="AY11" s="61">
        <v>193420</v>
      </c>
      <c r="AZ11" s="61">
        <v>151599</v>
      </c>
      <c r="BA11" s="61">
        <v>215093</v>
      </c>
      <c r="BB11" s="61">
        <v>41621</v>
      </c>
      <c r="BC11" s="61">
        <v>110370</v>
      </c>
      <c r="BD11" s="61">
        <v>144339</v>
      </c>
      <c r="BE11" s="61">
        <v>34521</v>
      </c>
      <c r="BF11" s="61">
        <v>305796</v>
      </c>
      <c r="BG11" s="61">
        <v>78123</v>
      </c>
      <c r="BH11" s="61">
        <v>22802</v>
      </c>
      <c r="BI11" s="61">
        <v>93352</v>
      </c>
      <c r="BJ11" s="61">
        <v>40949</v>
      </c>
      <c r="BK11" s="61">
        <v>83850</v>
      </c>
      <c r="BL11" s="61">
        <v>26904</v>
      </c>
      <c r="BM11" s="61">
        <v>5829</v>
      </c>
      <c r="BN11" s="61">
        <v>253550</v>
      </c>
      <c r="BO11" s="61">
        <v>115297</v>
      </c>
      <c r="BP11" s="61">
        <v>833858</v>
      </c>
      <c r="BQ11" s="61">
        <v>1105944</v>
      </c>
      <c r="BR11" s="61">
        <v>132630</v>
      </c>
      <c r="BS11" s="61">
        <v>465013</v>
      </c>
      <c r="BT11" s="61">
        <v>665016</v>
      </c>
      <c r="BU11" s="61">
        <v>74190</v>
      </c>
      <c r="BV11" s="61">
        <v>2309293</v>
      </c>
      <c r="BW11" s="61">
        <v>365488</v>
      </c>
      <c r="BX11" s="61">
        <v>699287</v>
      </c>
      <c r="BY11" s="61">
        <v>753835</v>
      </c>
      <c r="BZ11" s="61">
        <v>71794</v>
      </c>
      <c r="CA11" s="61">
        <v>306535</v>
      </c>
      <c r="CB11" s="61">
        <v>534440</v>
      </c>
      <c r="CC11" s="61">
        <v>65622</v>
      </c>
      <c r="CD11" s="61">
        <v>1088507</v>
      </c>
      <c r="CE11" s="61">
        <v>135228</v>
      </c>
      <c r="CF11" s="61">
        <v>134572</v>
      </c>
      <c r="CG11" s="61">
        <v>352108</v>
      </c>
      <c r="CH11" s="61">
        <v>60835</v>
      </c>
      <c r="CI11" s="61">
        <v>158477</v>
      </c>
      <c r="CJ11" s="61">
        <v>130576</v>
      </c>
      <c r="CK11" s="61">
        <v>8569</v>
      </c>
      <c r="CL11" s="61">
        <v>1220787</v>
      </c>
      <c r="CM11" s="61">
        <v>230260</v>
      </c>
    </row>
    <row r="12" spans="1:91" s="62" customFormat="1" x14ac:dyDescent="0.3">
      <c r="A12" s="60" t="s">
        <v>8</v>
      </c>
      <c r="B12" s="61">
        <v>8756163</v>
      </c>
      <c r="C12" s="61">
        <v>1537382</v>
      </c>
      <c r="D12" s="61">
        <v>1295394</v>
      </c>
      <c r="E12" s="61">
        <v>632312</v>
      </c>
      <c r="F12" s="61">
        <v>1727947</v>
      </c>
      <c r="G12" s="61">
        <v>689705</v>
      </c>
      <c r="H12" s="61">
        <v>881002</v>
      </c>
      <c r="I12" s="61">
        <v>4020495</v>
      </c>
      <c r="J12" s="61">
        <v>805007</v>
      </c>
      <c r="K12" s="61">
        <v>118986</v>
      </c>
      <c r="L12" s="61">
        <v>185948</v>
      </c>
      <c r="M12" s="61">
        <v>567113</v>
      </c>
      <c r="N12" s="61">
        <v>424517</v>
      </c>
      <c r="O12" s="61">
        <v>468175</v>
      </c>
      <c r="P12" s="61">
        <v>4735668</v>
      </c>
      <c r="Q12" s="61">
        <v>732375</v>
      </c>
      <c r="R12" s="61">
        <v>1176408</v>
      </c>
      <c r="S12" s="61">
        <v>446364</v>
      </c>
      <c r="T12" s="61">
        <v>1160834</v>
      </c>
      <c r="U12" s="61">
        <v>265189</v>
      </c>
      <c r="V12" s="61">
        <v>412826</v>
      </c>
      <c r="W12" s="61">
        <v>32045387</v>
      </c>
      <c r="X12" s="61">
        <v>4616975</v>
      </c>
      <c r="Y12" s="61">
        <v>8611846</v>
      </c>
      <c r="Z12" s="61">
        <v>4753476</v>
      </c>
      <c r="AA12" s="61">
        <v>5975588</v>
      </c>
      <c r="AB12" s="61">
        <v>2578453</v>
      </c>
      <c r="AC12" s="61">
        <v>1689557</v>
      </c>
      <c r="AD12" s="61">
        <v>9962269</v>
      </c>
      <c r="AE12" s="61">
        <v>2106661</v>
      </c>
      <c r="AF12" s="61">
        <v>469558</v>
      </c>
      <c r="AG12" s="61">
        <v>872571</v>
      </c>
      <c r="AH12" s="61">
        <v>1308706</v>
      </c>
      <c r="AI12" s="61">
        <v>1505089</v>
      </c>
      <c r="AJ12" s="61">
        <v>806596</v>
      </c>
      <c r="AK12" s="61">
        <v>22083118</v>
      </c>
      <c r="AL12" s="61">
        <v>2510314</v>
      </c>
      <c r="AM12" s="61">
        <v>8142288</v>
      </c>
      <c r="AN12" s="61">
        <v>3880905</v>
      </c>
      <c r="AO12" s="61">
        <v>4666883</v>
      </c>
      <c r="AP12" s="61">
        <v>1073364</v>
      </c>
      <c r="AQ12" s="61">
        <v>882961</v>
      </c>
      <c r="AR12" s="61">
        <v>122434</v>
      </c>
      <c r="AS12" s="61">
        <v>236887</v>
      </c>
      <c r="AT12" s="61">
        <v>94812</v>
      </c>
      <c r="AU12" s="61">
        <v>210873</v>
      </c>
      <c r="AV12" s="61">
        <v>115420</v>
      </c>
      <c r="AW12" s="61">
        <v>41618</v>
      </c>
      <c r="AX12" s="61">
        <v>475062</v>
      </c>
      <c r="AY12" s="61">
        <v>240275</v>
      </c>
      <c r="AZ12" s="61">
        <v>100010</v>
      </c>
      <c r="BA12" s="61">
        <v>137069</v>
      </c>
      <c r="BB12" s="61">
        <v>49234</v>
      </c>
      <c r="BC12" s="61">
        <v>107424</v>
      </c>
      <c r="BD12" s="61">
        <v>91659</v>
      </c>
      <c r="BE12" s="61">
        <v>33062</v>
      </c>
      <c r="BF12" s="61">
        <v>182410</v>
      </c>
      <c r="BG12" s="61">
        <v>104139</v>
      </c>
      <c r="BH12" s="61">
        <v>22424</v>
      </c>
      <c r="BI12" s="61">
        <v>99818</v>
      </c>
      <c r="BJ12" s="61">
        <v>45578</v>
      </c>
      <c r="BK12" s="61">
        <v>103450</v>
      </c>
      <c r="BL12" s="61">
        <v>23761</v>
      </c>
      <c r="BM12" s="61">
        <v>8556</v>
      </c>
      <c r="BN12" s="61">
        <v>292652</v>
      </c>
      <c r="BO12" s="61">
        <v>136136</v>
      </c>
      <c r="BP12" s="61">
        <v>506334</v>
      </c>
      <c r="BQ12" s="61">
        <v>759878</v>
      </c>
      <c r="BR12" s="61">
        <v>152433</v>
      </c>
      <c r="BS12" s="61">
        <v>451737</v>
      </c>
      <c r="BT12" s="61">
        <v>411226</v>
      </c>
      <c r="BU12" s="61">
        <v>71260</v>
      </c>
      <c r="BV12" s="61">
        <v>1817735</v>
      </c>
      <c r="BW12" s="61">
        <v>446372</v>
      </c>
      <c r="BX12" s="61">
        <v>372258</v>
      </c>
      <c r="BY12" s="61">
        <v>366177</v>
      </c>
      <c r="BZ12" s="61">
        <v>84275</v>
      </c>
      <c r="CA12" s="61">
        <v>238904</v>
      </c>
      <c r="CB12" s="61">
        <v>285278</v>
      </c>
      <c r="CC12" s="61">
        <v>58961</v>
      </c>
      <c r="CD12" s="61">
        <v>528635</v>
      </c>
      <c r="CE12" s="61">
        <v>172172</v>
      </c>
      <c r="CF12" s="61">
        <v>134076</v>
      </c>
      <c r="CG12" s="61">
        <v>393701</v>
      </c>
      <c r="CH12" s="61">
        <v>68158</v>
      </c>
      <c r="CI12" s="61">
        <v>212832</v>
      </c>
      <c r="CJ12" s="61">
        <v>125948</v>
      </c>
      <c r="CK12" s="61">
        <v>12299</v>
      </c>
      <c r="CL12" s="61">
        <v>1289100</v>
      </c>
      <c r="CM12" s="61">
        <v>274200</v>
      </c>
    </row>
    <row r="13" spans="1:91" s="62" customFormat="1" x14ac:dyDescent="0.3">
      <c r="A13" s="60" t="s">
        <v>9</v>
      </c>
      <c r="B13" s="61">
        <v>7258395</v>
      </c>
      <c r="C13" s="61">
        <v>1255593</v>
      </c>
      <c r="D13" s="61">
        <v>699129</v>
      </c>
      <c r="E13" s="61">
        <v>698834</v>
      </c>
      <c r="F13" s="61">
        <v>1366537</v>
      </c>
      <c r="G13" s="61">
        <v>537154</v>
      </c>
      <c r="H13" s="61">
        <v>925976</v>
      </c>
      <c r="I13" s="61">
        <v>3551117</v>
      </c>
      <c r="J13" s="61">
        <v>627451</v>
      </c>
      <c r="K13" s="61">
        <v>85259</v>
      </c>
      <c r="L13" s="61">
        <v>158259</v>
      </c>
      <c r="M13" s="61">
        <v>504632</v>
      </c>
      <c r="N13" s="61">
        <v>303194</v>
      </c>
      <c r="O13" s="61">
        <v>493545</v>
      </c>
      <c r="P13" s="61">
        <v>3707277</v>
      </c>
      <c r="Q13" s="61">
        <v>628143</v>
      </c>
      <c r="R13" s="61">
        <v>613869</v>
      </c>
      <c r="S13" s="61">
        <v>540575</v>
      </c>
      <c r="T13" s="61">
        <v>861905</v>
      </c>
      <c r="U13" s="61">
        <v>233960</v>
      </c>
      <c r="V13" s="61">
        <v>432430</v>
      </c>
      <c r="W13" s="61">
        <v>23909187</v>
      </c>
      <c r="X13" s="61">
        <v>3427587</v>
      </c>
      <c r="Y13" s="61">
        <v>4741377</v>
      </c>
      <c r="Z13" s="61">
        <v>4971526</v>
      </c>
      <c r="AA13" s="61">
        <v>3767014</v>
      </c>
      <c r="AB13" s="61">
        <v>1863081</v>
      </c>
      <c r="AC13" s="61">
        <v>1805668</v>
      </c>
      <c r="AD13" s="61">
        <v>7582005</v>
      </c>
      <c r="AE13" s="61">
        <v>1320605</v>
      </c>
      <c r="AF13" s="61">
        <v>227723</v>
      </c>
      <c r="AG13" s="61">
        <v>628495</v>
      </c>
      <c r="AH13" s="61">
        <v>989993</v>
      </c>
      <c r="AI13" s="61">
        <v>917337</v>
      </c>
      <c r="AJ13" s="61">
        <v>845465</v>
      </c>
      <c r="AK13" s="61">
        <v>16327182</v>
      </c>
      <c r="AL13" s="61">
        <v>2106982</v>
      </c>
      <c r="AM13" s="61">
        <v>4513654</v>
      </c>
      <c r="AN13" s="61">
        <v>4343031</v>
      </c>
      <c r="AO13" s="61">
        <v>2777021</v>
      </c>
      <c r="AP13" s="61">
        <v>945744</v>
      </c>
      <c r="AQ13" s="61">
        <v>960202</v>
      </c>
      <c r="AR13" s="61">
        <v>58270</v>
      </c>
      <c r="AS13" s="61">
        <v>171804</v>
      </c>
      <c r="AT13" s="61">
        <v>101339</v>
      </c>
      <c r="AU13" s="61">
        <v>195724</v>
      </c>
      <c r="AV13" s="61">
        <v>55962</v>
      </c>
      <c r="AW13" s="61">
        <v>43068</v>
      </c>
      <c r="AX13" s="61">
        <v>390987</v>
      </c>
      <c r="AY13" s="61">
        <v>238439</v>
      </c>
      <c r="AZ13" s="61">
        <v>45019</v>
      </c>
      <c r="BA13" s="61">
        <v>93912</v>
      </c>
      <c r="BB13" s="61">
        <v>55823</v>
      </c>
      <c r="BC13" s="61">
        <v>105101</v>
      </c>
      <c r="BD13" s="61">
        <v>40478</v>
      </c>
      <c r="BE13" s="61">
        <v>35993</v>
      </c>
      <c r="BF13" s="61">
        <v>138348</v>
      </c>
      <c r="BG13" s="61">
        <v>112777</v>
      </c>
      <c r="BH13" s="61">
        <v>13251</v>
      </c>
      <c r="BI13" s="61">
        <v>77892</v>
      </c>
      <c r="BJ13" s="61">
        <v>45517</v>
      </c>
      <c r="BK13" s="61">
        <v>90623</v>
      </c>
      <c r="BL13" s="61">
        <v>15483</v>
      </c>
      <c r="BM13" s="61">
        <v>7075</v>
      </c>
      <c r="BN13" s="61">
        <v>252639</v>
      </c>
      <c r="BO13" s="61">
        <v>125662</v>
      </c>
      <c r="BP13" s="61">
        <v>187291</v>
      </c>
      <c r="BQ13" s="61">
        <v>523728</v>
      </c>
      <c r="BR13" s="61">
        <v>156195</v>
      </c>
      <c r="BS13" s="61">
        <v>390048</v>
      </c>
      <c r="BT13" s="61">
        <v>185329</v>
      </c>
      <c r="BU13" s="61">
        <v>72633</v>
      </c>
      <c r="BV13" s="61">
        <v>1462455</v>
      </c>
      <c r="BW13" s="61">
        <v>449908</v>
      </c>
      <c r="BX13" s="61">
        <v>120380</v>
      </c>
      <c r="BY13" s="61">
        <v>205815</v>
      </c>
      <c r="BZ13" s="61">
        <v>91424</v>
      </c>
      <c r="CA13" s="61">
        <v>210665</v>
      </c>
      <c r="CB13" s="61">
        <v>97912</v>
      </c>
      <c r="CC13" s="61">
        <v>63041</v>
      </c>
      <c r="CD13" s="61">
        <v>330955</v>
      </c>
      <c r="CE13" s="61">
        <v>200413</v>
      </c>
      <c r="CF13" s="61">
        <v>66911</v>
      </c>
      <c r="CG13" s="61">
        <v>317913</v>
      </c>
      <c r="CH13" s="61">
        <v>64771</v>
      </c>
      <c r="CI13" s="61">
        <v>179383</v>
      </c>
      <c r="CJ13" s="61">
        <v>87416</v>
      </c>
      <c r="CK13" s="61">
        <v>9593</v>
      </c>
      <c r="CL13" s="61">
        <v>1131500</v>
      </c>
      <c r="CM13" s="61">
        <v>249495</v>
      </c>
    </row>
    <row r="14" spans="1:91" s="62" customFormat="1" x14ac:dyDescent="0.3">
      <c r="A14" s="60" t="s">
        <v>10</v>
      </c>
      <c r="B14" s="61">
        <v>4772075</v>
      </c>
      <c r="C14" s="61">
        <v>776321</v>
      </c>
      <c r="D14" s="61">
        <v>86237</v>
      </c>
      <c r="E14" s="61">
        <v>612812</v>
      </c>
      <c r="F14" s="61">
        <v>867181</v>
      </c>
      <c r="G14" s="61">
        <v>421703</v>
      </c>
      <c r="H14" s="61">
        <v>756150</v>
      </c>
      <c r="I14" s="61">
        <v>2730498</v>
      </c>
      <c r="J14" s="61">
        <v>472169</v>
      </c>
      <c r="K14" s="61">
        <v>39687</v>
      </c>
      <c r="L14" s="61">
        <v>110038</v>
      </c>
      <c r="M14" s="61">
        <v>367047</v>
      </c>
      <c r="N14" s="61">
        <v>258411</v>
      </c>
      <c r="O14" s="61">
        <v>439911</v>
      </c>
      <c r="P14" s="61">
        <v>2041577</v>
      </c>
      <c r="Q14" s="61">
        <v>304152</v>
      </c>
      <c r="R14" s="61">
        <v>46549</v>
      </c>
      <c r="S14" s="61">
        <v>502775</v>
      </c>
      <c r="T14" s="61">
        <v>500134</v>
      </c>
      <c r="U14" s="61">
        <v>163293</v>
      </c>
      <c r="V14" s="61">
        <v>316239</v>
      </c>
      <c r="W14" s="61">
        <v>13854509</v>
      </c>
      <c r="X14" s="61">
        <v>1814044</v>
      </c>
      <c r="Y14" s="61">
        <v>359694</v>
      </c>
      <c r="Z14" s="61">
        <v>4679555</v>
      </c>
      <c r="AA14" s="61">
        <v>1946915</v>
      </c>
      <c r="AB14" s="61">
        <v>1286840</v>
      </c>
      <c r="AC14" s="61">
        <v>1437983</v>
      </c>
      <c r="AD14" s="61">
        <v>5488094</v>
      </c>
      <c r="AE14" s="61">
        <v>941843</v>
      </c>
      <c r="AF14" s="61">
        <v>99416</v>
      </c>
      <c r="AG14" s="61">
        <v>450065</v>
      </c>
      <c r="AH14" s="61">
        <v>670045</v>
      </c>
      <c r="AI14" s="61">
        <v>643928</v>
      </c>
      <c r="AJ14" s="61">
        <v>736897</v>
      </c>
      <c r="AK14" s="61">
        <v>8366415</v>
      </c>
      <c r="AL14" s="61">
        <v>872202</v>
      </c>
      <c r="AM14" s="61">
        <v>260278</v>
      </c>
      <c r="AN14" s="61">
        <v>4229490</v>
      </c>
      <c r="AO14" s="61">
        <v>1276870</v>
      </c>
      <c r="AP14" s="61">
        <v>642911</v>
      </c>
      <c r="AQ14" s="61">
        <v>701086</v>
      </c>
      <c r="AR14" s="61">
        <v>34540</v>
      </c>
      <c r="AS14" s="61">
        <v>84745</v>
      </c>
      <c r="AT14" s="61">
        <v>69704</v>
      </c>
      <c r="AU14" s="61">
        <v>142404</v>
      </c>
      <c r="AV14" s="61">
        <v>30441</v>
      </c>
      <c r="AW14" s="61">
        <v>33367</v>
      </c>
      <c r="AX14" s="61">
        <v>205914</v>
      </c>
      <c r="AY14" s="61">
        <v>175207</v>
      </c>
      <c r="AZ14" s="61">
        <v>27646</v>
      </c>
      <c r="BA14" s="61">
        <v>55375</v>
      </c>
      <c r="BB14" s="61">
        <v>48165</v>
      </c>
      <c r="BC14" s="61">
        <v>87005</v>
      </c>
      <c r="BD14" s="61">
        <v>25247</v>
      </c>
      <c r="BE14" s="61">
        <v>30038</v>
      </c>
      <c r="BF14" s="61">
        <v>94682</v>
      </c>
      <c r="BG14" s="61">
        <v>104009</v>
      </c>
      <c r="BH14" s="61">
        <v>6894</v>
      </c>
      <c r="BI14" s="61">
        <v>29370</v>
      </c>
      <c r="BJ14" s="61">
        <v>21539</v>
      </c>
      <c r="BK14" s="61">
        <v>55398</v>
      </c>
      <c r="BL14" s="61">
        <v>5193</v>
      </c>
      <c r="BM14" s="61">
        <v>3328</v>
      </c>
      <c r="BN14" s="61">
        <v>111232</v>
      </c>
      <c r="BO14" s="61">
        <v>71198</v>
      </c>
      <c r="BP14" s="61">
        <v>97223</v>
      </c>
      <c r="BQ14" s="61">
        <v>197323</v>
      </c>
      <c r="BR14" s="61">
        <v>114773</v>
      </c>
      <c r="BS14" s="61">
        <v>278558</v>
      </c>
      <c r="BT14" s="61">
        <v>77711</v>
      </c>
      <c r="BU14" s="61">
        <v>54928</v>
      </c>
      <c r="BV14" s="61">
        <v>668962</v>
      </c>
      <c r="BW14" s="61">
        <v>324566</v>
      </c>
      <c r="BX14" s="61">
        <v>66192</v>
      </c>
      <c r="BY14" s="61">
        <v>122386</v>
      </c>
      <c r="BZ14" s="61">
        <v>82492</v>
      </c>
      <c r="CA14" s="61">
        <v>170904</v>
      </c>
      <c r="CB14" s="61">
        <v>56243</v>
      </c>
      <c r="CC14" s="61">
        <v>49633</v>
      </c>
      <c r="CD14" s="61">
        <v>214543</v>
      </c>
      <c r="CE14" s="61">
        <v>179450</v>
      </c>
      <c r="CF14" s="61">
        <v>31031</v>
      </c>
      <c r="CG14" s="61">
        <v>74937</v>
      </c>
      <c r="CH14" s="61">
        <v>32281</v>
      </c>
      <c r="CI14" s="61">
        <v>107653</v>
      </c>
      <c r="CJ14" s="61">
        <v>21468</v>
      </c>
      <c r="CK14" s="61">
        <v>5295</v>
      </c>
      <c r="CL14" s="61">
        <v>454419</v>
      </c>
      <c r="CM14" s="61">
        <v>145116</v>
      </c>
    </row>
    <row r="15" spans="1:91" s="62" customFormat="1" x14ac:dyDescent="0.3">
      <c r="A15" s="60" t="s">
        <v>11</v>
      </c>
      <c r="B15" s="61">
        <v>4334680</v>
      </c>
      <c r="C15" s="61">
        <v>716384</v>
      </c>
      <c r="D15" s="61">
        <v>55895</v>
      </c>
      <c r="E15" s="61">
        <v>609935</v>
      </c>
      <c r="F15" s="61">
        <v>773392</v>
      </c>
      <c r="G15" s="61">
        <v>363145</v>
      </c>
      <c r="H15" s="61">
        <v>725225</v>
      </c>
      <c r="I15" s="61">
        <v>2644571</v>
      </c>
      <c r="J15" s="61">
        <v>471639</v>
      </c>
      <c r="K15" s="61">
        <v>23484</v>
      </c>
      <c r="L15" s="61">
        <v>112017</v>
      </c>
      <c r="M15" s="61">
        <v>390499</v>
      </c>
      <c r="N15" s="61">
        <v>245380</v>
      </c>
      <c r="O15" s="61">
        <v>470792</v>
      </c>
      <c r="P15" s="61">
        <v>1690109</v>
      </c>
      <c r="Q15" s="61">
        <v>244745</v>
      </c>
      <c r="R15" s="61">
        <v>32411</v>
      </c>
      <c r="S15" s="61">
        <v>497918</v>
      </c>
      <c r="T15" s="61">
        <v>382893</v>
      </c>
      <c r="U15" s="61">
        <v>117765</v>
      </c>
      <c r="V15" s="61">
        <v>254433</v>
      </c>
      <c r="W15" s="61">
        <v>12398564</v>
      </c>
      <c r="X15" s="61">
        <v>1578279</v>
      </c>
      <c r="Y15" s="61">
        <v>238553</v>
      </c>
      <c r="Z15" s="61">
        <v>4544274</v>
      </c>
      <c r="AA15" s="61">
        <v>1644236</v>
      </c>
      <c r="AB15" s="61">
        <v>1090447</v>
      </c>
      <c r="AC15" s="61">
        <v>1348996</v>
      </c>
      <c r="AD15" s="61">
        <v>5308780</v>
      </c>
      <c r="AE15" s="61">
        <v>946902</v>
      </c>
      <c r="AF15" s="61">
        <v>82127</v>
      </c>
      <c r="AG15" s="61">
        <v>454317</v>
      </c>
      <c r="AH15" s="61">
        <v>725056</v>
      </c>
      <c r="AI15" s="61">
        <v>639325</v>
      </c>
      <c r="AJ15" s="61">
        <v>800841</v>
      </c>
      <c r="AK15" s="61">
        <v>7089783</v>
      </c>
      <c r="AL15" s="61">
        <v>631376</v>
      </c>
      <c r="AM15" s="61">
        <v>156426</v>
      </c>
      <c r="AN15" s="61">
        <v>4089957</v>
      </c>
      <c r="AO15" s="61">
        <v>919180</v>
      </c>
      <c r="AP15" s="61">
        <v>451122</v>
      </c>
      <c r="AQ15" s="61">
        <v>548155</v>
      </c>
      <c r="AR15" s="61">
        <v>33368</v>
      </c>
      <c r="AS15" s="61">
        <v>77016</v>
      </c>
      <c r="AT15" s="61">
        <v>63983</v>
      </c>
      <c r="AU15" s="61">
        <v>162729</v>
      </c>
      <c r="AV15" s="61">
        <v>25541</v>
      </c>
      <c r="AW15" s="61">
        <v>29341</v>
      </c>
      <c r="AX15" s="61">
        <v>176033</v>
      </c>
      <c r="AY15" s="61">
        <v>148372</v>
      </c>
      <c r="AZ15" s="61">
        <v>27743</v>
      </c>
      <c r="BA15" s="61">
        <v>58422</v>
      </c>
      <c r="BB15" s="61">
        <v>45157</v>
      </c>
      <c r="BC15" s="61">
        <v>112932</v>
      </c>
      <c r="BD15" s="61">
        <v>22269</v>
      </c>
      <c r="BE15" s="61">
        <v>26000</v>
      </c>
      <c r="BF15" s="61">
        <v>91918</v>
      </c>
      <c r="BG15" s="61">
        <v>87198</v>
      </c>
      <c r="BH15" s="61">
        <v>5625</v>
      </c>
      <c r="BI15" s="61">
        <v>18595</v>
      </c>
      <c r="BJ15" s="61">
        <v>18826</v>
      </c>
      <c r="BK15" s="61">
        <v>49797</v>
      </c>
      <c r="BL15" s="61">
        <v>3271</v>
      </c>
      <c r="BM15" s="61">
        <v>3341</v>
      </c>
      <c r="BN15" s="61">
        <v>84115</v>
      </c>
      <c r="BO15" s="61">
        <v>61174</v>
      </c>
      <c r="BP15" s="61">
        <v>100082</v>
      </c>
      <c r="BQ15" s="61">
        <v>148741</v>
      </c>
      <c r="BR15" s="61">
        <v>105489</v>
      </c>
      <c r="BS15" s="61">
        <v>310089</v>
      </c>
      <c r="BT15" s="61">
        <v>57498</v>
      </c>
      <c r="BU15" s="61">
        <v>47707</v>
      </c>
      <c r="BV15" s="61">
        <v>533778</v>
      </c>
      <c r="BW15" s="61">
        <v>274896</v>
      </c>
      <c r="BX15" s="61">
        <v>74348</v>
      </c>
      <c r="BY15" s="61">
        <v>108908</v>
      </c>
      <c r="BZ15" s="61">
        <v>78144</v>
      </c>
      <c r="CA15" s="61">
        <v>218544</v>
      </c>
      <c r="CB15" s="61">
        <v>45892</v>
      </c>
      <c r="CC15" s="61">
        <v>42470</v>
      </c>
      <c r="CD15" s="61">
        <v>224091</v>
      </c>
      <c r="CE15" s="61">
        <v>154505</v>
      </c>
      <c r="CF15" s="61">
        <v>25734</v>
      </c>
      <c r="CG15" s="61">
        <v>39833</v>
      </c>
      <c r="CH15" s="61">
        <v>27345</v>
      </c>
      <c r="CI15" s="61">
        <v>91545</v>
      </c>
      <c r="CJ15" s="61">
        <v>11606</v>
      </c>
      <c r="CK15" s="61">
        <v>5238</v>
      </c>
      <c r="CL15" s="61">
        <v>309686</v>
      </c>
      <c r="CM15" s="61">
        <v>120390</v>
      </c>
    </row>
    <row r="16" spans="1:91" s="62" customFormat="1" x14ac:dyDescent="0.3">
      <c r="A16" s="60" t="s">
        <v>12</v>
      </c>
      <c r="B16" s="61">
        <v>3694459</v>
      </c>
      <c r="C16" s="61">
        <v>610852</v>
      </c>
      <c r="D16" s="61">
        <v>55510</v>
      </c>
      <c r="E16" s="61">
        <v>593307</v>
      </c>
      <c r="F16" s="61">
        <v>637194</v>
      </c>
      <c r="G16" s="61">
        <v>309931</v>
      </c>
      <c r="H16" s="61">
        <v>612780</v>
      </c>
      <c r="I16" s="61">
        <v>2107452</v>
      </c>
      <c r="J16" s="61">
        <v>373108</v>
      </c>
      <c r="K16" s="61">
        <v>25784</v>
      </c>
      <c r="L16" s="61">
        <v>104531</v>
      </c>
      <c r="M16" s="61">
        <v>300919</v>
      </c>
      <c r="N16" s="61">
        <v>196814</v>
      </c>
      <c r="O16" s="61">
        <v>372431</v>
      </c>
      <c r="P16" s="61">
        <v>1587007</v>
      </c>
      <c r="Q16" s="61">
        <v>237744</v>
      </c>
      <c r="R16" s="61">
        <v>29726</v>
      </c>
      <c r="S16" s="61">
        <v>488776</v>
      </c>
      <c r="T16" s="61">
        <v>336275</v>
      </c>
      <c r="U16" s="61">
        <v>113117</v>
      </c>
      <c r="V16" s="61">
        <v>240349</v>
      </c>
      <c r="W16" s="61">
        <v>11887105</v>
      </c>
      <c r="X16" s="61">
        <v>1476480</v>
      </c>
      <c r="Y16" s="61">
        <v>291492</v>
      </c>
      <c r="Z16" s="61">
        <v>4921448</v>
      </c>
      <c r="AA16" s="61">
        <v>1429356</v>
      </c>
      <c r="AB16" s="61">
        <v>1008285</v>
      </c>
      <c r="AC16" s="61">
        <v>1176563</v>
      </c>
      <c r="AD16" s="61">
        <v>4468136</v>
      </c>
      <c r="AE16" s="61">
        <v>760732</v>
      </c>
      <c r="AF16" s="61">
        <v>99148</v>
      </c>
      <c r="AG16" s="61">
        <v>508570</v>
      </c>
      <c r="AH16" s="61">
        <v>579655</v>
      </c>
      <c r="AI16" s="61">
        <v>572138</v>
      </c>
      <c r="AJ16" s="61">
        <v>636078</v>
      </c>
      <c r="AK16" s="61">
        <v>7418969</v>
      </c>
      <c r="AL16" s="61">
        <v>715748</v>
      </c>
      <c r="AM16" s="61">
        <v>192344</v>
      </c>
      <c r="AN16" s="61">
        <v>4412878</v>
      </c>
      <c r="AO16" s="61">
        <v>849702</v>
      </c>
      <c r="AP16" s="61">
        <v>436147</v>
      </c>
      <c r="AQ16" s="61">
        <v>540485</v>
      </c>
      <c r="AR16" s="61">
        <v>31277</v>
      </c>
      <c r="AS16" s="61">
        <v>58561</v>
      </c>
      <c r="AT16" s="61">
        <v>51125</v>
      </c>
      <c r="AU16" s="61">
        <v>136026</v>
      </c>
      <c r="AV16" s="61">
        <v>22258</v>
      </c>
      <c r="AW16" s="61">
        <v>20155</v>
      </c>
      <c r="AX16" s="61">
        <v>165005</v>
      </c>
      <c r="AY16" s="61">
        <v>126445</v>
      </c>
      <c r="AZ16" s="61">
        <v>24916</v>
      </c>
      <c r="BA16" s="61">
        <v>39421</v>
      </c>
      <c r="BB16" s="61">
        <v>36400</v>
      </c>
      <c r="BC16" s="61">
        <v>90571</v>
      </c>
      <c r="BD16" s="61">
        <v>19194</v>
      </c>
      <c r="BE16" s="61">
        <v>18691</v>
      </c>
      <c r="BF16" s="61">
        <v>77288</v>
      </c>
      <c r="BG16" s="61">
        <v>66627</v>
      </c>
      <c r="BH16" s="61">
        <v>6361</v>
      </c>
      <c r="BI16" s="61">
        <v>19141</v>
      </c>
      <c r="BJ16" s="61">
        <v>14726</v>
      </c>
      <c r="BK16" s="61">
        <v>45455</v>
      </c>
      <c r="BL16" s="61">
        <v>3063</v>
      </c>
      <c r="BM16" s="61">
        <v>1464</v>
      </c>
      <c r="BN16" s="61">
        <v>87716</v>
      </c>
      <c r="BO16" s="61">
        <v>59817</v>
      </c>
      <c r="BP16" s="61">
        <v>107260</v>
      </c>
      <c r="BQ16" s="61">
        <v>122298</v>
      </c>
      <c r="BR16" s="61">
        <v>78766</v>
      </c>
      <c r="BS16" s="61">
        <v>269182</v>
      </c>
      <c r="BT16" s="61">
        <v>63594</v>
      </c>
      <c r="BU16" s="61">
        <v>33874</v>
      </c>
      <c r="BV16" s="61">
        <v>571534</v>
      </c>
      <c r="BW16" s="61">
        <v>229973</v>
      </c>
      <c r="BX16" s="61">
        <v>73634</v>
      </c>
      <c r="BY16" s="61">
        <v>72071</v>
      </c>
      <c r="BZ16" s="61">
        <v>57466</v>
      </c>
      <c r="CA16" s="61">
        <v>176402</v>
      </c>
      <c r="CB16" s="61">
        <v>47046</v>
      </c>
      <c r="CC16" s="61">
        <v>31611</v>
      </c>
      <c r="CD16" s="61">
        <v>193879</v>
      </c>
      <c r="CE16" s="61">
        <v>108623</v>
      </c>
      <c r="CF16" s="61">
        <v>33626</v>
      </c>
      <c r="CG16" s="61">
        <v>50227</v>
      </c>
      <c r="CH16" s="61">
        <v>21300</v>
      </c>
      <c r="CI16" s="61">
        <v>92780</v>
      </c>
      <c r="CJ16" s="61">
        <v>16548</v>
      </c>
      <c r="CK16" s="61">
        <v>2262</v>
      </c>
      <c r="CL16" s="61">
        <v>377655</v>
      </c>
      <c r="CM16" s="61">
        <v>121350</v>
      </c>
    </row>
    <row r="17" spans="1:91" s="62" customFormat="1" x14ac:dyDescent="0.3">
      <c r="A17" s="60" t="s">
        <v>13</v>
      </c>
      <c r="B17" s="61">
        <v>4347642</v>
      </c>
      <c r="C17" s="61">
        <v>803034</v>
      </c>
      <c r="D17" s="61">
        <v>116394</v>
      </c>
      <c r="E17" s="61">
        <v>606669</v>
      </c>
      <c r="F17" s="61">
        <v>757683</v>
      </c>
      <c r="G17" s="61">
        <v>400368</v>
      </c>
      <c r="H17" s="61">
        <v>648428</v>
      </c>
      <c r="I17" s="61">
        <v>2543898</v>
      </c>
      <c r="J17" s="61">
        <v>515501</v>
      </c>
      <c r="K17" s="61">
        <v>54585</v>
      </c>
      <c r="L17" s="61">
        <v>114469</v>
      </c>
      <c r="M17" s="61">
        <v>339888</v>
      </c>
      <c r="N17" s="61">
        <v>271312</v>
      </c>
      <c r="O17" s="61">
        <v>387286</v>
      </c>
      <c r="P17" s="61">
        <v>1803744</v>
      </c>
      <c r="Q17" s="61">
        <v>287532</v>
      </c>
      <c r="R17" s="61">
        <v>61809</v>
      </c>
      <c r="S17" s="61">
        <v>492200</v>
      </c>
      <c r="T17" s="61">
        <v>417794</v>
      </c>
      <c r="U17" s="61">
        <v>129055</v>
      </c>
      <c r="V17" s="61">
        <v>261143</v>
      </c>
      <c r="W17" s="61">
        <v>13104722</v>
      </c>
      <c r="X17" s="61">
        <v>1998528</v>
      </c>
      <c r="Y17" s="61">
        <v>574395</v>
      </c>
      <c r="Z17" s="61">
        <v>4577825</v>
      </c>
      <c r="AA17" s="61">
        <v>1710720</v>
      </c>
      <c r="AB17" s="61">
        <v>1202220</v>
      </c>
      <c r="AC17" s="61">
        <v>1210629</v>
      </c>
      <c r="AD17" s="61">
        <v>5276907</v>
      </c>
      <c r="AE17" s="61">
        <v>1088915</v>
      </c>
      <c r="AF17" s="61">
        <v>201311</v>
      </c>
      <c r="AG17" s="61">
        <v>487407</v>
      </c>
      <c r="AH17" s="61">
        <v>628115</v>
      </c>
      <c r="AI17" s="61">
        <v>713614</v>
      </c>
      <c r="AJ17" s="61">
        <v>629156</v>
      </c>
      <c r="AK17" s="61">
        <v>7827815</v>
      </c>
      <c r="AL17" s="61">
        <v>909613</v>
      </c>
      <c r="AM17" s="61">
        <v>373083</v>
      </c>
      <c r="AN17" s="61">
        <v>4090417</v>
      </c>
      <c r="AO17" s="61">
        <v>1082605</v>
      </c>
      <c r="AP17" s="61">
        <v>488606</v>
      </c>
      <c r="AQ17" s="61">
        <v>581473</v>
      </c>
      <c r="AR17" s="61">
        <v>44957</v>
      </c>
      <c r="AS17" s="61">
        <v>107600</v>
      </c>
      <c r="AT17" s="61">
        <v>62489</v>
      </c>
      <c r="AU17" s="61">
        <v>177848</v>
      </c>
      <c r="AV17" s="61">
        <v>32062</v>
      </c>
      <c r="AW17" s="61">
        <v>25392</v>
      </c>
      <c r="AX17" s="61">
        <v>208103</v>
      </c>
      <c r="AY17" s="61">
        <v>144582</v>
      </c>
      <c r="AZ17" s="61">
        <v>37613</v>
      </c>
      <c r="BA17" s="61">
        <v>77898</v>
      </c>
      <c r="BB17" s="61">
        <v>41721</v>
      </c>
      <c r="BC17" s="61">
        <v>121216</v>
      </c>
      <c r="BD17" s="61">
        <v>27592</v>
      </c>
      <c r="BE17" s="61">
        <v>22474</v>
      </c>
      <c r="BF17" s="61">
        <v>101504</v>
      </c>
      <c r="BG17" s="61">
        <v>85484</v>
      </c>
      <c r="BH17" s="61">
        <v>7344</v>
      </c>
      <c r="BI17" s="61">
        <v>29702</v>
      </c>
      <c r="BJ17" s="61">
        <v>20768</v>
      </c>
      <c r="BK17" s="61">
        <v>56633</v>
      </c>
      <c r="BL17" s="61">
        <v>4470</v>
      </c>
      <c r="BM17" s="61">
        <v>2919</v>
      </c>
      <c r="BN17" s="61">
        <v>106599</v>
      </c>
      <c r="BO17" s="61">
        <v>59098</v>
      </c>
      <c r="BP17" s="61">
        <v>174886</v>
      </c>
      <c r="BQ17" s="61">
        <v>227579</v>
      </c>
      <c r="BR17" s="61">
        <v>97209</v>
      </c>
      <c r="BS17" s="61">
        <v>345592</v>
      </c>
      <c r="BT17" s="61">
        <v>115893</v>
      </c>
      <c r="BU17" s="61">
        <v>42241</v>
      </c>
      <c r="BV17" s="61">
        <v>742181</v>
      </c>
      <c r="BW17" s="61">
        <v>252948</v>
      </c>
      <c r="BX17" s="61">
        <v>124717</v>
      </c>
      <c r="BY17" s="61">
        <v>134241</v>
      </c>
      <c r="BZ17" s="61">
        <v>68494</v>
      </c>
      <c r="CA17" s="61">
        <v>229515</v>
      </c>
      <c r="CB17" s="61">
        <v>91955</v>
      </c>
      <c r="CC17" s="61">
        <v>37449</v>
      </c>
      <c r="CD17" s="61">
        <v>267869</v>
      </c>
      <c r="CE17" s="61">
        <v>134675</v>
      </c>
      <c r="CF17" s="61">
        <v>50169</v>
      </c>
      <c r="CG17" s="61">
        <v>93339</v>
      </c>
      <c r="CH17" s="61">
        <v>28714</v>
      </c>
      <c r="CI17" s="61">
        <v>116077</v>
      </c>
      <c r="CJ17" s="61">
        <v>23937</v>
      </c>
      <c r="CK17" s="61">
        <v>4791</v>
      </c>
      <c r="CL17" s="61">
        <v>474312</v>
      </c>
      <c r="CM17" s="61">
        <v>118273</v>
      </c>
    </row>
    <row r="18" spans="1:91" s="62" customFormat="1" x14ac:dyDescent="0.3">
      <c r="A18" s="60" t="s">
        <v>14</v>
      </c>
      <c r="B18" s="61">
        <v>6171037</v>
      </c>
      <c r="C18" s="61">
        <v>1141991</v>
      </c>
      <c r="D18" s="61">
        <v>270037</v>
      </c>
      <c r="E18" s="61">
        <v>720138</v>
      </c>
      <c r="F18" s="61">
        <v>1139116</v>
      </c>
      <c r="G18" s="61">
        <v>596174</v>
      </c>
      <c r="H18" s="61">
        <v>750182</v>
      </c>
      <c r="I18" s="61">
        <v>3596941</v>
      </c>
      <c r="J18" s="61">
        <v>682838</v>
      </c>
      <c r="K18" s="61">
        <v>88332</v>
      </c>
      <c r="L18" s="61">
        <v>154597</v>
      </c>
      <c r="M18" s="61">
        <v>534069</v>
      </c>
      <c r="N18" s="61">
        <v>406790</v>
      </c>
      <c r="O18" s="61">
        <v>428604</v>
      </c>
      <c r="P18" s="61">
        <v>2574096</v>
      </c>
      <c r="Q18" s="61">
        <v>459153</v>
      </c>
      <c r="R18" s="61">
        <v>181705</v>
      </c>
      <c r="S18" s="61">
        <v>565541</v>
      </c>
      <c r="T18" s="61">
        <v>605046</v>
      </c>
      <c r="U18" s="61">
        <v>189384</v>
      </c>
      <c r="V18" s="61">
        <v>321579</v>
      </c>
      <c r="W18" s="61">
        <v>18815829</v>
      </c>
      <c r="X18" s="61">
        <v>3052779</v>
      </c>
      <c r="Y18" s="61">
        <v>1483689</v>
      </c>
      <c r="Z18" s="61">
        <v>5127811</v>
      </c>
      <c r="AA18" s="61">
        <v>2808040</v>
      </c>
      <c r="AB18" s="61">
        <v>1905116</v>
      </c>
      <c r="AC18" s="61">
        <v>1464699</v>
      </c>
      <c r="AD18" s="61">
        <v>8339921</v>
      </c>
      <c r="AE18" s="61">
        <v>1675538</v>
      </c>
      <c r="AF18" s="61">
        <v>413033</v>
      </c>
      <c r="AG18" s="61">
        <v>631295</v>
      </c>
      <c r="AH18" s="61">
        <v>1152781</v>
      </c>
      <c r="AI18" s="61">
        <v>1231707</v>
      </c>
      <c r="AJ18" s="61">
        <v>740701</v>
      </c>
      <c r="AK18" s="61">
        <v>10475908</v>
      </c>
      <c r="AL18" s="61">
        <v>1377240</v>
      </c>
      <c r="AM18" s="61">
        <v>1070655</v>
      </c>
      <c r="AN18" s="61">
        <v>4496516</v>
      </c>
      <c r="AO18" s="61">
        <v>1655259</v>
      </c>
      <c r="AP18" s="61">
        <v>673409</v>
      </c>
      <c r="AQ18" s="61">
        <v>723998</v>
      </c>
      <c r="AR18" s="61">
        <v>68834</v>
      </c>
      <c r="AS18" s="61">
        <v>139968</v>
      </c>
      <c r="AT18" s="61">
        <v>88754</v>
      </c>
      <c r="AU18" s="61">
        <v>220083</v>
      </c>
      <c r="AV18" s="61">
        <v>49036</v>
      </c>
      <c r="AW18" s="61">
        <v>37181</v>
      </c>
      <c r="AX18" s="61">
        <v>329245</v>
      </c>
      <c r="AY18" s="61">
        <v>208890</v>
      </c>
      <c r="AZ18" s="61">
        <v>57887</v>
      </c>
      <c r="BA18" s="61">
        <v>89857</v>
      </c>
      <c r="BB18" s="61">
        <v>56669</v>
      </c>
      <c r="BC18" s="61">
        <v>142794</v>
      </c>
      <c r="BD18" s="61">
        <v>42225</v>
      </c>
      <c r="BE18" s="61">
        <v>32328</v>
      </c>
      <c r="BF18" s="61">
        <v>149688</v>
      </c>
      <c r="BG18" s="61">
        <v>111389</v>
      </c>
      <c r="BH18" s="61">
        <v>10947</v>
      </c>
      <c r="BI18" s="61">
        <v>50111</v>
      </c>
      <c r="BJ18" s="61">
        <v>32085</v>
      </c>
      <c r="BK18" s="61">
        <v>77289</v>
      </c>
      <c r="BL18" s="61">
        <v>6811</v>
      </c>
      <c r="BM18" s="61">
        <v>4853</v>
      </c>
      <c r="BN18" s="61">
        <v>179557</v>
      </c>
      <c r="BO18" s="61">
        <v>97500</v>
      </c>
      <c r="BP18" s="61">
        <v>292648</v>
      </c>
      <c r="BQ18" s="61">
        <v>351971</v>
      </c>
      <c r="BR18" s="61">
        <v>147614</v>
      </c>
      <c r="BS18" s="61">
        <v>464231</v>
      </c>
      <c r="BT18" s="61">
        <v>208519</v>
      </c>
      <c r="BU18" s="61">
        <v>69903</v>
      </c>
      <c r="BV18" s="61">
        <v>1129574</v>
      </c>
      <c r="BW18" s="61">
        <v>388319</v>
      </c>
      <c r="BX18" s="61">
        <v>235368</v>
      </c>
      <c r="BY18" s="61">
        <v>192474</v>
      </c>
      <c r="BZ18" s="61">
        <v>103434</v>
      </c>
      <c r="CA18" s="61">
        <v>300248</v>
      </c>
      <c r="CB18" s="61">
        <v>176612</v>
      </c>
      <c r="CC18" s="61">
        <v>62433</v>
      </c>
      <c r="CD18" s="61">
        <v>411966</v>
      </c>
      <c r="CE18" s="61">
        <v>193004</v>
      </c>
      <c r="CF18" s="61">
        <v>57280</v>
      </c>
      <c r="CG18" s="61">
        <v>159497</v>
      </c>
      <c r="CH18" s="61">
        <v>44180</v>
      </c>
      <c r="CI18" s="61">
        <v>163983</v>
      </c>
      <c r="CJ18" s="61">
        <v>31907</v>
      </c>
      <c r="CK18" s="61">
        <v>7470</v>
      </c>
      <c r="CL18" s="61">
        <v>717608</v>
      </c>
      <c r="CM18" s="61">
        <v>195315</v>
      </c>
    </row>
    <row r="19" spans="1:91" s="62" customFormat="1" x14ac:dyDescent="0.3">
      <c r="A19" s="60" t="s">
        <v>15</v>
      </c>
      <c r="B19" s="61">
        <v>6283128</v>
      </c>
      <c r="C19" s="61">
        <v>1278209</v>
      </c>
      <c r="D19" s="61">
        <v>433853</v>
      </c>
      <c r="E19" s="61">
        <v>580869</v>
      </c>
      <c r="F19" s="61">
        <v>1235961</v>
      </c>
      <c r="G19" s="61">
        <v>554653</v>
      </c>
      <c r="H19" s="61">
        <v>767239</v>
      </c>
      <c r="I19" s="61">
        <v>3107991</v>
      </c>
      <c r="J19" s="61">
        <v>661590</v>
      </c>
      <c r="K19" s="61">
        <v>82391</v>
      </c>
      <c r="L19" s="61">
        <v>121672</v>
      </c>
      <c r="M19" s="61">
        <v>412451</v>
      </c>
      <c r="N19" s="61">
        <v>317101</v>
      </c>
      <c r="O19" s="61">
        <v>419272</v>
      </c>
      <c r="P19" s="61">
        <v>3175137</v>
      </c>
      <c r="Q19" s="61">
        <v>616619</v>
      </c>
      <c r="R19" s="61">
        <v>351462</v>
      </c>
      <c r="S19" s="61">
        <v>459197</v>
      </c>
      <c r="T19" s="61">
        <v>823509</v>
      </c>
      <c r="U19" s="61">
        <v>237553</v>
      </c>
      <c r="V19" s="61">
        <v>347967</v>
      </c>
      <c r="W19" s="61">
        <v>19135958</v>
      </c>
      <c r="X19" s="61">
        <v>3367883</v>
      </c>
      <c r="Y19" s="61">
        <v>2281864</v>
      </c>
      <c r="Z19" s="61">
        <v>4254909</v>
      </c>
      <c r="AA19" s="61">
        <v>3273731</v>
      </c>
      <c r="AB19" s="61">
        <v>1876072</v>
      </c>
      <c r="AC19" s="61">
        <v>1472560</v>
      </c>
      <c r="AD19" s="61">
        <v>7172337</v>
      </c>
      <c r="AE19" s="61">
        <v>1587826</v>
      </c>
      <c r="AF19" s="61">
        <v>332018</v>
      </c>
      <c r="AG19" s="61">
        <v>538055</v>
      </c>
      <c r="AH19" s="61">
        <v>942930</v>
      </c>
      <c r="AI19" s="61">
        <v>1036300</v>
      </c>
      <c r="AJ19" s="61">
        <v>699959</v>
      </c>
      <c r="AK19" s="61">
        <v>11963621</v>
      </c>
      <c r="AL19" s="61">
        <v>1780057</v>
      </c>
      <c r="AM19" s="61">
        <v>1949847</v>
      </c>
      <c r="AN19" s="61">
        <v>3716854</v>
      </c>
      <c r="AO19" s="61">
        <v>2330801</v>
      </c>
      <c r="AP19" s="61">
        <v>839772</v>
      </c>
      <c r="AQ19" s="61">
        <v>772602</v>
      </c>
      <c r="AR19" s="61">
        <v>65400</v>
      </c>
      <c r="AS19" s="61">
        <v>159262</v>
      </c>
      <c r="AT19" s="61">
        <v>94314</v>
      </c>
      <c r="AU19" s="61">
        <v>213570</v>
      </c>
      <c r="AV19" s="61">
        <v>65121</v>
      </c>
      <c r="AW19" s="61">
        <v>38176</v>
      </c>
      <c r="AX19" s="61">
        <v>402860</v>
      </c>
      <c r="AY19" s="61">
        <v>239507</v>
      </c>
      <c r="AZ19" s="61">
        <v>52951</v>
      </c>
      <c r="BA19" s="61">
        <v>95944</v>
      </c>
      <c r="BB19" s="61">
        <v>52283</v>
      </c>
      <c r="BC19" s="61">
        <v>114394</v>
      </c>
      <c r="BD19" s="61">
        <v>53040</v>
      </c>
      <c r="BE19" s="61">
        <v>30728</v>
      </c>
      <c r="BF19" s="61">
        <v>146608</v>
      </c>
      <c r="BG19" s="61">
        <v>115644</v>
      </c>
      <c r="BH19" s="61">
        <v>12449</v>
      </c>
      <c r="BI19" s="61">
        <v>63319</v>
      </c>
      <c r="BJ19" s="61">
        <v>42031</v>
      </c>
      <c r="BK19" s="61">
        <v>99176</v>
      </c>
      <c r="BL19" s="61">
        <v>12081</v>
      </c>
      <c r="BM19" s="61">
        <v>7448</v>
      </c>
      <c r="BN19" s="61">
        <v>256252</v>
      </c>
      <c r="BO19" s="61">
        <v>123863</v>
      </c>
      <c r="BP19" s="61">
        <v>275338</v>
      </c>
      <c r="BQ19" s="61">
        <v>395847</v>
      </c>
      <c r="BR19" s="61">
        <v>151446</v>
      </c>
      <c r="BS19" s="61">
        <v>417009</v>
      </c>
      <c r="BT19" s="61">
        <v>274030</v>
      </c>
      <c r="BU19" s="61">
        <v>65328</v>
      </c>
      <c r="BV19" s="61">
        <v>1342048</v>
      </c>
      <c r="BW19" s="61">
        <v>446837</v>
      </c>
      <c r="BX19" s="61">
        <v>225472</v>
      </c>
      <c r="BY19" s="61">
        <v>192453</v>
      </c>
      <c r="BZ19" s="61">
        <v>88299</v>
      </c>
      <c r="CA19" s="61">
        <v>228962</v>
      </c>
      <c r="CB19" s="61">
        <v>216148</v>
      </c>
      <c r="CC19" s="61">
        <v>54972</v>
      </c>
      <c r="CD19" s="61">
        <v>380924</v>
      </c>
      <c r="CE19" s="61">
        <v>200597</v>
      </c>
      <c r="CF19" s="61">
        <v>49866</v>
      </c>
      <c r="CG19" s="61">
        <v>203394</v>
      </c>
      <c r="CH19" s="61">
        <v>63148</v>
      </c>
      <c r="CI19" s="61">
        <v>188048</v>
      </c>
      <c r="CJ19" s="61">
        <v>57883</v>
      </c>
      <c r="CK19" s="61">
        <v>10356</v>
      </c>
      <c r="CL19" s="61">
        <v>961123</v>
      </c>
      <c r="CM19" s="61">
        <v>246240</v>
      </c>
    </row>
    <row r="20" spans="1:91" s="62" customFormat="1" x14ac:dyDescent="0.3">
      <c r="A20" s="60" t="s">
        <v>16</v>
      </c>
      <c r="B20" s="61">
        <v>8113029</v>
      </c>
      <c r="C20" s="61">
        <v>1526979</v>
      </c>
      <c r="D20" s="61">
        <v>1081459</v>
      </c>
      <c r="E20" s="61">
        <v>585914</v>
      </c>
      <c r="F20" s="61">
        <v>1603759</v>
      </c>
      <c r="G20" s="61">
        <v>667560</v>
      </c>
      <c r="H20" s="61">
        <v>847533</v>
      </c>
      <c r="I20" s="61">
        <v>3678011</v>
      </c>
      <c r="J20" s="61">
        <v>758782</v>
      </c>
      <c r="K20" s="61">
        <v>112106</v>
      </c>
      <c r="L20" s="61">
        <v>159849</v>
      </c>
      <c r="M20" s="61">
        <v>519055</v>
      </c>
      <c r="N20" s="61">
        <v>392559</v>
      </c>
      <c r="O20" s="61">
        <v>453829</v>
      </c>
      <c r="P20" s="61">
        <v>4435018</v>
      </c>
      <c r="Q20" s="61">
        <v>768197</v>
      </c>
      <c r="R20" s="61">
        <v>969353</v>
      </c>
      <c r="S20" s="61">
        <v>426066</v>
      </c>
      <c r="T20" s="61">
        <v>1084704</v>
      </c>
      <c r="U20" s="61">
        <v>275001</v>
      </c>
      <c r="V20" s="61">
        <v>393704</v>
      </c>
      <c r="W20" s="61">
        <v>26359256</v>
      </c>
      <c r="X20" s="61">
        <v>4074375</v>
      </c>
      <c r="Y20" s="61">
        <v>6306222</v>
      </c>
      <c r="Z20" s="61">
        <v>4185257</v>
      </c>
      <c r="AA20" s="61">
        <v>4711721</v>
      </c>
      <c r="AB20" s="61">
        <v>2207421</v>
      </c>
      <c r="AC20" s="61">
        <v>1629781</v>
      </c>
      <c r="AD20" s="61">
        <v>8196987</v>
      </c>
      <c r="AE20" s="61">
        <v>1645763</v>
      </c>
      <c r="AF20" s="61">
        <v>401284</v>
      </c>
      <c r="AG20" s="61">
        <v>662657</v>
      </c>
      <c r="AH20" s="61">
        <v>1116647</v>
      </c>
      <c r="AI20" s="61">
        <v>1201110</v>
      </c>
      <c r="AJ20" s="61">
        <v>756759</v>
      </c>
      <c r="AK20" s="61">
        <v>18162269</v>
      </c>
      <c r="AL20" s="61">
        <v>2428612</v>
      </c>
      <c r="AM20" s="61">
        <v>5904937</v>
      </c>
      <c r="AN20" s="61">
        <v>3522600</v>
      </c>
      <c r="AO20" s="61">
        <v>3595075</v>
      </c>
      <c r="AP20" s="61">
        <v>1006311</v>
      </c>
      <c r="AQ20" s="61">
        <v>873022</v>
      </c>
      <c r="AR20" s="61">
        <v>85644</v>
      </c>
      <c r="AS20" s="61">
        <v>220452</v>
      </c>
      <c r="AT20" s="61">
        <v>117910</v>
      </c>
      <c r="AU20" s="61">
        <v>225111</v>
      </c>
      <c r="AV20" s="61">
        <v>84030</v>
      </c>
      <c r="AW20" s="61">
        <v>44692</v>
      </c>
      <c r="AX20" s="61">
        <v>501082</v>
      </c>
      <c r="AY20" s="61">
        <v>248057</v>
      </c>
      <c r="AZ20" s="61">
        <v>62531</v>
      </c>
      <c r="BA20" s="61">
        <v>135140</v>
      </c>
      <c r="BB20" s="61">
        <v>66736</v>
      </c>
      <c r="BC20" s="61">
        <v>110853</v>
      </c>
      <c r="BD20" s="61">
        <v>66775</v>
      </c>
      <c r="BE20" s="61">
        <v>35244</v>
      </c>
      <c r="BF20" s="61">
        <v>170295</v>
      </c>
      <c r="BG20" s="61">
        <v>111207</v>
      </c>
      <c r="BH20" s="61">
        <v>23113</v>
      </c>
      <c r="BI20" s="61">
        <v>85312</v>
      </c>
      <c r="BJ20" s="61">
        <v>51174</v>
      </c>
      <c r="BK20" s="61">
        <v>114258</v>
      </c>
      <c r="BL20" s="61">
        <v>17255</v>
      </c>
      <c r="BM20" s="61">
        <v>9448</v>
      </c>
      <c r="BN20" s="61">
        <v>330787</v>
      </c>
      <c r="BO20" s="61">
        <v>136850</v>
      </c>
      <c r="BP20" s="61">
        <v>312538</v>
      </c>
      <c r="BQ20" s="61">
        <v>596848</v>
      </c>
      <c r="BR20" s="61">
        <v>192899</v>
      </c>
      <c r="BS20" s="61">
        <v>447986</v>
      </c>
      <c r="BT20" s="61">
        <v>248852</v>
      </c>
      <c r="BU20" s="61">
        <v>78259</v>
      </c>
      <c r="BV20" s="61">
        <v>1728498</v>
      </c>
      <c r="BW20" s="61">
        <v>468495</v>
      </c>
      <c r="BX20" s="61">
        <v>207509</v>
      </c>
      <c r="BY20" s="61">
        <v>282332</v>
      </c>
      <c r="BZ20" s="61">
        <v>116156</v>
      </c>
      <c r="CA20" s="61">
        <v>223959</v>
      </c>
      <c r="CB20" s="61">
        <v>157112</v>
      </c>
      <c r="CC20" s="61">
        <v>64963</v>
      </c>
      <c r="CD20" s="61">
        <v>400733</v>
      </c>
      <c r="CE20" s="61">
        <v>192999</v>
      </c>
      <c r="CF20" s="61">
        <v>105029</v>
      </c>
      <c r="CG20" s="61">
        <v>314516</v>
      </c>
      <c r="CH20" s="61">
        <v>76744</v>
      </c>
      <c r="CI20" s="61">
        <v>224026</v>
      </c>
      <c r="CJ20" s="61">
        <v>91740</v>
      </c>
      <c r="CK20" s="61">
        <v>13296</v>
      </c>
      <c r="CL20" s="61">
        <v>1327765</v>
      </c>
      <c r="CM20" s="61">
        <v>275496</v>
      </c>
    </row>
    <row r="21" spans="1:91" s="62" customFormat="1" x14ac:dyDescent="0.3">
      <c r="A21" s="60" t="s">
        <v>17</v>
      </c>
      <c r="B21" s="61">
        <v>8725022</v>
      </c>
      <c r="C21" s="61">
        <v>1537609</v>
      </c>
      <c r="D21" s="61">
        <v>1368432</v>
      </c>
      <c r="E21" s="61">
        <v>624347</v>
      </c>
      <c r="F21" s="61">
        <v>1750546</v>
      </c>
      <c r="G21" s="61">
        <v>724839</v>
      </c>
      <c r="H21" s="61">
        <v>855688</v>
      </c>
      <c r="I21" s="61">
        <v>4109160</v>
      </c>
      <c r="J21" s="61">
        <v>865830</v>
      </c>
      <c r="K21" s="61">
        <v>144187</v>
      </c>
      <c r="L21" s="61">
        <v>188971</v>
      </c>
      <c r="M21" s="61">
        <v>622403</v>
      </c>
      <c r="N21" s="61">
        <v>455890</v>
      </c>
      <c r="O21" s="61">
        <v>459475</v>
      </c>
      <c r="P21" s="61">
        <v>4615862</v>
      </c>
      <c r="Q21" s="61">
        <v>671779</v>
      </c>
      <c r="R21" s="61">
        <v>1224246</v>
      </c>
      <c r="S21" s="61">
        <v>435376</v>
      </c>
      <c r="T21" s="61">
        <v>1128143</v>
      </c>
      <c r="U21" s="61">
        <v>268949</v>
      </c>
      <c r="V21" s="61">
        <v>396213</v>
      </c>
      <c r="W21" s="61">
        <v>30808604</v>
      </c>
      <c r="X21" s="61">
        <v>4490336</v>
      </c>
      <c r="Y21" s="61">
        <v>8582968</v>
      </c>
      <c r="Z21" s="61">
        <v>4471959</v>
      </c>
      <c r="AA21" s="61">
        <v>5750800</v>
      </c>
      <c r="AB21" s="61">
        <v>2492274</v>
      </c>
      <c r="AC21" s="61">
        <v>1620126</v>
      </c>
      <c r="AD21" s="61">
        <v>9356983</v>
      </c>
      <c r="AE21" s="61">
        <v>2040777</v>
      </c>
      <c r="AF21" s="61">
        <v>552604</v>
      </c>
      <c r="AG21" s="61">
        <v>756041</v>
      </c>
      <c r="AH21" s="61">
        <v>1282999</v>
      </c>
      <c r="AI21" s="61">
        <v>1414634</v>
      </c>
      <c r="AJ21" s="61">
        <v>753884</v>
      </c>
      <c r="AK21" s="61">
        <v>21451621</v>
      </c>
      <c r="AL21" s="61">
        <v>2449559</v>
      </c>
      <c r="AM21" s="61">
        <v>8030365</v>
      </c>
      <c r="AN21" s="61">
        <v>3715919</v>
      </c>
      <c r="AO21" s="61">
        <v>4467801</v>
      </c>
      <c r="AP21" s="61">
        <v>1077640</v>
      </c>
      <c r="AQ21" s="61">
        <v>866242</v>
      </c>
      <c r="AR21" s="61">
        <v>123431</v>
      </c>
      <c r="AS21" s="61">
        <v>250350</v>
      </c>
      <c r="AT21" s="61">
        <v>86782</v>
      </c>
      <c r="AU21" s="61">
        <v>215412</v>
      </c>
      <c r="AV21" s="61">
        <v>117141</v>
      </c>
      <c r="AW21" s="61">
        <v>40218</v>
      </c>
      <c r="AX21" s="61">
        <v>492722</v>
      </c>
      <c r="AY21" s="61">
        <v>211552</v>
      </c>
      <c r="AZ21" s="61">
        <v>96771</v>
      </c>
      <c r="BA21" s="61">
        <v>170394</v>
      </c>
      <c r="BB21" s="61">
        <v>52026</v>
      </c>
      <c r="BC21" s="61">
        <v>120087</v>
      </c>
      <c r="BD21" s="61">
        <v>86411</v>
      </c>
      <c r="BE21" s="61">
        <v>34404</v>
      </c>
      <c r="BF21" s="61">
        <v>207763</v>
      </c>
      <c r="BG21" s="61">
        <v>97975</v>
      </c>
      <c r="BH21" s="61">
        <v>26661</v>
      </c>
      <c r="BI21" s="61">
        <v>79956</v>
      </c>
      <c r="BJ21" s="61">
        <v>34756</v>
      </c>
      <c r="BK21" s="61">
        <v>95325</v>
      </c>
      <c r="BL21" s="61">
        <v>30730</v>
      </c>
      <c r="BM21" s="61">
        <v>5814</v>
      </c>
      <c r="BN21" s="61">
        <v>284960</v>
      </c>
      <c r="BO21" s="61">
        <v>113577</v>
      </c>
      <c r="BP21" s="61">
        <v>451273</v>
      </c>
      <c r="BQ21" s="61">
        <v>720315</v>
      </c>
      <c r="BR21" s="61">
        <v>135397</v>
      </c>
      <c r="BS21" s="61">
        <v>442621</v>
      </c>
      <c r="BT21" s="61">
        <v>377538</v>
      </c>
      <c r="BU21" s="61">
        <v>70707</v>
      </c>
      <c r="BV21" s="61">
        <v>1906305</v>
      </c>
      <c r="BW21" s="61">
        <v>386179</v>
      </c>
      <c r="BX21" s="61">
        <v>297364</v>
      </c>
      <c r="BY21" s="61">
        <v>389469</v>
      </c>
      <c r="BZ21" s="61">
        <v>84461</v>
      </c>
      <c r="CA21" s="61">
        <v>254052</v>
      </c>
      <c r="CB21" s="61">
        <v>233821</v>
      </c>
      <c r="CC21" s="61">
        <v>61907</v>
      </c>
      <c r="CD21" s="61">
        <v>554343</v>
      </c>
      <c r="CE21" s="61">
        <v>165362</v>
      </c>
      <c r="CF21" s="61">
        <v>153909</v>
      </c>
      <c r="CG21" s="61">
        <v>330847</v>
      </c>
      <c r="CH21" s="61">
        <v>50936</v>
      </c>
      <c r="CI21" s="61">
        <v>188570</v>
      </c>
      <c r="CJ21" s="61">
        <v>143718</v>
      </c>
      <c r="CK21" s="61">
        <v>8800</v>
      </c>
      <c r="CL21" s="61">
        <v>1351962</v>
      </c>
      <c r="CM21" s="61">
        <v>220817</v>
      </c>
    </row>
    <row r="22" spans="1:91" s="62" customFormat="1" x14ac:dyDescent="0.3">
      <c r="A22" s="60" t="s">
        <v>18</v>
      </c>
      <c r="B22" s="61">
        <v>9644412</v>
      </c>
      <c r="C22" s="61">
        <v>1623164</v>
      </c>
      <c r="D22" s="61">
        <v>1511208</v>
      </c>
      <c r="E22" s="61">
        <v>720264</v>
      </c>
      <c r="F22" s="61">
        <v>1991100</v>
      </c>
      <c r="G22" s="61">
        <v>822167</v>
      </c>
      <c r="H22" s="61">
        <v>779776</v>
      </c>
      <c r="I22" s="61">
        <v>4622498</v>
      </c>
      <c r="J22" s="61">
        <v>1011297</v>
      </c>
      <c r="K22" s="61">
        <v>166352</v>
      </c>
      <c r="L22" s="61">
        <v>220478</v>
      </c>
      <c r="M22" s="61">
        <v>632438</v>
      </c>
      <c r="N22" s="61">
        <v>536764</v>
      </c>
      <c r="O22" s="61">
        <v>409493</v>
      </c>
      <c r="P22" s="61">
        <v>5021913</v>
      </c>
      <c r="Q22" s="61">
        <v>611866</v>
      </c>
      <c r="R22" s="61">
        <v>1344856</v>
      </c>
      <c r="S22" s="61">
        <v>499786</v>
      </c>
      <c r="T22" s="61">
        <v>1358662</v>
      </c>
      <c r="U22" s="61">
        <v>285403</v>
      </c>
      <c r="V22" s="61">
        <v>370284</v>
      </c>
      <c r="W22" s="61">
        <v>37670863</v>
      </c>
      <c r="X22" s="61">
        <v>5578605</v>
      </c>
      <c r="Y22" s="61">
        <v>10239400</v>
      </c>
      <c r="Z22" s="61">
        <v>5428770</v>
      </c>
      <c r="AA22" s="61">
        <v>7434007</v>
      </c>
      <c r="AB22" s="61">
        <v>3159149</v>
      </c>
      <c r="AC22" s="61">
        <v>1498129</v>
      </c>
      <c r="AD22" s="61">
        <v>12499139</v>
      </c>
      <c r="AE22" s="61">
        <v>3176994</v>
      </c>
      <c r="AF22" s="61">
        <v>711775</v>
      </c>
      <c r="AG22" s="61">
        <v>1005756</v>
      </c>
      <c r="AH22" s="61">
        <v>1567224</v>
      </c>
      <c r="AI22" s="61">
        <v>2009418</v>
      </c>
      <c r="AJ22" s="61">
        <v>682210</v>
      </c>
      <c r="AK22" s="61">
        <v>25171724</v>
      </c>
      <c r="AL22" s="61">
        <v>2401611</v>
      </c>
      <c r="AM22" s="61">
        <v>9527625</v>
      </c>
      <c r="AN22" s="61">
        <v>4423014</v>
      </c>
      <c r="AO22" s="61">
        <v>5866784</v>
      </c>
      <c r="AP22" s="61">
        <v>1149731</v>
      </c>
      <c r="AQ22" s="61">
        <v>815919</v>
      </c>
      <c r="AR22" s="61">
        <v>166535</v>
      </c>
      <c r="AS22" s="61">
        <v>288377</v>
      </c>
      <c r="AT22" s="61">
        <v>70343</v>
      </c>
      <c r="AU22" s="61">
        <v>189847</v>
      </c>
      <c r="AV22" s="61">
        <v>170398</v>
      </c>
      <c r="AW22" s="61">
        <v>36201</v>
      </c>
      <c r="AX22" s="61">
        <v>523604</v>
      </c>
      <c r="AY22" s="61">
        <v>177858</v>
      </c>
      <c r="AZ22" s="61">
        <v>136714</v>
      </c>
      <c r="BA22" s="61">
        <v>208502</v>
      </c>
      <c r="BB22" s="61">
        <v>39230</v>
      </c>
      <c r="BC22" s="61">
        <v>110248</v>
      </c>
      <c r="BD22" s="61">
        <v>146420</v>
      </c>
      <c r="BE22" s="61">
        <v>31296</v>
      </c>
      <c r="BF22" s="61">
        <v>257871</v>
      </c>
      <c r="BG22" s="61">
        <v>81017</v>
      </c>
      <c r="BH22" s="61">
        <v>29821</v>
      </c>
      <c r="BI22" s="61">
        <v>79875</v>
      </c>
      <c r="BJ22" s="61">
        <v>31113</v>
      </c>
      <c r="BK22" s="61">
        <v>79599</v>
      </c>
      <c r="BL22" s="61">
        <v>23978</v>
      </c>
      <c r="BM22" s="61">
        <v>4905</v>
      </c>
      <c r="BN22" s="61">
        <v>265733</v>
      </c>
      <c r="BO22" s="61">
        <v>96841</v>
      </c>
      <c r="BP22" s="61">
        <v>821889</v>
      </c>
      <c r="BQ22" s="61">
        <v>990451</v>
      </c>
      <c r="BR22" s="61">
        <v>113064</v>
      </c>
      <c r="BS22" s="61">
        <v>455919</v>
      </c>
      <c r="BT22" s="61">
        <v>583491</v>
      </c>
      <c r="BU22" s="61">
        <v>68055</v>
      </c>
      <c r="BV22" s="61">
        <v>2227470</v>
      </c>
      <c r="BW22" s="61">
        <v>318267</v>
      </c>
      <c r="BX22" s="61">
        <v>632449</v>
      </c>
      <c r="BY22" s="61">
        <v>672093</v>
      </c>
      <c r="BZ22" s="61">
        <v>65393</v>
      </c>
      <c r="CA22" s="61">
        <v>289523</v>
      </c>
      <c r="CB22" s="61">
        <v>459918</v>
      </c>
      <c r="CC22" s="61">
        <v>61098</v>
      </c>
      <c r="CD22" s="61">
        <v>865157</v>
      </c>
      <c r="CE22" s="61">
        <v>131363</v>
      </c>
      <c r="CF22" s="61">
        <v>189440</v>
      </c>
      <c r="CG22" s="61">
        <v>318358</v>
      </c>
      <c r="CH22" s="61">
        <v>47670</v>
      </c>
      <c r="CI22" s="61">
        <v>166396</v>
      </c>
      <c r="CJ22" s="61">
        <v>123573</v>
      </c>
      <c r="CK22" s="61">
        <v>6957</v>
      </c>
      <c r="CL22" s="61">
        <v>1362313</v>
      </c>
      <c r="CM22" s="61">
        <v>186904</v>
      </c>
    </row>
    <row r="23" spans="1:91" s="62" customFormat="1" x14ac:dyDescent="0.3">
      <c r="A23" s="60" t="s">
        <v>19</v>
      </c>
      <c r="B23" s="61">
        <v>10715764</v>
      </c>
      <c r="C23" s="61">
        <v>1841650</v>
      </c>
      <c r="D23" s="61">
        <v>1559894</v>
      </c>
      <c r="E23" s="61">
        <v>758447</v>
      </c>
      <c r="F23" s="61">
        <v>2186978</v>
      </c>
      <c r="G23" s="61">
        <v>938808</v>
      </c>
      <c r="H23" s="61">
        <v>686368</v>
      </c>
      <c r="I23" s="61">
        <v>5426618</v>
      </c>
      <c r="J23" s="61">
        <v>1166672</v>
      </c>
      <c r="K23" s="61">
        <v>179021</v>
      </c>
      <c r="L23" s="61">
        <v>259844</v>
      </c>
      <c r="M23" s="61">
        <v>753961</v>
      </c>
      <c r="N23" s="61">
        <v>617215</v>
      </c>
      <c r="O23" s="61">
        <v>362564</v>
      </c>
      <c r="P23" s="61">
        <v>5289147</v>
      </c>
      <c r="Q23" s="61">
        <v>674978</v>
      </c>
      <c r="R23" s="61">
        <v>1380873</v>
      </c>
      <c r="S23" s="61">
        <v>498602</v>
      </c>
      <c r="T23" s="61">
        <v>1433017</v>
      </c>
      <c r="U23" s="61">
        <v>321592</v>
      </c>
      <c r="V23" s="61">
        <v>323804</v>
      </c>
      <c r="W23" s="61">
        <v>41900828</v>
      </c>
      <c r="X23" s="61">
        <v>6489092</v>
      </c>
      <c r="Y23" s="61">
        <v>10607888</v>
      </c>
      <c r="Z23" s="61">
        <v>5844001</v>
      </c>
      <c r="AA23" s="61">
        <v>8296258</v>
      </c>
      <c r="AB23" s="61">
        <v>3643215</v>
      </c>
      <c r="AC23" s="61">
        <v>1346748</v>
      </c>
      <c r="AD23" s="61">
        <v>15876358</v>
      </c>
      <c r="AE23" s="61">
        <v>3975775</v>
      </c>
      <c r="AF23" s="61">
        <v>849297</v>
      </c>
      <c r="AG23" s="61">
        <v>1310969</v>
      </c>
      <c r="AH23" s="61">
        <v>2134072</v>
      </c>
      <c r="AI23" s="61">
        <v>2391456</v>
      </c>
      <c r="AJ23" s="61">
        <v>641505</v>
      </c>
      <c r="AK23" s="61">
        <v>26024469</v>
      </c>
      <c r="AL23" s="61">
        <v>2513317</v>
      </c>
      <c r="AM23" s="61">
        <v>9758592</v>
      </c>
      <c r="AN23" s="61">
        <v>4533032</v>
      </c>
      <c r="AO23" s="61">
        <v>6162186</v>
      </c>
      <c r="AP23" s="61">
        <v>1251759</v>
      </c>
      <c r="AQ23" s="61">
        <v>705243</v>
      </c>
      <c r="AR23" s="61">
        <v>198198</v>
      </c>
      <c r="AS23" s="61">
        <v>337956</v>
      </c>
      <c r="AT23" s="61">
        <v>80531</v>
      </c>
      <c r="AU23" s="61">
        <v>225580</v>
      </c>
      <c r="AV23" s="61">
        <v>173249</v>
      </c>
      <c r="AW23" s="61">
        <v>41250</v>
      </c>
      <c r="AX23" s="61">
        <v>600652</v>
      </c>
      <c r="AY23" s="61">
        <v>184233</v>
      </c>
      <c r="AZ23" s="61">
        <v>164852</v>
      </c>
      <c r="BA23" s="61">
        <v>241845</v>
      </c>
      <c r="BB23" s="61">
        <v>45879</v>
      </c>
      <c r="BC23" s="61">
        <v>131536</v>
      </c>
      <c r="BD23" s="61">
        <v>148921</v>
      </c>
      <c r="BE23" s="61">
        <v>34594</v>
      </c>
      <c r="BF23" s="61">
        <v>322535</v>
      </c>
      <c r="BG23" s="61">
        <v>76510</v>
      </c>
      <c r="BH23" s="61">
        <v>33347</v>
      </c>
      <c r="BI23" s="61">
        <v>96111</v>
      </c>
      <c r="BJ23" s="61">
        <v>34652</v>
      </c>
      <c r="BK23" s="61">
        <v>94044</v>
      </c>
      <c r="BL23" s="61">
        <v>24329</v>
      </c>
      <c r="BM23" s="61">
        <v>6656</v>
      </c>
      <c r="BN23" s="61">
        <v>278117</v>
      </c>
      <c r="BO23" s="61">
        <v>107723</v>
      </c>
      <c r="BP23" s="61">
        <v>951493</v>
      </c>
      <c r="BQ23" s="61">
        <v>1181518</v>
      </c>
      <c r="BR23" s="61">
        <v>130072</v>
      </c>
      <c r="BS23" s="61">
        <v>516934</v>
      </c>
      <c r="BT23" s="61">
        <v>710776</v>
      </c>
      <c r="BU23" s="61">
        <v>79158</v>
      </c>
      <c r="BV23" s="61">
        <v>2564360</v>
      </c>
      <c r="BW23" s="61">
        <v>354781</v>
      </c>
      <c r="BX23" s="61">
        <v>750283</v>
      </c>
      <c r="BY23" s="61">
        <v>830244</v>
      </c>
      <c r="BZ23" s="61">
        <v>76835</v>
      </c>
      <c r="CA23" s="61">
        <v>339296</v>
      </c>
      <c r="CB23" s="61">
        <v>577216</v>
      </c>
      <c r="CC23" s="61">
        <v>69996</v>
      </c>
      <c r="CD23" s="61">
        <v>1198014</v>
      </c>
      <c r="CE23" s="61">
        <v>133891</v>
      </c>
      <c r="CF23" s="61">
        <v>201210</v>
      </c>
      <c r="CG23" s="61">
        <v>351273</v>
      </c>
      <c r="CH23" s="61">
        <v>53238</v>
      </c>
      <c r="CI23" s="61">
        <v>177637</v>
      </c>
      <c r="CJ23" s="61">
        <v>133560</v>
      </c>
      <c r="CK23" s="61">
        <v>9162</v>
      </c>
      <c r="CL23" s="61">
        <v>1366346</v>
      </c>
      <c r="CM23" s="61">
        <v>220890</v>
      </c>
    </row>
    <row r="24" spans="1:91" s="62" customFormat="1" x14ac:dyDescent="0.3">
      <c r="A24" s="60" t="s">
        <v>20</v>
      </c>
      <c r="B24" s="61">
        <v>8886542</v>
      </c>
      <c r="C24" s="61">
        <v>1615300</v>
      </c>
      <c r="D24" s="61">
        <v>1294585</v>
      </c>
      <c r="E24" s="61">
        <v>656431</v>
      </c>
      <c r="F24" s="61">
        <v>1688830</v>
      </c>
      <c r="G24" s="61">
        <v>701711</v>
      </c>
      <c r="H24" s="61">
        <v>839482</v>
      </c>
      <c r="I24" s="61">
        <v>4055351</v>
      </c>
      <c r="J24" s="61">
        <v>854401</v>
      </c>
      <c r="K24" s="61">
        <v>115168</v>
      </c>
      <c r="L24" s="61">
        <v>182004</v>
      </c>
      <c r="M24" s="61">
        <v>529419</v>
      </c>
      <c r="N24" s="61">
        <v>418247</v>
      </c>
      <c r="O24" s="61">
        <v>441955</v>
      </c>
      <c r="P24" s="61">
        <v>4831191</v>
      </c>
      <c r="Q24" s="61">
        <v>760898</v>
      </c>
      <c r="R24" s="61">
        <v>1179417</v>
      </c>
      <c r="S24" s="61">
        <v>474427</v>
      </c>
      <c r="T24" s="61">
        <v>1159411</v>
      </c>
      <c r="U24" s="61">
        <v>283464</v>
      </c>
      <c r="V24" s="61">
        <v>397527</v>
      </c>
      <c r="W24" s="61">
        <v>32647844</v>
      </c>
      <c r="X24" s="61">
        <v>5029735</v>
      </c>
      <c r="Y24" s="61">
        <v>8561024</v>
      </c>
      <c r="Z24" s="61">
        <v>4849631</v>
      </c>
      <c r="AA24" s="61">
        <v>5963592</v>
      </c>
      <c r="AB24" s="61">
        <v>2637505</v>
      </c>
      <c r="AC24" s="61">
        <v>1648727</v>
      </c>
      <c r="AD24" s="61">
        <v>9939148</v>
      </c>
      <c r="AE24" s="61">
        <v>2263001</v>
      </c>
      <c r="AF24" s="61">
        <v>453348</v>
      </c>
      <c r="AG24" s="61">
        <v>808340</v>
      </c>
      <c r="AH24" s="61">
        <v>1192177</v>
      </c>
      <c r="AI24" s="61">
        <v>1479473</v>
      </c>
      <c r="AJ24" s="61">
        <v>771581</v>
      </c>
      <c r="AK24" s="61">
        <v>22708696</v>
      </c>
      <c r="AL24" s="61">
        <v>2766734</v>
      </c>
      <c r="AM24" s="61">
        <v>8107676</v>
      </c>
      <c r="AN24" s="61">
        <v>4041292</v>
      </c>
      <c r="AO24" s="61">
        <v>4771416</v>
      </c>
      <c r="AP24" s="61">
        <v>1158032</v>
      </c>
      <c r="AQ24" s="61">
        <v>877146</v>
      </c>
      <c r="AR24" s="61">
        <v>128858</v>
      </c>
      <c r="AS24" s="61">
        <v>254395</v>
      </c>
      <c r="AT24" s="61">
        <v>98066</v>
      </c>
      <c r="AU24" s="61">
        <v>231984</v>
      </c>
      <c r="AV24" s="61">
        <v>120905</v>
      </c>
      <c r="AW24" s="61">
        <v>44552</v>
      </c>
      <c r="AX24" s="61">
        <v>499760</v>
      </c>
      <c r="AY24" s="61">
        <v>236779</v>
      </c>
      <c r="AZ24" s="61">
        <v>100818</v>
      </c>
      <c r="BA24" s="61">
        <v>154197</v>
      </c>
      <c r="BB24" s="61">
        <v>53818</v>
      </c>
      <c r="BC24" s="61">
        <v>120010</v>
      </c>
      <c r="BD24" s="61">
        <v>97280</v>
      </c>
      <c r="BE24" s="61">
        <v>36303</v>
      </c>
      <c r="BF24" s="61">
        <v>193855</v>
      </c>
      <c r="BG24" s="61">
        <v>98121</v>
      </c>
      <c r="BH24" s="61">
        <v>28040</v>
      </c>
      <c r="BI24" s="61">
        <v>100199</v>
      </c>
      <c r="BJ24" s="61">
        <v>44248</v>
      </c>
      <c r="BK24" s="61">
        <v>111974</v>
      </c>
      <c r="BL24" s="61">
        <v>23626</v>
      </c>
      <c r="BM24" s="61">
        <v>8249</v>
      </c>
      <c r="BN24" s="61">
        <v>305905</v>
      </c>
      <c r="BO24" s="61">
        <v>138658</v>
      </c>
      <c r="BP24" s="61">
        <v>554150</v>
      </c>
      <c r="BQ24" s="61">
        <v>828484</v>
      </c>
      <c r="BR24" s="61">
        <v>156604</v>
      </c>
      <c r="BS24" s="61">
        <v>505788</v>
      </c>
      <c r="BT24" s="61">
        <v>462704</v>
      </c>
      <c r="BU24" s="61">
        <v>78128</v>
      </c>
      <c r="BV24" s="61">
        <v>2001469</v>
      </c>
      <c r="BW24" s="61">
        <v>442407</v>
      </c>
      <c r="BX24" s="61">
        <v>379843</v>
      </c>
      <c r="BY24" s="61">
        <v>413117</v>
      </c>
      <c r="BZ24" s="61">
        <v>90946</v>
      </c>
      <c r="CA24" s="61">
        <v>262615</v>
      </c>
      <c r="CB24" s="61">
        <v>330431</v>
      </c>
      <c r="CC24" s="61">
        <v>66320</v>
      </c>
      <c r="CD24" s="61">
        <v>556774</v>
      </c>
      <c r="CE24" s="61">
        <v>162955</v>
      </c>
      <c r="CF24" s="61">
        <v>174307</v>
      </c>
      <c r="CG24" s="61">
        <v>415367</v>
      </c>
      <c r="CH24" s="61">
        <v>65658</v>
      </c>
      <c r="CI24" s="61">
        <v>243172</v>
      </c>
      <c r="CJ24" s="61">
        <v>132274</v>
      </c>
      <c r="CK24" s="61">
        <v>11808</v>
      </c>
      <c r="CL24" s="61">
        <v>1444695</v>
      </c>
      <c r="CM24" s="61">
        <v>279452</v>
      </c>
    </row>
    <row r="25" spans="1:91" s="62" customFormat="1" x14ac:dyDescent="0.3">
      <c r="A25" s="60" t="s">
        <v>21</v>
      </c>
      <c r="B25" s="61">
        <v>7468192</v>
      </c>
      <c r="C25" s="61">
        <v>1322026</v>
      </c>
      <c r="D25" s="61">
        <v>741838</v>
      </c>
      <c r="E25" s="61">
        <v>712165</v>
      </c>
      <c r="F25" s="61">
        <v>1440172</v>
      </c>
      <c r="G25" s="61">
        <v>594942</v>
      </c>
      <c r="H25" s="61">
        <v>892863</v>
      </c>
      <c r="I25" s="61">
        <v>3529310</v>
      </c>
      <c r="J25" s="61">
        <v>658744</v>
      </c>
      <c r="K25" s="61">
        <v>97447</v>
      </c>
      <c r="L25" s="61">
        <v>140237</v>
      </c>
      <c r="M25" s="61">
        <v>479570</v>
      </c>
      <c r="N25" s="61">
        <v>328266</v>
      </c>
      <c r="O25" s="61">
        <v>471677</v>
      </c>
      <c r="P25" s="61">
        <v>3938882</v>
      </c>
      <c r="Q25" s="61">
        <v>663283</v>
      </c>
      <c r="R25" s="61">
        <v>644391</v>
      </c>
      <c r="S25" s="61">
        <v>571928</v>
      </c>
      <c r="T25" s="61">
        <v>960602</v>
      </c>
      <c r="U25" s="61">
        <v>266677</v>
      </c>
      <c r="V25" s="61">
        <v>421186</v>
      </c>
      <c r="W25" s="61">
        <v>25015770</v>
      </c>
      <c r="X25" s="61">
        <v>3742532</v>
      </c>
      <c r="Y25" s="61">
        <v>4952451</v>
      </c>
      <c r="Z25" s="61">
        <v>5251853</v>
      </c>
      <c r="AA25" s="61">
        <v>3998546</v>
      </c>
      <c r="AB25" s="61">
        <v>2044474</v>
      </c>
      <c r="AC25" s="61">
        <v>1759956</v>
      </c>
      <c r="AD25" s="61">
        <v>7608032</v>
      </c>
      <c r="AE25" s="61">
        <v>1414763</v>
      </c>
      <c r="AF25" s="61">
        <v>312870</v>
      </c>
      <c r="AG25" s="61">
        <v>599602</v>
      </c>
      <c r="AH25" s="61">
        <v>929276</v>
      </c>
      <c r="AI25" s="61">
        <v>984275</v>
      </c>
      <c r="AJ25" s="61">
        <v>820192</v>
      </c>
      <c r="AK25" s="61">
        <v>17407737</v>
      </c>
      <c r="AL25" s="61">
        <v>2327769</v>
      </c>
      <c r="AM25" s="61">
        <v>4639581</v>
      </c>
      <c r="AN25" s="61">
        <v>4652251</v>
      </c>
      <c r="AO25" s="61">
        <v>3069271</v>
      </c>
      <c r="AP25" s="61">
        <v>1060199</v>
      </c>
      <c r="AQ25" s="61">
        <v>939764</v>
      </c>
      <c r="AR25" s="61">
        <v>69072</v>
      </c>
      <c r="AS25" s="61">
        <v>183419</v>
      </c>
      <c r="AT25" s="61">
        <v>94979</v>
      </c>
      <c r="AU25" s="61">
        <v>213603</v>
      </c>
      <c r="AV25" s="61">
        <v>74618</v>
      </c>
      <c r="AW25" s="61">
        <v>42750</v>
      </c>
      <c r="AX25" s="61">
        <v>412177</v>
      </c>
      <c r="AY25" s="61">
        <v>231408</v>
      </c>
      <c r="AZ25" s="61">
        <v>50573</v>
      </c>
      <c r="BA25" s="61">
        <v>102402</v>
      </c>
      <c r="BB25" s="61">
        <v>54927</v>
      </c>
      <c r="BC25" s="61">
        <v>112896</v>
      </c>
      <c r="BD25" s="61">
        <v>55883</v>
      </c>
      <c r="BE25" s="61">
        <v>35937</v>
      </c>
      <c r="BF25" s="61">
        <v>137373</v>
      </c>
      <c r="BG25" s="61">
        <v>108752</v>
      </c>
      <c r="BH25" s="61">
        <v>18499</v>
      </c>
      <c r="BI25" s="61">
        <v>81016</v>
      </c>
      <c r="BJ25" s="61">
        <v>40052</v>
      </c>
      <c r="BK25" s="61">
        <v>100707</v>
      </c>
      <c r="BL25" s="61">
        <v>18735</v>
      </c>
      <c r="BM25" s="61">
        <v>6813</v>
      </c>
      <c r="BN25" s="61">
        <v>274804</v>
      </c>
      <c r="BO25" s="61">
        <v>122657</v>
      </c>
      <c r="BP25" s="61">
        <v>243515</v>
      </c>
      <c r="BQ25" s="61">
        <v>569379</v>
      </c>
      <c r="BR25" s="61">
        <v>153119</v>
      </c>
      <c r="BS25" s="61">
        <v>427829</v>
      </c>
      <c r="BT25" s="61">
        <v>237288</v>
      </c>
      <c r="BU25" s="61">
        <v>69313</v>
      </c>
      <c r="BV25" s="61">
        <v>1611117</v>
      </c>
      <c r="BW25" s="61">
        <v>430972</v>
      </c>
      <c r="BX25" s="61">
        <v>143989</v>
      </c>
      <c r="BY25" s="61">
        <v>218909</v>
      </c>
      <c r="BZ25" s="61">
        <v>92694</v>
      </c>
      <c r="CA25" s="61">
        <v>224535</v>
      </c>
      <c r="CB25" s="61">
        <v>159094</v>
      </c>
      <c r="CC25" s="61">
        <v>58851</v>
      </c>
      <c r="CD25" s="61">
        <v>330705</v>
      </c>
      <c r="CE25" s="61">
        <v>185987</v>
      </c>
      <c r="CF25" s="61">
        <v>99526</v>
      </c>
      <c r="CG25" s="61">
        <v>350470</v>
      </c>
      <c r="CH25" s="61">
        <v>60425</v>
      </c>
      <c r="CI25" s="61">
        <v>203294</v>
      </c>
      <c r="CJ25" s="61">
        <v>78194</v>
      </c>
      <c r="CK25" s="61">
        <v>10462</v>
      </c>
      <c r="CL25" s="61">
        <v>1280412</v>
      </c>
      <c r="CM25" s="61">
        <v>244986</v>
      </c>
    </row>
    <row r="26" spans="1:91" s="62" customFormat="1" x14ac:dyDescent="0.3">
      <c r="A26" s="60" t="s">
        <v>22</v>
      </c>
      <c r="B26" s="61">
        <v>5112181</v>
      </c>
      <c r="C26" s="61">
        <v>853447</v>
      </c>
      <c r="D26" s="61">
        <v>75540</v>
      </c>
      <c r="E26" s="61">
        <v>708891</v>
      </c>
      <c r="F26" s="61">
        <v>915436</v>
      </c>
      <c r="G26" s="61">
        <v>482287</v>
      </c>
      <c r="H26" s="61">
        <v>764196</v>
      </c>
      <c r="I26" s="61">
        <v>2962040</v>
      </c>
      <c r="J26" s="61">
        <v>530803</v>
      </c>
      <c r="K26" s="61">
        <v>38053</v>
      </c>
      <c r="L26" s="61">
        <v>125464</v>
      </c>
      <c r="M26" s="61">
        <v>399392</v>
      </c>
      <c r="N26" s="61">
        <v>298240</v>
      </c>
      <c r="O26" s="61">
        <v>462696</v>
      </c>
      <c r="P26" s="61">
        <v>2150141</v>
      </c>
      <c r="Q26" s="61">
        <v>322644</v>
      </c>
      <c r="R26" s="61">
        <v>37487</v>
      </c>
      <c r="S26" s="61">
        <v>583427</v>
      </c>
      <c r="T26" s="61">
        <v>516044</v>
      </c>
      <c r="U26" s="61">
        <v>184047</v>
      </c>
      <c r="V26" s="61">
        <v>301501</v>
      </c>
      <c r="W26" s="61">
        <v>15087587</v>
      </c>
      <c r="X26" s="61">
        <v>2027735</v>
      </c>
      <c r="Y26" s="61">
        <v>329629</v>
      </c>
      <c r="Z26" s="61">
        <v>5254683</v>
      </c>
      <c r="AA26" s="61">
        <v>2048787</v>
      </c>
      <c r="AB26" s="61">
        <v>1488268</v>
      </c>
      <c r="AC26" s="61">
        <v>1491988</v>
      </c>
      <c r="AD26" s="61">
        <v>6205146</v>
      </c>
      <c r="AE26" s="61">
        <v>1087699</v>
      </c>
      <c r="AF26" s="61">
        <v>127919</v>
      </c>
      <c r="AG26" s="61">
        <v>560152</v>
      </c>
      <c r="AH26" s="61">
        <v>747533</v>
      </c>
      <c r="AI26" s="61">
        <v>799147</v>
      </c>
      <c r="AJ26" s="61">
        <v>809300</v>
      </c>
      <c r="AK26" s="61">
        <v>8882441</v>
      </c>
      <c r="AL26" s="61">
        <v>940036</v>
      </c>
      <c r="AM26" s="61">
        <v>201710</v>
      </c>
      <c r="AN26" s="61">
        <v>4694532</v>
      </c>
      <c r="AO26" s="61">
        <v>1301254</v>
      </c>
      <c r="AP26" s="61">
        <v>689121</v>
      </c>
      <c r="AQ26" s="61">
        <v>682688</v>
      </c>
      <c r="AR26" s="61">
        <v>41191</v>
      </c>
      <c r="AS26" s="61">
        <v>94340</v>
      </c>
      <c r="AT26" s="61">
        <v>74891</v>
      </c>
      <c r="AU26" s="61">
        <v>165015</v>
      </c>
      <c r="AV26" s="61">
        <v>40716</v>
      </c>
      <c r="AW26" s="61">
        <v>36000</v>
      </c>
      <c r="AX26" s="61">
        <v>233565</v>
      </c>
      <c r="AY26" s="61">
        <v>167730</v>
      </c>
      <c r="AZ26" s="61">
        <v>33696</v>
      </c>
      <c r="BA26" s="61">
        <v>64493</v>
      </c>
      <c r="BB26" s="61">
        <v>53617</v>
      </c>
      <c r="BC26" s="61">
        <v>109563</v>
      </c>
      <c r="BD26" s="61">
        <v>35596</v>
      </c>
      <c r="BE26" s="61">
        <v>31885</v>
      </c>
      <c r="BF26" s="61">
        <v>105315</v>
      </c>
      <c r="BG26" s="61">
        <v>96637</v>
      </c>
      <c r="BH26" s="61">
        <v>7495</v>
      </c>
      <c r="BI26" s="61">
        <v>29847</v>
      </c>
      <c r="BJ26" s="61">
        <v>21274</v>
      </c>
      <c r="BK26" s="61">
        <v>55452</v>
      </c>
      <c r="BL26" s="61">
        <v>5119</v>
      </c>
      <c r="BM26" s="61">
        <v>4114</v>
      </c>
      <c r="BN26" s="61">
        <v>128249</v>
      </c>
      <c r="BO26" s="61">
        <v>71093</v>
      </c>
      <c r="BP26" s="61">
        <v>133976</v>
      </c>
      <c r="BQ26" s="61">
        <v>209747</v>
      </c>
      <c r="BR26" s="61">
        <v>119952</v>
      </c>
      <c r="BS26" s="61">
        <v>317910</v>
      </c>
      <c r="BT26" s="61">
        <v>107262</v>
      </c>
      <c r="BU26" s="61">
        <v>65427</v>
      </c>
      <c r="BV26" s="61">
        <v>752578</v>
      </c>
      <c r="BW26" s="61">
        <v>320884</v>
      </c>
      <c r="BX26" s="61">
        <v>95003</v>
      </c>
      <c r="BY26" s="61">
        <v>122623</v>
      </c>
      <c r="BZ26" s="61">
        <v>89155</v>
      </c>
      <c r="CA26" s="61">
        <v>212205</v>
      </c>
      <c r="CB26" s="61">
        <v>87220</v>
      </c>
      <c r="CC26" s="61">
        <v>57721</v>
      </c>
      <c r="CD26" s="61">
        <v>245967</v>
      </c>
      <c r="CE26" s="61">
        <v>177804</v>
      </c>
      <c r="CF26" s="61">
        <v>38972</v>
      </c>
      <c r="CG26" s="61">
        <v>87123</v>
      </c>
      <c r="CH26" s="61">
        <v>30797</v>
      </c>
      <c r="CI26" s="61">
        <v>105704</v>
      </c>
      <c r="CJ26" s="61">
        <v>20042</v>
      </c>
      <c r="CK26" s="61">
        <v>7706</v>
      </c>
      <c r="CL26" s="61">
        <v>506611</v>
      </c>
      <c r="CM26" s="61">
        <v>143079</v>
      </c>
    </row>
    <row r="27" spans="1:91" s="62" customFormat="1" x14ac:dyDescent="0.3">
      <c r="A27" s="60" t="s">
        <v>23</v>
      </c>
      <c r="B27" s="61">
        <v>4659511</v>
      </c>
      <c r="C27" s="61">
        <v>789852</v>
      </c>
      <c r="D27" s="61">
        <v>54653</v>
      </c>
      <c r="E27" s="61">
        <v>666629</v>
      </c>
      <c r="F27" s="61">
        <v>860919</v>
      </c>
      <c r="G27" s="61">
        <v>389284</v>
      </c>
      <c r="H27" s="61">
        <v>756213</v>
      </c>
      <c r="I27" s="61">
        <v>2830104</v>
      </c>
      <c r="J27" s="61">
        <v>532093</v>
      </c>
      <c r="K27" s="61">
        <v>24575</v>
      </c>
      <c r="L27" s="61">
        <v>118270</v>
      </c>
      <c r="M27" s="61">
        <v>427574</v>
      </c>
      <c r="N27" s="61">
        <v>257834</v>
      </c>
      <c r="O27" s="61">
        <v>487158</v>
      </c>
      <c r="P27" s="61">
        <v>1829407</v>
      </c>
      <c r="Q27" s="61">
        <v>257759</v>
      </c>
      <c r="R27" s="61">
        <v>30078</v>
      </c>
      <c r="S27" s="61">
        <v>548359</v>
      </c>
      <c r="T27" s="61">
        <v>433345</v>
      </c>
      <c r="U27" s="61">
        <v>131450</v>
      </c>
      <c r="V27" s="61">
        <v>269055</v>
      </c>
      <c r="W27" s="61">
        <v>13595795</v>
      </c>
      <c r="X27" s="61">
        <v>1733854</v>
      </c>
      <c r="Y27" s="61">
        <v>194513</v>
      </c>
      <c r="Z27" s="61">
        <v>5151817</v>
      </c>
      <c r="AA27" s="61">
        <v>1869893</v>
      </c>
      <c r="AB27" s="61">
        <v>1168591</v>
      </c>
      <c r="AC27" s="61">
        <v>1456822</v>
      </c>
      <c r="AD27" s="61">
        <v>5694832</v>
      </c>
      <c r="AE27" s="61">
        <v>1048996</v>
      </c>
      <c r="AF27" s="61">
        <v>61581</v>
      </c>
      <c r="AG27" s="61">
        <v>519986</v>
      </c>
      <c r="AH27" s="61">
        <v>801767</v>
      </c>
      <c r="AI27" s="61">
        <v>669701</v>
      </c>
      <c r="AJ27" s="61">
        <v>860624</v>
      </c>
      <c r="AK27" s="61">
        <v>7900963</v>
      </c>
      <c r="AL27" s="61">
        <v>684857</v>
      </c>
      <c r="AM27" s="61">
        <v>132932</v>
      </c>
      <c r="AN27" s="61">
        <v>4631832</v>
      </c>
      <c r="AO27" s="61">
        <v>1068125</v>
      </c>
      <c r="AP27" s="61">
        <v>498890</v>
      </c>
      <c r="AQ27" s="61">
        <v>596198</v>
      </c>
      <c r="AR27" s="61">
        <v>34294</v>
      </c>
      <c r="AS27" s="61">
        <v>84904</v>
      </c>
      <c r="AT27" s="61">
        <v>68607</v>
      </c>
      <c r="AU27" s="61">
        <v>174751</v>
      </c>
      <c r="AV27" s="61">
        <v>21915</v>
      </c>
      <c r="AW27" s="61">
        <v>29277</v>
      </c>
      <c r="AX27" s="61">
        <v>206928</v>
      </c>
      <c r="AY27" s="61">
        <v>169177</v>
      </c>
      <c r="AZ27" s="61">
        <v>27755</v>
      </c>
      <c r="BA27" s="61">
        <v>64574</v>
      </c>
      <c r="BB27" s="61">
        <v>50340</v>
      </c>
      <c r="BC27" s="61">
        <v>128513</v>
      </c>
      <c r="BD27" s="61">
        <v>18738</v>
      </c>
      <c r="BE27" s="61">
        <v>26116</v>
      </c>
      <c r="BF27" s="61">
        <v>111537</v>
      </c>
      <c r="BG27" s="61">
        <v>104521</v>
      </c>
      <c r="BH27" s="61">
        <v>6539</v>
      </c>
      <c r="BI27" s="61">
        <v>20330</v>
      </c>
      <c r="BJ27" s="61">
        <v>18268</v>
      </c>
      <c r="BK27" s="61">
        <v>46238</v>
      </c>
      <c r="BL27" s="61">
        <v>3177</v>
      </c>
      <c r="BM27" s="61">
        <v>3161</v>
      </c>
      <c r="BN27" s="61">
        <v>95390</v>
      </c>
      <c r="BO27" s="61">
        <v>64656</v>
      </c>
      <c r="BP27" s="61">
        <v>94927</v>
      </c>
      <c r="BQ27" s="61">
        <v>166318</v>
      </c>
      <c r="BR27" s="61">
        <v>115196</v>
      </c>
      <c r="BS27" s="61">
        <v>358204</v>
      </c>
      <c r="BT27" s="61">
        <v>49540</v>
      </c>
      <c r="BU27" s="61">
        <v>49284</v>
      </c>
      <c r="BV27" s="61">
        <v>595366</v>
      </c>
      <c r="BW27" s="61">
        <v>305019</v>
      </c>
      <c r="BX27" s="61">
        <v>67266</v>
      </c>
      <c r="BY27" s="61">
        <v>120894</v>
      </c>
      <c r="BZ27" s="61">
        <v>88245</v>
      </c>
      <c r="CA27" s="61">
        <v>264510</v>
      </c>
      <c r="CB27" s="61">
        <v>36856</v>
      </c>
      <c r="CC27" s="61">
        <v>44476</v>
      </c>
      <c r="CD27" s="61">
        <v>245528</v>
      </c>
      <c r="CE27" s="61">
        <v>181221</v>
      </c>
      <c r="CF27" s="61">
        <v>27661</v>
      </c>
      <c r="CG27" s="61">
        <v>45423</v>
      </c>
      <c r="CH27" s="61">
        <v>26951</v>
      </c>
      <c r="CI27" s="61">
        <v>93694</v>
      </c>
      <c r="CJ27" s="61">
        <v>12685</v>
      </c>
      <c r="CK27" s="61">
        <v>4807</v>
      </c>
      <c r="CL27" s="61">
        <v>349838</v>
      </c>
      <c r="CM27" s="61">
        <v>123797</v>
      </c>
    </row>
    <row r="28" spans="1:91" s="62" customFormat="1" x14ac:dyDescent="0.3">
      <c r="A28" s="60" t="s">
        <v>24</v>
      </c>
      <c r="B28" s="61">
        <v>3939144</v>
      </c>
      <c r="C28" s="61">
        <v>659794</v>
      </c>
      <c r="D28" s="61">
        <v>43575</v>
      </c>
      <c r="E28" s="61">
        <v>652657</v>
      </c>
      <c r="F28" s="61">
        <v>682899</v>
      </c>
      <c r="G28" s="61">
        <v>323816</v>
      </c>
      <c r="H28" s="61">
        <v>662603</v>
      </c>
      <c r="I28" s="61">
        <v>2188084</v>
      </c>
      <c r="J28" s="61">
        <v>395973</v>
      </c>
      <c r="K28" s="61">
        <v>20744</v>
      </c>
      <c r="L28" s="61">
        <v>93882</v>
      </c>
      <c r="M28" s="61">
        <v>310738</v>
      </c>
      <c r="N28" s="61">
        <v>201916</v>
      </c>
      <c r="O28" s="61">
        <v>399130</v>
      </c>
      <c r="P28" s="61">
        <v>1751060</v>
      </c>
      <c r="Q28" s="61">
        <v>263820</v>
      </c>
      <c r="R28" s="61">
        <v>22831</v>
      </c>
      <c r="S28" s="61">
        <v>558774</v>
      </c>
      <c r="T28" s="61">
        <v>372161</v>
      </c>
      <c r="U28" s="61">
        <v>121900</v>
      </c>
      <c r="V28" s="61">
        <v>263473</v>
      </c>
      <c r="W28" s="61">
        <v>12807505</v>
      </c>
      <c r="X28" s="61">
        <v>1639998</v>
      </c>
      <c r="Y28" s="61">
        <v>182458</v>
      </c>
      <c r="Z28" s="61">
        <v>5469828</v>
      </c>
      <c r="AA28" s="61">
        <v>1558088</v>
      </c>
      <c r="AB28" s="61">
        <v>1038564</v>
      </c>
      <c r="AC28" s="61">
        <v>1273547</v>
      </c>
      <c r="AD28" s="61">
        <v>4546501</v>
      </c>
      <c r="AE28" s="61">
        <v>811372</v>
      </c>
      <c r="AF28" s="61">
        <v>54389</v>
      </c>
      <c r="AG28" s="61">
        <v>466866</v>
      </c>
      <c r="AH28" s="61">
        <v>611960</v>
      </c>
      <c r="AI28" s="61">
        <v>559866</v>
      </c>
      <c r="AJ28" s="61">
        <v>679970</v>
      </c>
      <c r="AK28" s="61">
        <v>8261004</v>
      </c>
      <c r="AL28" s="61">
        <v>828626</v>
      </c>
      <c r="AM28" s="61">
        <v>128069</v>
      </c>
      <c r="AN28" s="61">
        <v>5002962</v>
      </c>
      <c r="AO28" s="61">
        <v>946127</v>
      </c>
      <c r="AP28" s="61">
        <v>478698</v>
      </c>
      <c r="AQ28" s="61">
        <v>593577</v>
      </c>
      <c r="AR28" s="61">
        <v>33330</v>
      </c>
      <c r="AS28" s="61">
        <v>60841</v>
      </c>
      <c r="AT28" s="61">
        <v>60375</v>
      </c>
      <c r="AU28" s="61">
        <v>147411</v>
      </c>
      <c r="AV28" s="61">
        <v>20199</v>
      </c>
      <c r="AW28" s="61">
        <v>21102</v>
      </c>
      <c r="AX28" s="61">
        <v>181294</v>
      </c>
      <c r="AY28" s="61">
        <v>135240</v>
      </c>
      <c r="AZ28" s="61">
        <v>26391</v>
      </c>
      <c r="BA28" s="61">
        <v>38638</v>
      </c>
      <c r="BB28" s="61">
        <v>38600</v>
      </c>
      <c r="BC28" s="61">
        <v>99511</v>
      </c>
      <c r="BD28" s="61">
        <v>15774</v>
      </c>
      <c r="BE28" s="61">
        <v>18367</v>
      </c>
      <c r="BF28" s="61">
        <v>80852</v>
      </c>
      <c r="BG28" s="61">
        <v>77840</v>
      </c>
      <c r="BH28" s="61">
        <v>6939</v>
      </c>
      <c r="BI28" s="61">
        <v>22202</v>
      </c>
      <c r="BJ28" s="61">
        <v>21776</v>
      </c>
      <c r="BK28" s="61">
        <v>47900</v>
      </c>
      <c r="BL28" s="61">
        <v>4425</v>
      </c>
      <c r="BM28" s="61">
        <v>2736</v>
      </c>
      <c r="BN28" s="61">
        <v>100442</v>
      </c>
      <c r="BO28" s="61">
        <v>57400</v>
      </c>
      <c r="BP28" s="61">
        <v>107690</v>
      </c>
      <c r="BQ28" s="61">
        <v>134422</v>
      </c>
      <c r="BR28" s="61">
        <v>93866</v>
      </c>
      <c r="BS28" s="61">
        <v>298650</v>
      </c>
      <c r="BT28" s="61">
        <v>45839</v>
      </c>
      <c r="BU28" s="61">
        <v>36414</v>
      </c>
      <c r="BV28" s="61">
        <v>681592</v>
      </c>
      <c r="BW28" s="61">
        <v>241524</v>
      </c>
      <c r="BX28" s="61">
        <v>71731</v>
      </c>
      <c r="BY28" s="61">
        <v>68260</v>
      </c>
      <c r="BZ28" s="61">
        <v>63905</v>
      </c>
      <c r="CA28" s="61">
        <v>197670</v>
      </c>
      <c r="CB28" s="61">
        <v>26009</v>
      </c>
      <c r="CC28" s="61">
        <v>31558</v>
      </c>
      <c r="CD28" s="61">
        <v>222865</v>
      </c>
      <c r="CE28" s="61">
        <v>129375</v>
      </c>
      <c r="CF28" s="61">
        <v>35960</v>
      </c>
      <c r="CG28" s="61">
        <v>66162</v>
      </c>
      <c r="CH28" s="61">
        <v>29961</v>
      </c>
      <c r="CI28" s="61">
        <v>100981</v>
      </c>
      <c r="CJ28" s="61">
        <v>19830</v>
      </c>
      <c r="CK28" s="61">
        <v>4856</v>
      </c>
      <c r="CL28" s="61">
        <v>458726</v>
      </c>
      <c r="CM28" s="61">
        <v>112149</v>
      </c>
    </row>
    <row r="29" spans="1:91" s="62" customFormat="1" x14ac:dyDescent="0.3">
      <c r="A29" s="60" t="s">
        <v>25</v>
      </c>
      <c r="B29" s="61">
        <v>4657133</v>
      </c>
      <c r="C29" s="61">
        <v>852020</v>
      </c>
      <c r="D29" s="61">
        <v>102044</v>
      </c>
      <c r="E29" s="61">
        <v>663496</v>
      </c>
      <c r="F29" s="61">
        <v>806222</v>
      </c>
      <c r="G29" s="61">
        <v>430959</v>
      </c>
      <c r="H29" s="61">
        <v>708047</v>
      </c>
      <c r="I29" s="61">
        <v>2739686</v>
      </c>
      <c r="J29" s="61">
        <v>556200</v>
      </c>
      <c r="K29" s="61">
        <v>51602</v>
      </c>
      <c r="L29" s="61">
        <v>102030</v>
      </c>
      <c r="M29" s="61">
        <v>367596</v>
      </c>
      <c r="N29" s="61">
        <v>289345</v>
      </c>
      <c r="O29" s="61">
        <v>441555</v>
      </c>
      <c r="P29" s="61">
        <v>1917447</v>
      </c>
      <c r="Q29" s="61">
        <v>295820</v>
      </c>
      <c r="R29" s="61">
        <v>50442</v>
      </c>
      <c r="S29" s="61">
        <v>561466</v>
      </c>
      <c r="T29" s="61">
        <v>438626</v>
      </c>
      <c r="U29" s="61">
        <v>141613</v>
      </c>
      <c r="V29" s="61">
        <v>266492</v>
      </c>
      <c r="W29" s="61">
        <v>13875208</v>
      </c>
      <c r="X29" s="61">
        <v>2097987</v>
      </c>
      <c r="Y29" s="61">
        <v>471605</v>
      </c>
      <c r="Z29" s="61">
        <v>5034240</v>
      </c>
      <c r="AA29" s="61">
        <v>1811188</v>
      </c>
      <c r="AB29" s="61">
        <v>1247670</v>
      </c>
      <c r="AC29" s="61">
        <v>1306169</v>
      </c>
      <c r="AD29" s="61">
        <v>5456934</v>
      </c>
      <c r="AE29" s="61">
        <v>1139438</v>
      </c>
      <c r="AF29" s="61">
        <v>181116</v>
      </c>
      <c r="AG29" s="61">
        <v>439422</v>
      </c>
      <c r="AH29" s="61">
        <v>662153</v>
      </c>
      <c r="AI29" s="61">
        <v>714062</v>
      </c>
      <c r="AJ29" s="61">
        <v>727998</v>
      </c>
      <c r="AK29" s="61">
        <v>8418274</v>
      </c>
      <c r="AL29" s="61">
        <v>958549</v>
      </c>
      <c r="AM29" s="61">
        <v>290489</v>
      </c>
      <c r="AN29" s="61">
        <v>4594818</v>
      </c>
      <c r="AO29" s="61">
        <v>1149036</v>
      </c>
      <c r="AP29" s="61">
        <v>533607</v>
      </c>
      <c r="AQ29" s="61">
        <v>578171</v>
      </c>
      <c r="AR29" s="61">
        <v>50333</v>
      </c>
      <c r="AS29" s="61">
        <v>91631</v>
      </c>
      <c r="AT29" s="61">
        <v>65383</v>
      </c>
      <c r="AU29" s="61">
        <v>182760</v>
      </c>
      <c r="AV29" s="61">
        <v>34732</v>
      </c>
      <c r="AW29" s="61">
        <v>26682</v>
      </c>
      <c r="AX29" s="61">
        <v>246372</v>
      </c>
      <c r="AY29" s="61">
        <v>154126</v>
      </c>
      <c r="AZ29" s="61">
        <v>42494</v>
      </c>
      <c r="BA29" s="61">
        <v>68904</v>
      </c>
      <c r="BB29" s="61">
        <v>46307</v>
      </c>
      <c r="BC29" s="61">
        <v>125871</v>
      </c>
      <c r="BD29" s="61">
        <v>29908</v>
      </c>
      <c r="BE29" s="61">
        <v>24472</v>
      </c>
      <c r="BF29" s="61">
        <v>127096</v>
      </c>
      <c r="BG29" s="61">
        <v>91147</v>
      </c>
      <c r="BH29" s="61">
        <v>7839</v>
      </c>
      <c r="BI29" s="61">
        <v>22727</v>
      </c>
      <c r="BJ29" s="61">
        <v>19076</v>
      </c>
      <c r="BK29" s="61">
        <v>56889</v>
      </c>
      <c r="BL29" s="61">
        <v>4824</v>
      </c>
      <c r="BM29" s="61">
        <v>2209</v>
      </c>
      <c r="BN29" s="61">
        <v>119276</v>
      </c>
      <c r="BO29" s="61">
        <v>62979</v>
      </c>
      <c r="BP29" s="61">
        <v>174352</v>
      </c>
      <c r="BQ29" s="61">
        <v>190148</v>
      </c>
      <c r="BR29" s="61">
        <v>100686</v>
      </c>
      <c r="BS29" s="61">
        <v>359075</v>
      </c>
      <c r="BT29" s="61">
        <v>102566</v>
      </c>
      <c r="BU29" s="61">
        <v>44513</v>
      </c>
      <c r="BV29" s="61">
        <v>861984</v>
      </c>
      <c r="BW29" s="61">
        <v>264664</v>
      </c>
      <c r="BX29" s="61">
        <v>128862</v>
      </c>
      <c r="BY29" s="61">
        <v>113080</v>
      </c>
      <c r="BZ29" s="61">
        <v>72101</v>
      </c>
      <c r="CA29" s="61">
        <v>237188</v>
      </c>
      <c r="CB29" s="61">
        <v>80069</v>
      </c>
      <c r="CC29" s="61">
        <v>40380</v>
      </c>
      <c r="CD29" s="61">
        <v>324867</v>
      </c>
      <c r="CE29" s="61">
        <v>142891</v>
      </c>
      <c r="CF29" s="61">
        <v>45491</v>
      </c>
      <c r="CG29" s="61">
        <v>77068</v>
      </c>
      <c r="CH29" s="61">
        <v>28585</v>
      </c>
      <c r="CI29" s="61">
        <v>121887</v>
      </c>
      <c r="CJ29" s="61">
        <v>22496</v>
      </c>
      <c r="CK29" s="61">
        <v>4134</v>
      </c>
      <c r="CL29" s="61">
        <v>537116</v>
      </c>
      <c r="CM29" s="61">
        <v>121773</v>
      </c>
    </row>
    <row r="30" spans="1:91" s="62" customFormat="1" x14ac:dyDescent="0.3">
      <c r="A30" s="60" t="s">
        <v>26</v>
      </c>
      <c r="B30" s="61">
        <v>5770836</v>
      </c>
      <c r="C30" s="61">
        <v>1024250</v>
      </c>
      <c r="D30" s="61">
        <v>199604</v>
      </c>
      <c r="E30" s="61">
        <v>780356</v>
      </c>
      <c r="F30" s="61">
        <v>1063768</v>
      </c>
      <c r="G30" s="61">
        <v>521229</v>
      </c>
      <c r="H30" s="61">
        <v>848713</v>
      </c>
      <c r="I30" s="61">
        <v>3161425</v>
      </c>
      <c r="J30" s="61">
        <v>600764</v>
      </c>
      <c r="K30" s="61">
        <v>68042</v>
      </c>
      <c r="L30" s="61">
        <v>109524</v>
      </c>
      <c r="M30" s="61">
        <v>454396</v>
      </c>
      <c r="N30" s="61">
        <v>328346</v>
      </c>
      <c r="O30" s="61">
        <v>484998</v>
      </c>
      <c r="P30" s="61">
        <v>2609411</v>
      </c>
      <c r="Q30" s="61">
        <v>423486</v>
      </c>
      <c r="R30" s="61">
        <v>131562</v>
      </c>
      <c r="S30" s="61">
        <v>670833</v>
      </c>
      <c r="T30" s="61">
        <v>609372</v>
      </c>
      <c r="U30" s="61">
        <v>192883</v>
      </c>
      <c r="V30" s="61">
        <v>363715</v>
      </c>
      <c r="W30" s="61">
        <v>18129451</v>
      </c>
      <c r="X30" s="61">
        <v>2752140</v>
      </c>
      <c r="Y30" s="61">
        <v>1097567</v>
      </c>
      <c r="Z30" s="61">
        <v>5868889</v>
      </c>
      <c r="AA30" s="61">
        <v>2600043</v>
      </c>
      <c r="AB30" s="61">
        <v>1700724</v>
      </c>
      <c r="AC30" s="61">
        <v>1646358</v>
      </c>
      <c r="AD30" s="61">
        <v>7037862</v>
      </c>
      <c r="AE30" s="61">
        <v>1407866</v>
      </c>
      <c r="AF30" s="61">
        <v>321591</v>
      </c>
      <c r="AG30" s="61">
        <v>461114</v>
      </c>
      <c r="AH30" s="61">
        <v>974871</v>
      </c>
      <c r="AI30" s="61">
        <v>991680</v>
      </c>
      <c r="AJ30" s="61">
        <v>833456</v>
      </c>
      <c r="AK30" s="61">
        <v>11091589</v>
      </c>
      <c r="AL30" s="61">
        <v>1344274</v>
      </c>
      <c r="AM30" s="61">
        <v>775976</v>
      </c>
      <c r="AN30" s="61">
        <v>5407776</v>
      </c>
      <c r="AO30" s="61">
        <v>1625172</v>
      </c>
      <c r="AP30" s="61">
        <v>709044</v>
      </c>
      <c r="AQ30" s="61">
        <v>812902</v>
      </c>
      <c r="AR30" s="61">
        <v>62701</v>
      </c>
      <c r="AS30" s="61">
        <v>113031</v>
      </c>
      <c r="AT30" s="61">
        <v>82393</v>
      </c>
      <c r="AU30" s="61">
        <v>207409</v>
      </c>
      <c r="AV30" s="61">
        <v>43192</v>
      </c>
      <c r="AW30" s="61">
        <v>32636</v>
      </c>
      <c r="AX30" s="61">
        <v>282613</v>
      </c>
      <c r="AY30" s="61">
        <v>200275</v>
      </c>
      <c r="AZ30" s="61">
        <v>52678</v>
      </c>
      <c r="BA30" s="61">
        <v>74121</v>
      </c>
      <c r="BB30" s="61">
        <v>53317</v>
      </c>
      <c r="BC30" s="61">
        <v>133486</v>
      </c>
      <c r="BD30" s="61">
        <v>37241</v>
      </c>
      <c r="BE30" s="61">
        <v>27721</v>
      </c>
      <c r="BF30" s="61">
        <v>113997</v>
      </c>
      <c r="BG30" s="61">
        <v>108202</v>
      </c>
      <c r="BH30" s="61">
        <v>10023</v>
      </c>
      <c r="BI30" s="61">
        <v>38910</v>
      </c>
      <c r="BJ30" s="61">
        <v>29076</v>
      </c>
      <c r="BK30" s="61">
        <v>73923</v>
      </c>
      <c r="BL30" s="61">
        <v>5951</v>
      </c>
      <c r="BM30" s="61">
        <v>4915</v>
      </c>
      <c r="BN30" s="61">
        <v>168616</v>
      </c>
      <c r="BO30" s="61">
        <v>92074</v>
      </c>
      <c r="BP30" s="61">
        <v>269413</v>
      </c>
      <c r="BQ30" s="61">
        <v>288099</v>
      </c>
      <c r="BR30" s="61">
        <v>131521</v>
      </c>
      <c r="BS30" s="61">
        <v>412365</v>
      </c>
      <c r="BT30" s="61">
        <v>173041</v>
      </c>
      <c r="BU30" s="61">
        <v>54700</v>
      </c>
      <c r="BV30" s="61">
        <v>1057475</v>
      </c>
      <c r="BW30" s="61">
        <v>365526</v>
      </c>
      <c r="BX30" s="61">
        <v>215944</v>
      </c>
      <c r="BY30" s="61">
        <v>152513</v>
      </c>
      <c r="BZ30" s="61">
        <v>89142</v>
      </c>
      <c r="CA30" s="61">
        <v>256229</v>
      </c>
      <c r="CB30" s="61">
        <v>143061</v>
      </c>
      <c r="CC30" s="61">
        <v>47009</v>
      </c>
      <c r="CD30" s="61">
        <v>320728</v>
      </c>
      <c r="CE30" s="61">
        <v>183238</v>
      </c>
      <c r="CF30" s="61">
        <v>53468</v>
      </c>
      <c r="CG30" s="61">
        <v>135585</v>
      </c>
      <c r="CH30" s="61">
        <v>42379</v>
      </c>
      <c r="CI30" s="61">
        <v>156136</v>
      </c>
      <c r="CJ30" s="61">
        <v>29980</v>
      </c>
      <c r="CK30" s="61">
        <v>7691</v>
      </c>
      <c r="CL30" s="61">
        <v>736746</v>
      </c>
      <c r="CM30" s="61">
        <v>182288</v>
      </c>
    </row>
    <row r="31" spans="1:91" s="62" customFormat="1" x14ac:dyDescent="0.3">
      <c r="A31" s="60" t="s">
        <v>27</v>
      </c>
      <c r="B31" s="61">
        <v>7301730</v>
      </c>
      <c r="C31" s="61">
        <v>1449381</v>
      </c>
      <c r="D31" s="61">
        <v>462995</v>
      </c>
      <c r="E31" s="61">
        <v>699833</v>
      </c>
      <c r="F31" s="61">
        <v>1406372</v>
      </c>
      <c r="G31" s="61">
        <v>662432</v>
      </c>
      <c r="H31" s="61">
        <v>860931</v>
      </c>
      <c r="I31" s="61">
        <v>3840663</v>
      </c>
      <c r="J31" s="61">
        <v>757292</v>
      </c>
      <c r="K31" s="61">
        <v>88204</v>
      </c>
      <c r="L31" s="61">
        <v>150256</v>
      </c>
      <c r="M31" s="61">
        <v>574858</v>
      </c>
      <c r="N31" s="61">
        <v>417439</v>
      </c>
      <c r="O31" s="61">
        <v>472838</v>
      </c>
      <c r="P31" s="61">
        <v>3461067</v>
      </c>
      <c r="Q31" s="61">
        <v>692089</v>
      </c>
      <c r="R31" s="61">
        <v>374790</v>
      </c>
      <c r="S31" s="61">
        <v>549578</v>
      </c>
      <c r="T31" s="61">
        <v>831513</v>
      </c>
      <c r="U31" s="61">
        <v>244993</v>
      </c>
      <c r="V31" s="61">
        <v>388093</v>
      </c>
      <c r="W31" s="61">
        <v>22298622</v>
      </c>
      <c r="X31" s="61">
        <v>3902139</v>
      </c>
      <c r="Y31" s="61">
        <v>2483892</v>
      </c>
      <c r="Z31" s="61">
        <v>4934625</v>
      </c>
      <c r="AA31" s="61">
        <v>3845492</v>
      </c>
      <c r="AB31" s="61">
        <v>2171625</v>
      </c>
      <c r="AC31" s="61">
        <v>1716226</v>
      </c>
      <c r="AD31" s="61">
        <v>9014634</v>
      </c>
      <c r="AE31" s="61">
        <v>1899051</v>
      </c>
      <c r="AF31" s="61">
        <v>389424</v>
      </c>
      <c r="AG31" s="61">
        <v>618201</v>
      </c>
      <c r="AH31" s="61">
        <v>1373168</v>
      </c>
      <c r="AI31" s="61">
        <v>1277963</v>
      </c>
      <c r="AJ31" s="61">
        <v>846192</v>
      </c>
      <c r="AK31" s="61">
        <v>13283988</v>
      </c>
      <c r="AL31" s="61">
        <v>2003088</v>
      </c>
      <c r="AM31" s="61">
        <v>2094468</v>
      </c>
      <c r="AN31" s="61">
        <v>4316423</v>
      </c>
      <c r="AO31" s="61">
        <v>2472324</v>
      </c>
      <c r="AP31" s="61">
        <v>893662</v>
      </c>
      <c r="AQ31" s="61">
        <v>870034</v>
      </c>
      <c r="AR31" s="61">
        <v>85914</v>
      </c>
      <c r="AS31" s="61">
        <v>167828</v>
      </c>
      <c r="AT31" s="61">
        <v>117680</v>
      </c>
      <c r="AU31" s="61">
        <v>239233</v>
      </c>
      <c r="AV31" s="61">
        <v>70672</v>
      </c>
      <c r="AW31" s="61">
        <v>43569</v>
      </c>
      <c r="AX31" s="61">
        <v>458226</v>
      </c>
      <c r="AY31" s="61">
        <v>266259</v>
      </c>
      <c r="AZ31" s="61">
        <v>69096</v>
      </c>
      <c r="BA31" s="61">
        <v>106676</v>
      </c>
      <c r="BB31" s="61">
        <v>60776</v>
      </c>
      <c r="BC31" s="61">
        <v>130489</v>
      </c>
      <c r="BD31" s="61">
        <v>56855</v>
      </c>
      <c r="BE31" s="61">
        <v>36204</v>
      </c>
      <c r="BF31" s="61">
        <v>173599</v>
      </c>
      <c r="BG31" s="61">
        <v>123596</v>
      </c>
      <c r="BH31" s="61">
        <v>16817</v>
      </c>
      <c r="BI31" s="61">
        <v>61152</v>
      </c>
      <c r="BJ31" s="61">
        <v>56904</v>
      </c>
      <c r="BK31" s="61">
        <v>108744</v>
      </c>
      <c r="BL31" s="61">
        <v>13817</v>
      </c>
      <c r="BM31" s="61">
        <v>7365</v>
      </c>
      <c r="BN31" s="61">
        <v>284627</v>
      </c>
      <c r="BO31" s="61">
        <v>142663</v>
      </c>
      <c r="BP31" s="61">
        <v>332439</v>
      </c>
      <c r="BQ31" s="61">
        <v>463133</v>
      </c>
      <c r="BR31" s="61">
        <v>186808</v>
      </c>
      <c r="BS31" s="61">
        <v>501764</v>
      </c>
      <c r="BT31" s="61">
        <v>269383</v>
      </c>
      <c r="BU31" s="61">
        <v>79853</v>
      </c>
      <c r="BV31" s="61">
        <v>1563183</v>
      </c>
      <c r="BW31" s="61">
        <v>505576</v>
      </c>
      <c r="BX31" s="61">
        <v>265771</v>
      </c>
      <c r="BY31" s="61">
        <v>241316</v>
      </c>
      <c r="BZ31" s="61">
        <v>107436</v>
      </c>
      <c r="CA31" s="61">
        <v>284398</v>
      </c>
      <c r="CB31" s="61">
        <v>215784</v>
      </c>
      <c r="CC31" s="61">
        <v>69597</v>
      </c>
      <c r="CD31" s="61">
        <v>488803</v>
      </c>
      <c r="CE31" s="61">
        <v>225946</v>
      </c>
      <c r="CF31" s="61">
        <v>66669</v>
      </c>
      <c r="CG31" s="61">
        <v>221817</v>
      </c>
      <c r="CH31" s="61">
        <v>79371</v>
      </c>
      <c r="CI31" s="61">
        <v>217366</v>
      </c>
      <c r="CJ31" s="61">
        <v>53599</v>
      </c>
      <c r="CK31" s="61">
        <v>10256</v>
      </c>
      <c r="CL31" s="61">
        <v>1074381</v>
      </c>
      <c r="CM31" s="61">
        <v>279630</v>
      </c>
    </row>
    <row r="32" spans="1:91" s="62" customFormat="1" x14ac:dyDescent="0.3">
      <c r="A32" s="60" t="s">
        <v>28</v>
      </c>
      <c r="B32" s="61">
        <v>8518421</v>
      </c>
      <c r="C32" s="61">
        <v>1602146</v>
      </c>
      <c r="D32" s="61">
        <v>1069880</v>
      </c>
      <c r="E32" s="61">
        <v>635595</v>
      </c>
      <c r="F32" s="61">
        <v>1646843</v>
      </c>
      <c r="G32" s="61">
        <v>660125</v>
      </c>
      <c r="H32" s="61">
        <v>963719</v>
      </c>
      <c r="I32" s="61">
        <v>3901968</v>
      </c>
      <c r="J32" s="61">
        <v>826394</v>
      </c>
      <c r="K32" s="61">
        <v>107534</v>
      </c>
      <c r="L32" s="61">
        <v>166695</v>
      </c>
      <c r="M32" s="61">
        <v>552969</v>
      </c>
      <c r="N32" s="61">
        <v>381019</v>
      </c>
      <c r="O32" s="61">
        <v>503573</v>
      </c>
      <c r="P32" s="61">
        <v>4616453</v>
      </c>
      <c r="Q32" s="61">
        <v>775752</v>
      </c>
      <c r="R32" s="61">
        <v>962347</v>
      </c>
      <c r="S32" s="61">
        <v>468900</v>
      </c>
      <c r="T32" s="61">
        <v>1093874</v>
      </c>
      <c r="U32" s="61">
        <v>279106</v>
      </c>
      <c r="V32" s="61">
        <v>460145</v>
      </c>
      <c r="W32" s="61">
        <v>26691702</v>
      </c>
      <c r="X32" s="61">
        <v>4215472</v>
      </c>
      <c r="Y32" s="61">
        <v>5822278</v>
      </c>
      <c r="Z32" s="61">
        <v>4404958</v>
      </c>
      <c r="AA32" s="61">
        <v>4635356</v>
      </c>
      <c r="AB32" s="61">
        <v>2206674</v>
      </c>
      <c r="AC32" s="61">
        <v>1899490</v>
      </c>
      <c r="AD32" s="61">
        <v>8560446</v>
      </c>
      <c r="AE32" s="61">
        <v>1835288</v>
      </c>
      <c r="AF32" s="61">
        <v>333671</v>
      </c>
      <c r="AG32" s="61">
        <v>619704</v>
      </c>
      <c r="AH32" s="61">
        <v>1158828</v>
      </c>
      <c r="AI32" s="61">
        <v>1171097</v>
      </c>
      <c r="AJ32" s="61">
        <v>875831</v>
      </c>
      <c r="AK32" s="61">
        <v>18131256</v>
      </c>
      <c r="AL32" s="61">
        <v>2380183</v>
      </c>
      <c r="AM32" s="61">
        <v>5488607</v>
      </c>
      <c r="AN32" s="61">
        <v>3785254</v>
      </c>
      <c r="AO32" s="61">
        <v>3476528</v>
      </c>
      <c r="AP32" s="61">
        <v>1035577</v>
      </c>
      <c r="AQ32" s="61">
        <v>1023659</v>
      </c>
      <c r="AR32" s="61">
        <v>85376</v>
      </c>
      <c r="AS32" s="61">
        <v>223734</v>
      </c>
      <c r="AT32" s="61">
        <v>123974</v>
      </c>
      <c r="AU32" s="61">
        <v>236848</v>
      </c>
      <c r="AV32" s="61">
        <v>99899</v>
      </c>
      <c r="AW32" s="61">
        <v>50020</v>
      </c>
      <c r="AX32" s="61">
        <v>487291</v>
      </c>
      <c r="AY32" s="61">
        <v>295004</v>
      </c>
      <c r="AZ32" s="61">
        <v>64228</v>
      </c>
      <c r="BA32" s="61">
        <v>144313</v>
      </c>
      <c r="BB32" s="61">
        <v>68818</v>
      </c>
      <c r="BC32" s="61">
        <v>114568</v>
      </c>
      <c r="BD32" s="61">
        <v>81994</v>
      </c>
      <c r="BE32" s="61">
        <v>39749</v>
      </c>
      <c r="BF32" s="61">
        <v>177259</v>
      </c>
      <c r="BG32" s="61">
        <v>135464</v>
      </c>
      <c r="BH32" s="61">
        <v>21148</v>
      </c>
      <c r="BI32" s="61">
        <v>79421</v>
      </c>
      <c r="BJ32" s="61">
        <v>55157</v>
      </c>
      <c r="BK32" s="61">
        <v>122280</v>
      </c>
      <c r="BL32" s="61">
        <v>17904</v>
      </c>
      <c r="BM32" s="61">
        <v>10271</v>
      </c>
      <c r="BN32" s="61">
        <v>310032</v>
      </c>
      <c r="BO32" s="61">
        <v>159540</v>
      </c>
      <c r="BP32" s="61">
        <v>274478</v>
      </c>
      <c r="BQ32" s="61">
        <v>601202</v>
      </c>
      <c r="BR32" s="61">
        <v>200736</v>
      </c>
      <c r="BS32" s="61">
        <v>477588</v>
      </c>
      <c r="BT32" s="61">
        <v>288271</v>
      </c>
      <c r="BU32" s="61">
        <v>83183</v>
      </c>
      <c r="BV32" s="61">
        <v>1751782</v>
      </c>
      <c r="BW32" s="61">
        <v>538233</v>
      </c>
      <c r="BX32" s="61">
        <v>183989</v>
      </c>
      <c r="BY32" s="61">
        <v>315648</v>
      </c>
      <c r="BZ32" s="61">
        <v>120388</v>
      </c>
      <c r="CA32" s="61">
        <v>240208</v>
      </c>
      <c r="CB32" s="61">
        <v>204075</v>
      </c>
      <c r="CC32" s="61">
        <v>68770</v>
      </c>
      <c r="CD32" s="61">
        <v>463241</v>
      </c>
      <c r="CE32" s="61">
        <v>238969</v>
      </c>
      <c r="CF32" s="61">
        <v>90489</v>
      </c>
      <c r="CG32" s="61">
        <v>285554</v>
      </c>
      <c r="CH32" s="61">
        <v>80348</v>
      </c>
      <c r="CI32" s="61">
        <v>237380</v>
      </c>
      <c r="CJ32" s="61">
        <v>84195</v>
      </c>
      <c r="CK32" s="61">
        <v>14413</v>
      </c>
      <c r="CL32" s="61">
        <v>1288540</v>
      </c>
      <c r="CM32" s="61">
        <v>299264</v>
      </c>
    </row>
    <row r="33" spans="1:91" s="62" customFormat="1" x14ac:dyDescent="0.3">
      <c r="A33" s="60" t="s">
        <v>52</v>
      </c>
      <c r="B33" s="61">
        <v>9038987</v>
      </c>
      <c r="C33" s="61">
        <v>1595348</v>
      </c>
      <c r="D33" s="61">
        <v>1376319</v>
      </c>
      <c r="E33" s="61">
        <v>660804</v>
      </c>
      <c r="F33" s="61">
        <v>1830457</v>
      </c>
      <c r="G33" s="61">
        <v>721075</v>
      </c>
      <c r="H33" s="61">
        <v>922355</v>
      </c>
      <c r="I33" s="61">
        <v>4270431</v>
      </c>
      <c r="J33" s="61">
        <v>913195</v>
      </c>
      <c r="K33" s="61">
        <v>148529</v>
      </c>
      <c r="L33" s="61">
        <v>185351</v>
      </c>
      <c r="M33" s="61">
        <v>655261</v>
      </c>
      <c r="N33" s="61">
        <v>455532</v>
      </c>
      <c r="O33" s="61">
        <v>514208</v>
      </c>
      <c r="P33" s="61">
        <v>4768556</v>
      </c>
      <c r="Q33" s="61">
        <v>682153</v>
      </c>
      <c r="R33" s="61">
        <v>1227790</v>
      </c>
      <c r="S33" s="61">
        <v>475453</v>
      </c>
      <c r="T33" s="61">
        <v>1175196</v>
      </c>
      <c r="U33" s="61">
        <v>265543</v>
      </c>
      <c r="V33" s="61">
        <v>408147</v>
      </c>
      <c r="W33" s="61">
        <v>31567799</v>
      </c>
      <c r="X33" s="61">
        <v>4706211</v>
      </c>
      <c r="Y33" s="61">
        <v>8449287</v>
      </c>
      <c r="Z33" s="61">
        <v>4737833</v>
      </c>
      <c r="AA33" s="61">
        <v>5855847</v>
      </c>
      <c r="AB33" s="61">
        <v>2550098</v>
      </c>
      <c r="AC33" s="61">
        <v>1755052</v>
      </c>
      <c r="AD33" s="61">
        <v>9869795</v>
      </c>
      <c r="AE33" s="61">
        <v>2206999</v>
      </c>
      <c r="AF33" s="61">
        <v>614482</v>
      </c>
      <c r="AG33" s="61">
        <v>765106</v>
      </c>
      <c r="AH33" s="61">
        <v>1389852</v>
      </c>
      <c r="AI33" s="61">
        <v>1429840</v>
      </c>
      <c r="AJ33" s="61">
        <v>859384</v>
      </c>
      <c r="AK33" s="61">
        <v>21698004</v>
      </c>
      <c r="AL33" s="61">
        <v>2499212</v>
      </c>
      <c r="AM33" s="61">
        <v>7834805</v>
      </c>
      <c r="AN33" s="61">
        <v>3972727</v>
      </c>
      <c r="AO33" s="61">
        <v>4465995</v>
      </c>
      <c r="AP33" s="61">
        <v>1120258</v>
      </c>
      <c r="AQ33" s="61">
        <v>895668</v>
      </c>
      <c r="AR33" s="61">
        <v>142759</v>
      </c>
      <c r="AS33" s="61">
        <v>233693</v>
      </c>
      <c r="AT33" s="61">
        <v>92094</v>
      </c>
      <c r="AU33" s="61">
        <v>221915</v>
      </c>
      <c r="AV33" s="61">
        <v>127353</v>
      </c>
      <c r="AW33" s="61">
        <v>40315</v>
      </c>
      <c r="AX33" s="61">
        <v>505375</v>
      </c>
      <c r="AY33" s="61">
        <v>231845</v>
      </c>
      <c r="AZ33" s="61">
        <v>115514</v>
      </c>
      <c r="BA33" s="61">
        <v>160332</v>
      </c>
      <c r="BB33" s="61">
        <v>49017</v>
      </c>
      <c r="BC33" s="61">
        <v>117270</v>
      </c>
      <c r="BD33" s="61">
        <v>106168</v>
      </c>
      <c r="BE33" s="61">
        <v>34244</v>
      </c>
      <c r="BF33" s="61">
        <v>220238</v>
      </c>
      <c r="BG33" s="61">
        <v>110412</v>
      </c>
      <c r="BH33" s="61">
        <v>27245</v>
      </c>
      <c r="BI33" s="61">
        <v>73361</v>
      </c>
      <c r="BJ33" s="61">
        <v>43077</v>
      </c>
      <c r="BK33" s="61">
        <v>104645</v>
      </c>
      <c r="BL33" s="61">
        <v>21185</v>
      </c>
      <c r="BM33" s="61">
        <v>6072</v>
      </c>
      <c r="BN33" s="61">
        <v>285136</v>
      </c>
      <c r="BO33" s="61">
        <v>121433</v>
      </c>
      <c r="BP33" s="61">
        <v>504917</v>
      </c>
      <c r="BQ33" s="61">
        <v>729231</v>
      </c>
      <c r="BR33" s="61">
        <v>143600</v>
      </c>
      <c r="BS33" s="61">
        <v>463735</v>
      </c>
      <c r="BT33" s="61">
        <v>414100</v>
      </c>
      <c r="BU33" s="61">
        <v>72146</v>
      </c>
      <c r="BV33" s="61">
        <v>1949214</v>
      </c>
      <c r="BW33" s="61">
        <v>429268</v>
      </c>
      <c r="BX33" s="61">
        <v>354624</v>
      </c>
      <c r="BY33" s="61">
        <v>376356</v>
      </c>
      <c r="BZ33" s="61">
        <v>80106</v>
      </c>
      <c r="CA33" s="61">
        <v>243354</v>
      </c>
      <c r="CB33" s="61">
        <v>289725</v>
      </c>
      <c r="CC33" s="61">
        <v>62794</v>
      </c>
      <c r="CD33" s="61">
        <v>608949</v>
      </c>
      <c r="CE33" s="61">
        <v>191092</v>
      </c>
      <c r="CF33" s="61">
        <v>150293</v>
      </c>
      <c r="CG33" s="61">
        <v>352875</v>
      </c>
      <c r="CH33" s="61">
        <v>63494</v>
      </c>
      <c r="CI33" s="61">
        <v>220382</v>
      </c>
      <c r="CJ33" s="61">
        <v>124375</v>
      </c>
      <c r="CK33" s="61">
        <v>9353</v>
      </c>
      <c r="CL33" s="61">
        <v>1340265</v>
      </c>
      <c r="CM33" s="61">
        <v>238176</v>
      </c>
    </row>
    <row r="34" spans="1:91" s="62" customFormat="1" x14ac:dyDescent="0.3">
      <c r="A34" s="60" t="s">
        <v>53</v>
      </c>
      <c r="B34" s="61">
        <v>9885449</v>
      </c>
      <c r="C34" s="61">
        <v>1618064</v>
      </c>
      <c r="D34" s="61">
        <v>1489427</v>
      </c>
      <c r="E34" s="61">
        <v>773498</v>
      </c>
      <c r="F34" s="61">
        <v>2026627</v>
      </c>
      <c r="G34" s="61">
        <v>820779</v>
      </c>
      <c r="H34" s="61">
        <v>885609</v>
      </c>
      <c r="I34" s="61">
        <v>4798578</v>
      </c>
      <c r="J34" s="61">
        <v>1006806</v>
      </c>
      <c r="K34" s="61">
        <v>151244</v>
      </c>
      <c r="L34" s="61">
        <v>236717</v>
      </c>
      <c r="M34" s="61">
        <v>699994</v>
      </c>
      <c r="N34" s="61">
        <v>542548</v>
      </c>
      <c r="O34" s="61">
        <v>480942</v>
      </c>
      <c r="P34" s="61">
        <v>5086871</v>
      </c>
      <c r="Q34" s="61">
        <v>611258</v>
      </c>
      <c r="R34" s="61">
        <v>1338183</v>
      </c>
      <c r="S34" s="61">
        <v>536781</v>
      </c>
      <c r="T34" s="61">
        <v>1326633</v>
      </c>
      <c r="U34" s="61">
        <v>278231</v>
      </c>
      <c r="V34" s="61">
        <v>404667</v>
      </c>
      <c r="W34" s="61">
        <v>37641540</v>
      </c>
      <c r="X34" s="61">
        <v>5638947</v>
      </c>
      <c r="Y34" s="61">
        <v>9715380</v>
      </c>
      <c r="Z34" s="61">
        <v>5805977</v>
      </c>
      <c r="AA34" s="61">
        <v>7276073</v>
      </c>
      <c r="AB34" s="61">
        <v>3107199</v>
      </c>
      <c r="AC34" s="61">
        <v>1671418</v>
      </c>
      <c r="AD34" s="61">
        <v>12942831</v>
      </c>
      <c r="AE34" s="61">
        <v>3256471</v>
      </c>
      <c r="AF34" s="61">
        <v>676390</v>
      </c>
      <c r="AG34" s="61">
        <v>1101816</v>
      </c>
      <c r="AH34" s="61">
        <v>1733745</v>
      </c>
      <c r="AI34" s="61">
        <v>1977183</v>
      </c>
      <c r="AJ34" s="61">
        <v>812651</v>
      </c>
      <c r="AK34" s="61">
        <v>24698709</v>
      </c>
      <c r="AL34" s="61">
        <v>2382475</v>
      </c>
      <c r="AM34" s="61">
        <v>9038991</v>
      </c>
      <c r="AN34" s="61">
        <v>4704161</v>
      </c>
      <c r="AO34" s="61">
        <v>5542328</v>
      </c>
      <c r="AP34" s="61">
        <v>1130015</v>
      </c>
      <c r="AQ34" s="61">
        <v>858768</v>
      </c>
      <c r="AR34" s="61">
        <v>173883</v>
      </c>
      <c r="AS34" s="61">
        <v>278929</v>
      </c>
      <c r="AT34" s="61">
        <v>79798</v>
      </c>
      <c r="AU34" s="61">
        <v>199968</v>
      </c>
      <c r="AV34" s="61">
        <v>128243</v>
      </c>
      <c r="AW34" s="61">
        <v>35113</v>
      </c>
      <c r="AX34" s="61">
        <v>533212</v>
      </c>
      <c r="AY34" s="61">
        <v>188918</v>
      </c>
      <c r="AZ34" s="61">
        <v>142697</v>
      </c>
      <c r="BA34" s="61">
        <v>203925</v>
      </c>
      <c r="BB34" s="61">
        <v>42264</v>
      </c>
      <c r="BC34" s="61">
        <v>113771</v>
      </c>
      <c r="BD34" s="61">
        <v>109689</v>
      </c>
      <c r="BE34" s="61">
        <v>30346</v>
      </c>
      <c r="BF34" s="61">
        <v>272100</v>
      </c>
      <c r="BG34" s="61">
        <v>92014</v>
      </c>
      <c r="BH34" s="61">
        <v>31185</v>
      </c>
      <c r="BI34" s="61">
        <v>75004</v>
      </c>
      <c r="BJ34" s="61">
        <v>37534</v>
      </c>
      <c r="BK34" s="61">
        <v>86197</v>
      </c>
      <c r="BL34" s="61">
        <v>18554</v>
      </c>
      <c r="BM34" s="61">
        <v>4767</v>
      </c>
      <c r="BN34" s="61">
        <v>261113</v>
      </c>
      <c r="BO34" s="61">
        <v>96904</v>
      </c>
      <c r="BP34" s="61">
        <v>821622</v>
      </c>
      <c r="BQ34" s="61">
        <v>953994</v>
      </c>
      <c r="BR34" s="61">
        <v>124840</v>
      </c>
      <c r="BS34" s="61">
        <v>471452</v>
      </c>
      <c r="BT34" s="61">
        <v>578732</v>
      </c>
      <c r="BU34" s="61">
        <v>64654</v>
      </c>
      <c r="BV34" s="61">
        <v>2269242</v>
      </c>
      <c r="BW34" s="61">
        <v>354410</v>
      </c>
      <c r="BX34" s="61">
        <v>633489</v>
      </c>
      <c r="BY34" s="61">
        <v>658173</v>
      </c>
      <c r="BZ34" s="61">
        <v>67701</v>
      </c>
      <c r="CA34" s="61">
        <v>301403</v>
      </c>
      <c r="CB34" s="61">
        <v>449318</v>
      </c>
      <c r="CC34" s="61">
        <v>56818</v>
      </c>
      <c r="CD34" s="61">
        <v>926228</v>
      </c>
      <c r="CE34" s="61">
        <v>163341</v>
      </c>
      <c r="CF34" s="61">
        <v>188133</v>
      </c>
      <c r="CG34" s="61">
        <v>295821</v>
      </c>
      <c r="CH34" s="61">
        <v>57139</v>
      </c>
      <c r="CI34" s="61">
        <v>170049</v>
      </c>
      <c r="CJ34" s="61">
        <v>129415</v>
      </c>
      <c r="CK34" s="61">
        <v>7836</v>
      </c>
      <c r="CL34" s="61">
        <v>1343014</v>
      </c>
      <c r="CM34" s="61">
        <v>191068</v>
      </c>
    </row>
    <row r="35" spans="1:91" s="62" customFormat="1" x14ac:dyDescent="0.3">
      <c r="A35" s="60" t="s">
        <v>54</v>
      </c>
      <c r="B35" s="61">
        <v>11228638</v>
      </c>
      <c r="C35" s="61">
        <v>1936158</v>
      </c>
      <c r="D35" s="61">
        <v>1571578</v>
      </c>
      <c r="E35" s="61">
        <v>828943</v>
      </c>
      <c r="F35" s="61">
        <v>2264010</v>
      </c>
      <c r="G35" s="61">
        <v>942895</v>
      </c>
      <c r="H35" s="61">
        <v>810185</v>
      </c>
      <c r="I35" s="61">
        <v>5684286</v>
      </c>
      <c r="J35" s="61">
        <v>1210814</v>
      </c>
      <c r="K35" s="61">
        <v>183649</v>
      </c>
      <c r="L35" s="61">
        <v>268071</v>
      </c>
      <c r="M35" s="61">
        <v>784009</v>
      </c>
      <c r="N35" s="61">
        <v>632441</v>
      </c>
      <c r="O35" s="61">
        <v>437726</v>
      </c>
      <c r="P35" s="61">
        <v>5544353</v>
      </c>
      <c r="Q35" s="61">
        <v>725344</v>
      </c>
      <c r="R35" s="61">
        <v>1387929</v>
      </c>
      <c r="S35" s="61">
        <v>560872</v>
      </c>
      <c r="T35" s="61">
        <v>1480001</v>
      </c>
      <c r="U35" s="61">
        <v>310454</v>
      </c>
      <c r="V35" s="61">
        <v>372459</v>
      </c>
      <c r="W35" s="61">
        <v>42991384</v>
      </c>
      <c r="X35" s="61">
        <v>6773374</v>
      </c>
      <c r="Y35" s="61">
        <v>10368837</v>
      </c>
      <c r="Z35" s="61">
        <v>6360924</v>
      </c>
      <c r="AA35" s="61">
        <v>8422027</v>
      </c>
      <c r="AB35" s="61">
        <v>3635345</v>
      </c>
      <c r="AC35" s="61">
        <v>1552120</v>
      </c>
      <c r="AD35" s="61">
        <v>16450856</v>
      </c>
      <c r="AE35" s="61">
        <v>4096789</v>
      </c>
      <c r="AF35" s="61">
        <v>888702</v>
      </c>
      <c r="AG35" s="61">
        <v>1339025</v>
      </c>
      <c r="AH35" s="61">
        <v>2263405</v>
      </c>
      <c r="AI35" s="61">
        <v>2418079</v>
      </c>
      <c r="AJ35" s="61">
        <v>752889</v>
      </c>
      <c r="AK35" s="61">
        <v>26540528</v>
      </c>
      <c r="AL35" s="61">
        <v>2676585</v>
      </c>
      <c r="AM35" s="61">
        <v>9480135</v>
      </c>
      <c r="AN35" s="61">
        <v>5021899</v>
      </c>
      <c r="AO35" s="61">
        <v>6158622</v>
      </c>
      <c r="AP35" s="61">
        <v>1217266</v>
      </c>
      <c r="AQ35" s="61">
        <v>799231</v>
      </c>
      <c r="AR35" s="61">
        <v>207955</v>
      </c>
      <c r="AS35" s="61">
        <v>336263</v>
      </c>
      <c r="AT35" s="61">
        <v>98930</v>
      </c>
      <c r="AU35" s="61">
        <v>256939</v>
      </c>
      <c r="AV35" s="61">
        <v>153351</v>
      </c>
      <c r="AW35" s="61">
        <v>44248</v>
      </c>
      <c r="AX35" s="61">
        <v>618559</v>
      </c>
      <c r="AY35" s="61">
        <v>219912</v>
      </c>
      <c r="AZ35" s="61">
        <v>173805</v>
      </c>
      <c r="BA35" s="61">
        <v>247913</v>
      </c>
      <c r="BB35" s="61">
        <v>52634</v>
      </c>
      <c r="BC35" s="61">
        <v>148202</v>
      </c>
      <c r="BD35" s="61">
        <v>130138</v>
      </c>
      <c r="BE35" s="61">
        <v>36958</v>
      </c>
      <c r="BF35" s="61">
        <v>327506</v>
      </c>
      <c r="BG35" s="61">
        <v>93658</v>
      </c>
      <c r="BH35" s="61">
        <v>34150</v>
      </c>
      <c r="BI35" s="61">
        <v>88350</v>
      </c>
      <c r="BJ35" s="61">
        <v>46296</v>
      </c>
      <c r="BK35" s="61">
        <v>108737</v>
      </c>
      <c r="BL35" s="61">
        <v>23213</v>
      </c>
      <c r="BM35" s="61">
        <v>7290</v>
      </c>
      <c r="BN35" s="61">
        <v>291054</v>
      </c>
      <c r="BO35" s="61">
        <v>126254</v>
      </c>
      <c r="BP35" s="61">
        <v>989358</v>
      </c>
      <c r="BQ35" s="61">
        <v>1204412</v>
      </c>
      <c r="BR35" s="61">
        <v>149490</v>
      </c>
      <c r="BS35" s="61">
        <v>582828</v>
      </c>
      <c r="BT35" s="61">
        <v>720639</v>
      </c>
      <c r="BU35" s="61">
        <v>82070</v>
      </c>
      <c r="BV35" s="61">
        <v>2622729</v>
      </c>
      <c r="BW35" s="61">
        <v>421848</v>
      </c>
      <c r="BX35" s="61">
        <v>784616</v>
      </c>
      <c r="BY35" s="61">
        <v>861469</v>
      </c>
      <c r="BZ35" s="61">
        <v>83821</v>
      </c>
      <c r="CA35" s="61">
        <v>371954</v>
      </c>
      <c r="CB35" s="61">
        <v>567052</v>
      </c>
      <c r="CC35" s="61">
        <v>72707</v>
      </c>
      <c r="CD35" s="61">
        <v>1186093</v>
      </c>
      <c r="CE35" s="61">
        <v>169077</v>
      </c>
      <c r="CF35" s="61">
        <v>204741</v>
      </c>
      <c r="CG35" s="61">
        <v>342943</v>
      </c>
      <c r="CH35" s="61">
        <v>65669</v>
      </c>
      <c r="CI35" s="61">
        <v>210874</v>
      </c>
      <c r="CJ35" s="61">
        <v>153588</v>
      </c>
      <c r="CK35" s="61">
        <v>9363</v>
      </c>
      <c r="CL35" s="61">
        <v>1436636</v>
      </c>
      <c r="CM35" s="61">
        <v>252771</v>
      </c>
    </row>
    <row r="36" spans="1:91" s="62" customFormat="1" x14ac:dyDescent="0.3">
      <c r="A36" s="60" t="s">
        <v>55</v>
      </c>
      <c r="B36" s="61">
        <v>9342635</v>
      </c>
      <c r="C36" s="61">
        <v>1689952</v>
      </c>
      <c r="D36" s="61">
        <v>1313034</v>
      </c>
      <c r="E36" s="61">
        <v>687587</v>
      </c>
      <c r="F36" s="61">
        <v>1744170</v>
      </c>
      <c r="G36" s="61">
        <v>718390</v>
      </c>
      <c r="H36" s="61">
        <v>948754</v>
      </c>
      <c r="I36" s="61">
        <v>4271468</v>
      </c>
      <c r="J36" s="61">
        <v>865602</v>
      </c>
      <c r="K36" s="61">
        <v>124132</v>
      </c>
      <c r="L36" s="61">
        <v>183940</v>
      </c>
      <c r="M36" s="61">
        <v>593709</v>
      </c>
      <c r="N36" s="61">
        <v>425100</v>
      </c>
      <c r="O36" s="61">
        <v>491620</v>
      </c>
      <c r="P36" s="61">
        <v>5071167</v>
      </c>
      <c r="Q36" s="61">
        <v>824350</v>
      </c>
      <c r="R36" s="61">
        <v>1188903</v>
      </c>
      <c r="S36" s="61">
        <v>503647</v>
      </c>
      <c r="T36" s="61">
        <v>1150461</v>
      </c>
      <c r="U36" s="61">
        <v>293290</v>
      </c>
      <c r="V36" s="61">
        <v>457134</v>
      </c>
      <c r="W36" s="61">
        <v>33858937</v>
      </c>
      <c r="X36" s="61">
        <v>5292118</v>
      </c>
      <c r="Y36" s="61">
        <v>8497304</v>
      </c>
      <c r="Z36" s="61">
        <v>5212974</v>
      </c>
      <c r="AA36" s="61">
        <v>6035687</v>
      </c>
      <c r="AB36" s="61">
        <v>2715751</v>
      </c>
      <c r="AC36" s="61">
        <v>1884001</v>
      </c>
      <c r="AD36" s="61">
        <v>10553437</v>
      </c>
      <c r="AE36" s="61">
        <v>2406656</v>
      </c>
      <c r="AF36" s="61">
        <v>483989</v>
      </c>
      <c r="AG36" s="61">
        <v>824897</v>
      </c>
      <c r="AH36" s="61">
        <v>1405977</v>
      </c>
      <c r="AI36" s="61">
        <v>1507950</v>
      </c>
      <c r="AJ36" s="61">
        <v>837688</v>
      </c>
      <c r="AK36" s="61">
        <v>23305499</v>
      </c>
      <c r="AL36" s="61">
        <v>2885462</v>
      </c>
      <c r="AM36" s="61">
        <v>8013315</v>
      </c>
      <c r="AN36" s="61">
        <v>4388076</v>
      </c>
      <c r="AO36" s="61">
        <v>4629710</v>
      </c>
      <c r="AP36" s="61">
        <v>1207801</v>
      </c>
      <c r="AQ36" s="61">
        <v>1046313</v>
      </c>
      <c r="AR36" s="61">
        <v>143906</v>
      </c>
      <c r="AS36" s="61">
        <v>238670</v>
      </c>
      <c r="AT36" s="61">
        <v>105063</v>
      </c>
      <c r="AU36" s="61">
        <v>248757</v>
      </c>
      <c r="AV36" s="61">
        <v>117018</v>
      </c>
      <c r="AW36" s="61">
        <v>42200</v>
      </c>
      <c r="AX36" s="61">
        <v>530441</v>
      </c>
      <c r="AY36" s="61">
        <v>263896</v>
      </c>
      <c r="AZ36" s="61">
        <v>110947</v>
      </c>
      <c r="BA36" s="61">
        <v>145016</v>
      </c>
      <c r="BB36" s="61">
        <v>52551</v>
      </c>
      <c r="BC36" s="61">
        <v>121907</v>
      </c>
      <c r="BD36" s="61">
        <v>91329</v>
      </c>
      <c r="BE36" s="61">
        <v>34532</v>
      </c>
      <c r="BF36" s="61">
        <v>197346</v>
      </c>
      <c r="BG36" s="61">
        <v>111974</v>
      </c>
      <c r="BH36" s="61">
        <v>32959</v>
      </c>
      <c r="BI36" s="61">
        <v>93654</v>
      </c>
      <c r="BJ36" s="61">
        <v>52512</v>
      </c>
      <c r="BK36" s="61">
        <v>126850</v>
      </c>
      <c r="BL36" s="61">
        <v>25688</v>
      </c>
      <c r="BM36" s="61">
        <v>7668</v>
      </c>
      <c r="BN36" s="61">
        <v>333096</v>
      </c>
      <c r="BO36" s="61">
        <v>151923</v>
      </c>
      <c r="BP36" s="61">
        <v>627273</v>
      </c>
      <c r="BQ36" s="61">
        <v>834242</v>
      </c>
      <c r="BR36" s="61">
        <v>165739</v>
      </c>
      <c r="BS36" s="61">
        <v>559363</v>
      </c>
      <c r="BT36" s="61">
        <v>463003</v>
      </c>
      <c r="BU36" s="61">
        <v>74096</v>
      </c>
      <c r="BV36" s="61">
        <v>2079231</v>
      </c>
      <c r="BW36" s="61">
        <v>489172</v>
      </c>
      <c r="BX36" s="61">
        <v>430923</v>
      </c>
      <c r="BY36" s="61">
        <v>429554</v>
      </c>
      <c r="BZ36" s="61">
        <v>85837</v>
      </c>
      <c r="CA36" s="61">
        <v>288722</v>
      </c>
      <c r="CB36" s="61">
        <v>325622</v>
      </c>
      <c r="CC36" s="61">
        <v>62111</v>
      </c>
      <c r="CD36" s="61">
        <v>594120</v>
      </c>
      <c r="CE36" s="61">
        <v>189768</v>
      </c>
      <c r="CF36" s="61">
        <v>196350</v>
      </c>
      <c r="CG36" s="61">
        <v>404688</v>
      </c>
      <c r="CH36" s="61">
        <v>79901</v>
      </c>
      <c r="CI36" s="61">
        <v>270641</v>
      </c>
      <c r="CJ36" s="61">
        <v>137382</v>
      </c>
      <c r="CK36" s="61">
        <v>11985</v>
      </c>
      <c r="CL36" s="61">
        <v>1485111</v>
      </c>
      <c r="CM36" s="61">
        <v>299404</v>
      </c>
    </row>
    <row r="37" spans="1:91" s="62" customFormat="1" x14ac:dyDescent="0.3">
      <c r="A37" s="60" t="s">
        <v>56</v>
      </c>
      <c r="B37" s="61">
        <v>7988684</v>
      </c>
      <c r="C37" s="61">
        <v>1431400</v>
      </c>
      <c r="D37" s="61">
        <v>765656</v>
      </c>
      <c r="E37" s="61">
        <v>759946</v>
      </c>
      <c r="F37" s="61">
        <v>1483133</v>
      </c>
      <c r="G37" s="61">
        <v>630986</v>
      </c>
      <c r="H37" s="61">
        <v>1012044</v>
      </c>
      <c r="I37" s="61">
        <v>3801189</v>
      </c>
      <c r="J37" s="61">
        <v>711966</v>
      </c>
      <c r="K37" s="61">
        <v>100238</v>
      </c>
      <c r="L37" s="61">
        <v>146968</v>
      </c>
      <c r="M37" s="61">
        <v>514284</v>
      </c>
      <c r="N37" s="61">
        <v>349155</v>
      </c>
      <c r="O37" s="61">
        <v>538461</v>
      </c>
      <c r="P37" s="61">
        <v>4187495</v>
      </c>
      <c r="Q37" s="61">
        <v>719434</v>
      </c>
      <c r="R37" s="61">
        <v>665418</v>
      </c>
      <c r="S37" s="61">
        <v>612978</v>
      </c>
      <c r="T37" s="61">
        <v>968849</v>
      </c>
      <c r="U37" s="61">
        <v>281831</v>
      </c>
      <c r="V37" s="61">
        <v>473583</v>
      </c>
      <c r="W37" s="61">
        <v>26243441</v>
      </c>
      <c r="X37" s="61">
        <v>4009987</v>
      </c>
      <c r="Y37" s="61">
        <v>4889203</v>
      </c>
      <c r="Z37" s="61">
        <v>5514028</v>
      </c>
      <c r="AA37" s="61">
        <v>4157126</v>
      </c>
      <c r="AB37" s="61">
        <v>2168777</v>
      </c>
      <c r="AC37" s="61">
        <v>1962696</v>
      </c>
      <c r="AD37" s="61">
        <v>8177902</v>
      </c>
      <c r="AE37" s="61">
        <v>1550911</v>
      </c>
      <c r="AF37" s="61">
        <v>302268</v>
      </c>
      <c r="AG37" s="61">
        <v>608917</v>
      </c>
      <c r="AH37" s="61">
        <v>1002398</v>
      </c>
      <c r="AI37" s="61">
        <v>1076953</v>
      </c>
      <c r="AJ37" s="61">
        <v>902444</v>
      </c>
      <c r="AK37" s="61">
        <v>18065539</v>
      </c>
      <c r="AL37" s="61">
        <v>2459076</v>
      </c>
      <c r="AM37" s="61">
        <v>4586935</v>
      </c>
      <c r="AN37" s="61">
        <v>4905111</v>
      </c>
      <c r="AO37" s="61">
        <v>3154728</v>
      </c>
      <c r="AP37" s="61">
        <v>1091824</v>
      </c>
      <c r="AQ37" s="61">
        <v>1060252</v>
      </c>
      <c r="AR37" s="61">
        <v>77899</v>
      </c>
      <c r="AS37" s="61">
        <v>179882</v>
      </c>
      <c r="AT37" s="61">
        <v>108347</v>
      </c>
      <c r="AU37" s="61">
        <v>233906</v>
      </c>
      <c r="AV37" s="61">
        <v>70775</v>
      </c>
      <c r="AW37" s="61">
        <v>47585</v>
      </c>
      <c r="AX37" s="61">
        <v>449754</v>
      </c>
      <c r="AY37" s="61">
        <v>263252</v>
      </c>
      <c r="AZ37" s="61">
        <v>56231</v>
      </c>
      <c r="BA37" s="61">
        <v>101912</v>
      </c>
      <c r="BB37" s="61">
        <v>55705</v>
      </c>
      <c r="BC37" s="61">
        <v>118660</v>
      </c>
      <c r="BD37" s="61">
        <v>55763</v>
      </c>
      <c r="BE37" s="61">
        <v>40744</v>
      </c>
      <c r="BF37" s="61">
        <v>158416</v>
      </c>
      <c r="BG37" s="61">
        <v>124536</v>
      </c>
      <c r="BH37" s="61">
        <v>21669</v>
      </c>
      <c r="BI37" s="61">
        <v>77971</v>
      </c>
      <c r="BJ37" s="61">
        <v>52642</v>
      </c>
      <c r="BK37" s="61">
        <v>115246</v>
      </c>
      <c r="BL37" s="61">
        <v>15012</v>
      </c>
      <c r="BM37" s="61">
        <v>6841</v>
      </c>
      <c r="BN37" s="61">
        <v>291338</v>
      </c>
      <c r="BO37" s="61">
        <v>138716</v>
      </c>
      <c r="BP37" s="61">
        <v>252254</v>
      </c>
      <c r="BQ37" s="61">
        <v>576079</v>
      </c>
      <c r="BR37" s="61">
        <v>175699</v>
      </c>
      <c r="BS37" s="61">
        <v>478509</v>
      </c>
      <c r="BT37" s="61">
        <v>234330</v>
      </c>
      <c r="BU37" s="61">
        <v>80535</v>
      </c>
      <c r="BV37" s="61">
        <v>1714350</v>
      </c>
      <c r="BW37" s="61">
        <v>498231</v>
      </c>
      <c r="BX37" s="61">
        <v>144388</v>
      </c>
      <c r="BY37" s="61">
        <v>216866</v>
      </c>
      <c r="BZ37" s="61">
        <v>93240</v>
      </c>
      <c r="CA37" s="61">
        <v>244794</v>
      </c>
      <c r="CB37" s="61">
        <v>151730</v>
      </c>
      <c r="CC37" s="61">
        <v>71096</v>
      </c>
      <c r="CD37" s="61">
        <v>408076</v>
      </c>
      <c r="CE37" s="61">
        <v>220721</v>
      </c>
      <c r="CF37" s="61">
        <v>107866</v>
      </c>
      <c r="CG37" s="61">
        <v>359214</v>
      </c>
      <c r="CH37" s="61">
        <v>82459</v>
      </c>
      <c r="CI37" s="61">
        <v>233715</v>
      </c>
      <c r="CJ37" s="61">
        <v>82600</v>
      </c>
      <c r="CK37" s="61">
        <v>9439</v>
      </c>
      <c r="CL37" s="61">
        <v>1306274</v>
      </c>
      <c r="CM37" s="61">
        <v>277509</v>
      </c>
    </row>
    <row r="38" spans="1:91" s="62" customFormat="1" x14ac:dyDescent="0.3">
      <c r="A38" s="60" t="s">
        <v>57</v>
      </c>
      <c r="B38" s="61">
        <v>5144062</v>
      </c>
      <c r="C38" s="61">
        <v>866674</v>
      </c>
      <c r="D38" s="61">
        <v>78477</v>
      </c>
      <c r="E38" s="61">
        <v>704721</v>
      </c>
      <c r="F38" s="61">
        <v>893283</v>
      </c>
      <c r="G38" s="61">
        <v>460215</v>
      </c>
      <c r="H38" s="61">
        <v>815384</v>
      </c>
      <c r="I38" s="61">
        <v>2962597</v>
      </c>
      <c r="J38" s="61">
        <v>537894</v>
      </c>
      <c r="K38" s="61">
        <v>31122</v>
      </c>
      <c r="L38" s="61">
        <v>114673</v>
      </c>
      <c r="M38" s="61">
        <v>398355</v>
      </c>
      <c r="N38" s="61">
        <v>280074</v>
      </c>
      <c r="O38" s="61">
        <v>485564</v>
      </c>
      <c r="P38" s="61">
        <v>2181465</v>
      </c>
      <c r="Q38" s="61">
        <v>328780</v>
      </c>
      <c r="R38" s="61">
        <v>47356</v>
      </c>
      <c r="S38" s="61">
        <v>590048</v>
      </c>
      <c r="T38" s="61">
        <v>494928</v>
      </c>
      <c r="U38" s="61">
        <v>180142</v>
      </c>
      <c r="V38" s="61">
        <v>329820</v>
      </c>
      <c r="W38" s="61">
        <v>15113125</v>
      </c>
      <c r="X38" s="61">
        <v>2091837</v>
      </c>
      <c r="Y38" s="61">
        <v>312370</v>
      </c>
      <c r="Z38" s="61">
        <v>5201845</v>
      </c>
      <c r="AA38" s="61">
        <v>2033044</v>
      </c>
      <c r="AB38" s="61">
        <v>1474444</v>
      </c>
      <c r="AC38" s="61">
        <v>1566964</v>
      </c>
      <c r="AD38" s="61">
        <v>6063282</v>
      </c>
      <c r="AE38" s="61">
        <v>1103768</v>
      </c>
      <c r="AF38" s="61">
        <v>81075</v>
      </c>
      <c r="AG38" s="61">
        <v>492484</v>
      </c>
      <c r="AH38" s="61">
        <v>726482</v>
      </c>
      <c r="AI38" s="61">
        <v>782150</v>
      </c>
      <c r="AJ38" s="61">
        <v>826744</v>
      </c>
      <c r="AK38" s="61">
        <v>9049843</v>
      </c>
      <c r="AL38" s="61">
        <v>988069</v>
      </c>
      <c r="AM38" s="61">
        <v>231295</v>
      </c>
      <c r="AN38" s="61">
        <v>4709361</v>
      </c>
      <c r="AO38" s="61">
        <v>1306562</v>
      </c>
      <c r="AP38" s="61">
        <v>692294</v>
      </c>
      <c r="AQ38" s="61">
        <v>740220</v>
      </c>
      <c r="AR38" s="61">
        <v>46692</v>
      </c>
      <c r="AS38" s="61">
        <v>85672</v>
      </c>
      <c r="AT38" s="61">
        <v>80583</v>
      </c>
      <c r="AU38" s="61">
        <v>165218</v>
      </c>
      <c r="AV38" s="61">
        <v>35505</v>
      </c>
      <c r="AW38" s="61">
        <v>33375</v>
      </c>
      <c r="AX38" s="61">
        <v>237281</v>
      </c>
      <c r="AY38" s="61">
        <v>182349</v>
      </c>
      <c r="AZ38" s="61">
        <v>37711</v>
      </c>
      <c r="BA38" s="61">
        <v>59436</v>
      </c>
      <c r="BB38" s="61">
        <v>55672</v>
      </c>
      <c r="BC38" s="61">
        <v>105846</v>
      </c>
      <c r="BD38" s="61">
        <v>31672</v>
      </c>
      <c r="BE38" s="61">
        <v>29656</v>
      </c>
      <c r="BF38" s="61">
        <v>111498</v>
      </c>
      <c r="BG38" s="61">
        <v>106403</v>
      </c>
      <c r="BH38" s="61">
        <v>8981</v>
      </c>
      <c r="BI38" s="61">
        <v>26236</v>
      </c>
      <c r="BJ38" s="61">
        <v>24911</v>
      </c>
      <c r="BK38" s="61">
        <v>59372</v>
      </c>
      <c r="BL38" s="61">
        <v>3833</v>
      </c>
      <c r="BM38" s="61">
        <v>3719</v>
      </c>
      <c r="BN38" s="61">
        <v>125783</v>
      </c>
      <c r="BO38" s="61">
        <v>75946</v>
      </c>
      <c r="BP38" s="61">
        <v>122668</v>
      </c>
      <c r="BQ38" s="61">
        <v>200020</v>
      </c>
      <c r="BR38" s="61">
        <v>123899</v>
      </c>
      <c r="BS38" s="61">
        <v>324456</v>
      </c>
      <c r="BT38" s="61">
        <v>97866</v>
      </c>
      <c r="BU38" s="61">
        <v>59065</v>
      </c>
      <c r="BV38" s="61">
        <v>817001</v>
      </c>
      <c r="BW38" s="61">
        <v>346862</v>
      </c>
      <c r="BX38" s="61">
        <v>86247</v>
      </c>
      <c r="BY38" s="61">
        <v>112668</v>
      </c>
      <c r="BZ38" s="61">
        <v>88176</v>
      </c>
      <c r="CA38" s="61">
        <v>209020</v>
      </c>
      <c r="CB38" s="61">
        <v>85349</v>
      </c>
      <c r="CC38" s="61">
        <v>53356</v>
      </c>
      <c r="CD38" s="61">
        <v>285184</v>
      </c>
      <c r="CE38" s="61">
        <v>183768</v>
      </c>
      <c r="CF38" s="61">
        <v>36421</v>
      </c>
      <c r="CG38" s="61">
        <v>87353</v>
      </c>
      <c r="CH38" s="61">
        <v>35722</v>
      </c>
      <c r="CI38" s="61">
        <v>115436</v>
      </c>
      <c r="CJ38" s="61">
        <v>12517</v>
      </c>
      <c r="CK38" s="61">
        <v>5709</v>
      </c>
      <c r="CL38" s="61">
        <v>531817</v>
      </c>
      <c r="CM38" s="61">
        <v>163094</v>
      </c>
    </row>
    <row r="39" spans="1:91" s="62" customFormat="1" x14ac:dyDescent="0.3">
      <c r="A39" s="60" t="s">
        <v>58</v>
      </c>
      <c r="B39" s="61">
        <v>4998810</v>
      </c>
      <c r="C39" s="61">
        <v>863937</v>
      </c>
      <c r="D39" s="61">
        <v>48973</v>
      </c>
      <c r="E39" s="61">
        <v>670612</v>
      </c>
      <c r="F39" s="61">
        <v>925683</v>
      </c>
      <c r="G39" s="61">
        <v>401094</v>
      </c>
      <c r="H39" s="61">
        <v>845083</v>
      </c>
      <c r="I39" s="61">
        <v>3062373</v>
      </c>
      <c r="J39" s="61">
        <v>567424</v>
      </c>
      <c r="K39" s="61">
        <v>19835</v>
      </c>
      <c r="L39" s="61">
        <v>118862</v>
      </c>
      <c r="M39" s="61">
        <v>460528</v>
      </c>
      <c r="N39" s="61">
        <v>270015</v>
      </c>
      <c r="O39" s="61">
        <v>561481</v>
      </c>
      <c r="P39" s="61">
        <v>1936437</v>
      </c>
      <c r="Q39" s="61">
        <v>296513</v>
      </c>
      <c r="R39" s="61">
        <v>29138</v>
      </c>
      <c r="S39" s="61">
        <v>551750</v>
      </c>
      <c r="T39" s="61">
        <v>465155</v>
      </c>
      <c r="U39" s="61">
        <v>131079</v>
      </c>
      <c r="V39" s="61">
        <v>283602</v>
      </c>
      <c r="W39" s="61">
        <v>14041916</v>
      </c>
      <c r="X39" s="61">
        <v>1906017</v>
      </c>
      <c r="Y39" s="61">
        <v>175335</v>
      </c>
      <c r="Z39" s="61">
        <v>4971004</v>
      </c>
      <c r="AA39" s="61">
        <v>1995186</v>
      </c>
      <c r="AB39" s="61">
        <v>1196393</v>
      </c>
      <c r="AC39" s="61">
        <v>1621664</v>
      </c>
      <c r="AD39" s="61">
        <v>6055408</v>
      </c>
      <c r="AE39" s="61">
        <v>1106896</v>
      </c>
      <c r="AF39" s="61">
        <v>43014</v>
      </c>
      <c r="AG39" s="61">
        <v>494376</v>
      </c>
      <c r="AH39" s="61">
        <v>857873</v>
      </c>
      <c r="AI39" s="61">
        <v>698350</v>
      </c>
      <c r="AJ39" s="61">
        <v>992942</v>
      </c>
      <c r="AK39" s="61">
        <v>7986508</v>
      </c>
      <c r="AL39" s="61">
        <v>799121</v>
      </c>
      <c r="AM39" s="61">
        <v>132321</v>
      </c>
      <c r="AN39" s="61">
        <v>4476629</v>
      </c>
      <c r="AO39" s="61">
        <v>1137313</v>
      </c>
      <c r="AP39" s="61">
        <v>498044</v>
      </c>
      <c r="AQ39" s="61">
        <v>628722</v>
      </c>
      <c r="AR39" s="61">
        <v>44841</v>
      </c>
      <c r="AS39" s="61">
        <v>89132</v>
      </c>
      <c r="AT39" s="61">
        <v>76386</v>
      </c>
      <c r="AU39" s="61">
        <v>185592</v>
      </c>
      <c r="AV39" s="61">
        <v>19775</v>
      </c>
      <c r="AW39" s="61">
        <v>31810</v>
      </c>
      <c r="AX39" s="61">
        <v>228274</v>
      </c>
      <c r="AY39" s="61">
        <v>188126</v>
      </c>
      <c r="AZ39" s="61">
        <v>36675</v>
      </c>
      <c r="BA39" s="61">
        <v>67628</v>
      </c>
      <c r="BB39" s="61">
        <v>54429</v>
      </c>
      <c r="BC39" s="61">
        <v>123624</v>
      </c>
      <c r="BD39" s="61">
        <v>16951</v>
      </c>
      <c r="BE39" s="61">
        <v>28704</v>
      </c>
      <c r="BF39" s="61">
        <v>122805</v>
      </c>
      <c r="BG39" s="61">
        <v>116609</v>
      </c>
      <c r="BH39" s="61">
        <v>8166</v>
      </c>
      <c r="BI39" s="61">
        <v>21505</v>
      </c>
      <c r="BJ39" s="61">
        <v>21958</v>
      </c>
      <c r="BK39" s="61">
        <v>61967</v>
      </c>
      <c r="BL39" s="61">
        <v>2824</v>
      </c>
      <c r="BM39" s="61">
        <v>3106</v>
      </c>
      <c r="BN39" s="61">
        <v>105469</v>
      </c>
      <c r="BO39" s="61">
        <v>71516</v>
      </c>
      <c r="BP39" s="61">
        <v>105352</v>
      </c>
      <c r="BQ39" s="61">
        <v>184053</v>
      </c>
      <c r="BR39" s="61">
        <v>124861</v>
      </c>
      <c r="BS39" s="61">
        <v>361826</v>
      </c>
      <c r="BT39" s="61">
        <v>40587</v>
      </c>
      <c r="BU39" s="61">
        <v>52845</v>
      </c>
      <c r="BV39" s="61">
        <v>693423</v>
      </c>
      <c r="BW39" s="61">
        <v>343071</v>
      </c>
      <c r="BX39" s="61">
        <v>78032</v>
      </c>
      <c r="BY39" s="61">
        <v>128583</v>
      </c>
      <c r="BZ39" s="61">
        <v>92070</v>
      </c>
      <c r="CA39" s="61">
        <v>244207</v>
      </c>
      <c r="CB39" s="61">
        <v>29960</v>
      </c>
      <c r="CC39" s="61">
        <v>48649</v>
      </c>
      <c r="CD39" s="61">
        <v>280412</v>
      </c>
      <c r="CE39" s="61">
        <v>204984</v>
      </c>
      <c r="CF39" s="61">
        <v>27320</v>
      </c>
      <c r="CG39" s="61">
        <v>55470</v>
      </c>
      <c r="CH39" s="61">
        <v>32791</v>
      </c>
      <c r="CI39" s="61">
        <v>117619</v>
      </c>
      <c r="CJ39" s="61">
        <v>10627</v>
      </c>
      <c r="CK39" s="61">
        <v>4196</v>
      </c>
      <c r="CL39" s="61">
        <v>413011</v>
      </c>
      <c r="CM39" s="61">
        <v>138088</v>
      </c>
    </row>
    <row r="40" spans="1:91" s="62" customFormat="1" x14ac:dyDescent="0.3">
      <c r="A40" s="60" t="s">
        <v>59</v>
      </c>
      <c r="B40" s="61">
        <v>4251906</v>
      </c>
      <c r="C40" s="61">
        <v>730294</v>
      </c>
      <c r="D40" s="61">
        <v>49048</v>
      </c>
      <c r="E40" s="61">
        <v>661459</v>
      </c>
      <c r="F40" s="61">
        <v>747378</v>
      </c>
      <c r="G40" s="61">
        <v>352607</v>
      </c>
      <c r="H40" s="61">
        <v>742665</v>
      </c>
      <c r="I40" s="61">
        <v>2393392</v>
      </c>
      <c r="J40" s="61">
        <v>435583</v>
      </c>
      <c r="K40" s="61">
        <v>21058</v>
      </c>
      <c r="L40" s="61">
        <v>90597</v>
      </c>
      <c r="M40" s="61">
        <v>348649</v>
      </c>
      <c r="N40" s="61">
        <v>226483</v>
      </c>
      <c r="O40" s="61">
        <v>462514</v>
      </c>
      <c r="P40" s="61">
        <v>1858514</v>
      </c>
      <c r="Q40" s="61">
        <v>294711</v>
      </c>
      <c r="R40" s="61">
        <v>27990</v>
      </c>
      <c r="S40" s="61">
        <v>570862</v>
      </c>
      <c r="T40" s="61">
        <v>398729</v>
      </c>
      <c r="U40" s="61">
        <v>126123</v>
      </c>
      <c r="V40" s="61">
        <v>280151</v>
      </c>
      <c r="W40" s="61">
        <v>13342087</v>
      </c>
      <c r="X40" s="61">
        <v>1766451</v>
      </c>
      <c r="Y40" s="61">
        <v>193578</v>
      </c>
      <c r="Z40" s="61">
        <v>5313318</v>
      </c>
      <c r="AA40" s="61">
        <v>1737082</v>
      </c>
      <c r="AB40" s="61">
        <v>1143579</v>
      </c>
      <c r="AC40" s="61">
        <v>1449639</v>
      </c>
      <c r="AD40" s="61">
        <v>4981703</v>
      </c>
      <c r="AE40" s="61">
        <v>902311</v>
      </c>
      <c r="AF40" s="61">
        <v>49225</v>
      </c>
      <c r="AG40" s="61">
        <v>435177</v>
      </c>
      <c r="AH40" s="61">
        <v>691027</v>
      </c>
      <c r="AI40" s="61">
        <v>660831</v>
      </c>
      <c r="AJ40" s="61">
        <v>811339</v>
      </c>
      <c r="AK40" s="61">
        <v>8360385</v>
      </c>
      <c r="AL40" s="61">
        <v>864140</v>
      </c>
      <c r="AM40" s="61">
        <v>144353</v>
      </c>
      <c r="AN40" s="61">
        <v>4878141</v>
      </c>
      <c r="AO40" s="61">
        <v>1046054</v>
      </c>
      <c r="AP40" s="61">
        <v>482748</v>
      </c>
      <c r="AQ40" s="61">
        <v>638299</v>
      </c>
      <c r="AR40" s="61">
        <v>33562</v>
      </c>
      <c r="AS40" s="61">
        <v>64072</v>
      </c>
      <c r="AT40" s="61">
        <v>65458</v>
      </c>
      <c r="AU40" s="61">
        <v>165434</v>
      </c>
      <c r="AV40" s="61">
        <v>16266</v>
      </c>
      <c r="AW40" s="61">
        <v>23083</v>
      </c>
      <c r="AX40" s="61">
        <v>199556</v>
      </c>
      <c r="AY40" s="61">
        <v>162864</v>
      </c>
      <c r="AZ40" s="61">
        <v>25886</v>
      </c>
      <c r="BA40" s="61">
        <v>42458</v>
      </c>
      <c r="BB40" s="61">
        <v>44450</v>
      </c>
      <c r="BC40" s="61">
        <v>105322</v>
      </c>
      <c r="BD40" s="61">
        <v>12608</v>
      </c>
      <c r="BE40" s="61">
        <v>21069</v>
      </c>
      <c r="BF40" s="61">
        <v>92946</v>
      </c>
      <c r="BG40" s="61">
        <v>90846</v>
      </c>
      <c r="BH40" s="61">
        <v>7676</v>
      </c>
      <c r="BI40" s="61">
        <v>21613</v>
      </c>
      <c r="BJ40" s="61">
        <v>21008</v>
      </c>
      <c r="BK40" s="61">
        <v>60112</v>
      </c>
      <c r="BL40" s="61">
        <v>3658</v>
      </c>
      <c r="BM40" s="61">
        <v>2014</v>
      </c>
      <c r="BN40" s="61">
        <v>106610</v>
      </c>
      <c r="BO40" s="61">
        <v>72019</v>
      </c>
      <c r="BP40" s="61">
        <v>99793</v>
      </c>
      <c r="BQ40" s="61">
        <v>144268</v>
      </c>
      <c r="BR40" s="61">
        <v>102426</v>
      </c>
      <c r="BS40" s="61">
        <v>337440</v>
      </c>
      <c r="BT40" s="61">
        <v>38671</v>
      </c>
      <c r="BU40" s="61">
        <v>39256</v>
      </c>
      <c r="BV40" s="61">
        <v>703591</v>
      </c>
      <c r="BW40" s="61">
        <v>301005</v>
      </c>
      <c r="BX40" s="61">
        <v>66236</v>
      </c>
      <c r="BY40" s="61">
        <v>81785</v>
      </c>
      <c r="BZ40" s="61">
        <v>70443</v>
      </c>
      <c r="CA40" s="61">
        <v>219233</v>
      </c>
      <c r="CB40" s="61">
        <v>23451</v>
      </c>
      <c r="CC40" s="61">
        <v>36052</v>
      </c>
      <c r="CD40" s="61">
        <v>249467</v>
      </c>
      <c r="CE40" s="61">
        <v>155644</v>
      </c>
      <c r="CF40" s="61">
        <v>33558</v>
      </c>
      <c r="CG40" s="61">
        <v>62483</v>
      </c>
      <c r="CH40" s="61">
        <v>31983</v>
      </c>
      <c r="CI40" s="61">
        <v>118207</v>
      </c>
      <c r="CJ40" s="61">
        <v>15220</v>
      </c>
      <c r="CK40" s="61">
        <v>3204</v>
      </c>
      <c r="CL40" s="61">
        <v>454124</v>
      </c>
      <c r="CM40" s="61">
        <v>145361</v>
      </c>
    </row>
    <row r="41" spans="1:91" s="62" customFormat="1" x14ac:dyDescent="0.3">
      <c r="A41" s="60" t="s">
        <v>60</v>
      </c>
      <c r="B41" s="61">
        <v>4937718</v>
      </c>
      <c r="C41" s="61">
        <v>941567</v>
      </c>
      <c r="D41" s="61">
        <v>103747</v>
      </c>
      <c r="E41" s="61">
        <v>658120</v>
      </c>
      <c r="F41" s="61">
        <v>868751</v>
      </c>
      <c r="G41" s="61">
        <v>448668</v>
      </c>
      <c r="H41" s="61">
        <v>768277</v>
      </c>
      <c r="I41" s="61">
        <v>2878965</v>
      </c>
      <c r="J41" s="61">
        <v>592854</v>
      </c>
      <c r="K41" s="61">
        <v>48484</v>
      </c>
      <c r="L41" s="61">
        <v>98016</v>
      </c>
      <c r="M41" s="61">
        <v>399946</v>
      </c>
      <c r="N41" s="61">
        <v>304513</v>
      </c>
      <c r="O41" s="61">
        <v>467203</v>
      </c>
      <c r="P41" s="61">
        <v>2058753</v>
      </c>
      <c r="Q41" s="61">
        <v>348713</v>
      </c>
      <c r="R41" s="61">
        <v>55263</v>
      </c>
      <c r="S41" s="61">
        <v>560104</v>
      </c>
      <c r="T41" s="61">
        <v>468805</v>
      </c>
      <c r="U41" s="61">
        <v>144155</v>
      </c>
      <c r="V41" s="61">
        <v>301074</v>
      </c>
      <c r="W41" s="61">
        <v>14513335</v>
      </c>
      <c r="X41" s="61">
        <v>2317982</v>
      </c>
      <c r="Y41" s="61">
        <v>491010</v>
      </c>
      <c r="Z41" s="61">
        <v>4976572</v>
      </c>
      <c r="AA41" s="61">
        <v>1977989</v>
      </c>
      <c r="AB41" s="61">
        <v>1288367</v>
      </c>
      <c r="AC41" s="61">
        <v>1417854</v>
      </c>
      <c r="AD41" s="61">
        <v>5821275</v>
      </c>
      <c r="AE41" s="61">
        <v>1255482</v>
      </c>
      <c r="AF41" s="61">
        <v>181702</v>
      </c>
      <c r="AG41" s="61">
        <v>426545</v>
      </c>
      <c r="AH41" s="61">
        <v>743839</v>
      </c>
      <c r="AI41" s="61">
        <v>752814</v>
      </c>
      <c r="AJ41" s="61">
        <v>771331</v>
      </c>
      <c r="AK41" s="61">
        <v>8692060</v>
      </c>
      <c r="AL41" s="61">
        <v>1062500</v>
      </c>
      <c r="AM41" s="61">
        <v>309308</v>
      </c>
      <c r="AN41" s="61">
        <v>4550027</v>
      </c>
      <c r="AO41" s="61">
        <v>1234150</v>
      </c>
      <c r="AP41" s="61">
        <v>535553</v>
      </c>
      <c r="AQ41" s="61">
        <v>646523</v>
      </c>
      <c r="AR41" s="61">
        <v>53210</v>
      </c>
      <c r="AS41" s="61">
        <v>106162</v>
      </c>
      <c r="AT41" s="61">
        <v>73487</v>
      </c>
      <c r="AU41" s="61">
        <v>192847</v>
      </c>
      <c r="AV41" s="61">
        <v>39002</v>
      </c>
      <c r="AW41" s="61">
        <v>30053</v>
      </c>
      <c r="AX41" s="61">
        <v>255885</v>
      </c>
      <c r="AY41" s="61">
        <v>190922</v>
      </c>
      <c r="AZ41" s="61">
        <v>44767</v>
      </c>
      <c r="BA41" s="61">
        <v>79463</v>
      </c>
      <c r="BB41" s="61">
        <v>49115</v>
      </c>
      <c r="BC41" s="61">
        <v>125232</v>
      </c>
      <c r="BD41" s="61">
        <v>28148</v>
      </c>
      <c r="BE41" s="61">
        <v>27286</v>
      </c>
      <c r="BF41" s="61">
        <v>130628</v>
      </c>
      <c r="BG41" s="61">
        <v>108217</v>
      </c>
      <c r="BH41" s="61">
        <v>8443</v>
      </c>
      <c r="BI41" s="61">
        <v>26699</v>
      </c>
      <c r="BJ41" s="61">
        <v>24372</v>
      </c>
      <c r="BK41" s="61">
        <v>67615</v>
      </c>
      <c r="BL41" s="61">
        <v>10854</v>
      </c>
      <c r="BM41" s="61">
        <v>2766</v>
      </c>
      <c r="BN41" s="61">
        <v>125257</v>
      </c>
      <c r="BO41" s="61">
        <v>82706</v>
      </c>
      <c r="BP41" s="61">
        <v>177409</v>
      </c>
      <c r="BQ41" s="61">
        <v>240366</v>
      </c>
      <c r="BR41" s="61">
        <v>113557</v>
      </c>
      <c r="BS41" s="61">
        <v>407117</v>
      </c>
      <c r="BT41" s="61">
        <v>131378</v>
      </c>
      <c r="BU41" s="61">
        <v>53355</v>
      </c>
      <c r="BV41" s="61">
        <v>855428</v>
      </c>
      <c r="BW41" s="61">
        <v>339373</v>
      </c>
      <c r="BX41" s="61">
        <v>132782</v>
      </c>
      <c r="BY41" s="61">
        <v>155210</v>
      </c>
      <c r="BZ41" s="61">
        <v>78229</v>
      </c>
      <c r="CA41" s="61">
        <v>249111</v>
      </c>
      <c r="CB41" s="61">
        <v>91377</v>
      </c>
      <c r="CC41" s="61">
        <v>47475</v>
      </c>
      <c r="CD41" s="61">
        <v>327093</v>
      </c>
      <c r="CE41" s="61">
        <v>174205</v>
      </c>
      <c r="CF41" s="61">
        <v>44627</v>
      </c>
      <c r="CG41" s="61">
        <v>85156</v>
      </c>
      <c r="CH41" s="61">
        <v>35328</v>
      </c>
      <c r="CI41" s="61">
        <v>158006</v>
      </c>
      <c r="CJ41" s="61">
        <v>40000</v>
      </c>
      <c r="CK41" s="61">
        <v>5880</v>
      </c>
      <c r="CL41" s="61">
        <v>528335</v>
      </c>
      <c r="CM41" s="61">
        <v>165168</v>
      </c>
    </row>
    <row r="42" spans="1:91" s="62" customFormat="1" x14ac:dyDescent="0.3">
      <c r="A42" s="60" t="s">
        <v>61</v>
      </c>
      <c r="B42" s="61">
        <v>6146078</v>
      </c>
      <c r="C42" s="61">
        <v>1127538</v>
      </c>
      <c r="D42" s="61">
        <v>200918</v>
      </c>
      <c r="E42" s="61">
        <v>723089</v>
      </c>
      <c r="F42" s="61">
        <v>1106349</v>
      </c>
      <c r="G42" s="61">
        <v>573800</v>
      </c>
      <c r="H42" s="61">
        <v>893732</v>
      </c>
      <c r="I42" s="61">
        <v>3490443</v>
      </c>
      <c r="J42" s="61">
        <v>671180</v>
      </c>
      <c r="K42" s="61">
        <v>64934</v>
      </c>
      <c r="L42" s="61">
        <v>117202</v>
      </c>
      <c r="M42" s="61">
        <v>494062</v>
      </c>
      <c r="N42" s="61">
        <v>373328</v>
      </c>
      <c r="O42" s="61">
        <v>498019</v>
      </c>
      <c r="P42" s="61">
        <v>2655636</v>
      </c>
      <c r="Q42" s="61">
        <v>456357</v>
      </c>
      <c r="R42" s="61">
        <v>135984</v>
      </c>
      <c r="S42" s="61">
        <v>605887</v>
      </c>
      <c r="T42" s="61">
        <v>612288</v>
      </c>
      <c r="U42" s="61">
        <v>200472</v>
      </c>
      <c r="V42" s="61">
        <v>395713</v>
      </c>
      <c r="W42" s="61">
        <v>18596568</v>
      </c>
      <c r="X42" s="61">
        <v>3039305</v>
      </c>
      <c r="Y42" s="61">
        <v>1095653</v>
      </c>
      <c r="Z42" s="61">
        <v>5297029</v>
      </c>
      <c r="AA42" s="61">
        <v>2787895</v>
      </c>
      <c r="AB42" s="61">
        <v>1845551</v>
      </c>
      <c r="AC42" s="61">
        <v>1731790</v>
      </c>
      <c r="AD42" s="61">
        <v>7716464</v>
      </c>
      <c r="AE42" s="61">
        <v>1644221</v>
      </c>
      <c r="AF42" s="61">
        <v>308938</v>
      </c>
      <c r="AG42" s="61">
        <v>434322</v>
      </c>
      <c r="AH42" s="61">
        <v>1105761</v>
      </c>
      <c r="AI42" s="61">
        <v>1046876</v>
      </c>
      <c r="AJ42" s="61">
        <v>839693</v>
      </c>
      <c r="AK42" s="61">
        <v>10880104</v>
      </c>
      <c r="AL42" s="61">
        <v>1395084</v>
      </c>
      <c r="AM42" s="61">
        <v>786715</v>
      </c>
      <c r="AN42" s="61">
        <v>4862708</v>
      </c>
      <c r="AO42" s="61">
        <v>1682134</v>
      </c>
      <c r="AP42" s="61">
        <v>798675</v>
      </c>
      <c r="AQ42" s="61">
        <v>892097</v>
      </c>
      <c r="AR42" s="61">
        <v>70307</v>
      </c>
      <c r="AS42" s="61">
        <v>120663</v>
      </c>
      <c r="AT42" s="61">
        <v>89975</v>
      </c>
      <c r="AU42" s="61">
        <v>221239</v>
      </c>
      <c r="AV42" s="61">
        <v>46292</v>
      </c>
      <c r="AW42" s="61">
        <v>38711</v>
      </c>
      <c r="AX42" s="61">
        <v>312404</v>
      </c>
      <c r="AY42" s="61">
        <v>227948</v>
      </c>
      <c r="AZ42" s="61">
        <v>58736</v>
      </c>
      <c r="BA42" s="61">
        <v>78446</v>
      </c>
      <c r="BB42" s="61">
        <v>56915</v>
      </c>
      <c r="BC42" s="61">
        <v>135489</v>
      </c>
      <c r="BD42" s="61">
        <v>39152</v>
      </c>
      <c r="BE42" s="61">
        <v>35065</v>
      </c>
      <c r="BF42" s="61">
        <v>140173</v>
      </c>
      <c r="BG42" s="61">
        <v>127205</v>
      </c>
      <c r="BH42" s="61">
        <v>11571</v>
      </c>
      <c r="BI42" s="61">
        <v>42217</v>
      </c>
      <c r="BJ42" s="61">
        <v>33060</v>
      </c>
      <c r="BK42" s="61">
        <v>85750</v>
      </c>
      <c r="BL42" s="61">
        <v>7141</v>
      </c>
      <c r="BM42" s="61">
        <v>3646</v>
      </c>
      <c r="BN42" s="61">
        <v>172231</v>
      </c>
      <c r="BO42" s="61">
        <v>100742</v>
      </c>
      <c r="BP42" s="61">
        <v>280823</v>
      </c>
      <c r="BQ42" s="61">
        <v>305889</v>
      </c>
      <c r="BR42" s="61">
        <v>148701</v>
      </c>
      <c r="BS42" s="61">
        <v>458283</v>
      </c>
      <c r="BT42" s="61">
        <v>204209</v>
      </c>
      <c r="BU42" s="61">
        <v>67505</v>
      </c>
      <c r="BV42" s="61">
        <v>1146083</v>
      </c>
      <c r="BW42" s="61">
        <v>427813</v>
      </c>
      <c r="BX42" s="61">
        <v>225258</v>
      </c>
      <c r="BY42" s="61">
        <v>161054</v>
      </c>
      <c r="BZ42" s="61">
        <v>97670</v>
      </c>
      <c r="CA42" s="61">
        <v>270729</v>
      </c>
      <c r="CB42" s="61">
        <v>171896</v>
      </c>
      <c r="CC42" s="61">
        <v>61306</v>
      </c>
      <c r="CD42" s="61">
        <v>432498</v>
      </c>
      <c r="CE42" s="61">
        <v>223809</v>
      </c>
      <c r="CF42" s="61">
        <v>55565</v>
      </c>
      <c r="CG42" s="61">
        <v>144836</v>
      </c>
      <c r="CH42" s="61">
        <v>51030</v>
      </c>
      <c r="CI42" s="61">
        <v>187554</v>
      </c>
      <c r="CJ42" s="61">
        <v>32313</v>
      </c>
      <c r="CK42" s="61">
        <v>6199</v>
      </c>
      <c r="CL42" s="61">
        <v>713585</v>
      </c>
      <c r="CM42" s="61">
        <v>204004</v>
      </c>
    </row>
    <row r="43" spans="1:91" s="62" customFormat="1" x14ac:dyDescent="0.3">
      <c r="A43" s="60" t="s">
        <v>62</v>
      </c>
      <c r="B43" s="61">
        <v>7668482</v>
      </c>
      <c r="C43" s="61">
        <v>1467149</v>
      </c>
      <c r="D43" s="61">
        <v>500367</v>
      </c>
      <c r="E43" s="61">
        <v>693325</v>
      </c>
      <c r="F43" s="61">
        <v>1486710</v>
      </c>
      <c r="G43" s="61">
        <v>685330</v>
      </c>
      <c r="H43" s="61">
        <v>969578</v>
      </c>
      <c r="I43" s="61">
        <v>4031142</v>
      </c>
      <c r="J43" s="61">
        <v>769073</v>
      </c>
      <c r="K43" s="61">
        <v>107273</v>
      </c>
      <c r="L43" s="61">
        <v>154879</v>
      </c>
      <c r="M43" s="61">
        <v>561953</v>
      </c>
      <c r="N43" s="61">
        <v>441015</v>
      </c>
      <c r="O43" s="61">
        <v>539993</v>
      </c>
      <c r="P43" s="61">
        <v>3637340</v>
      </c>
      <c r="Q43" s="61">
        <v>698076</v>
      </c>
      <c r="R43" s="61">
        <v>393094</v>
      </c>
      <c r="S43" s="61">
        <v>538446</v>
      </c>
      <c r="T43" s="61">
        <v>924757</v>
      </c>
      <c r="U43" s="61">
        <v>244314</v>
      </c>
      <c r="V43" s="61">
        <v>429585</v>
      </c>
      <c r="W43" s="61">
        <v>23087381</v>
      </c>
      <c r="X43" s="61">
        <v>3947161</v>
      </c>
      <c r="Y43" s="61">
        <v>2631310</v>
      </c>
      <c r="Z43" s="61">
        <v>4826420</v>
      </c>
      <c r="AA43" s="61">
        <v>4039579</v>
      </c>
      <c r="AB43" s="61">
        <v>2266795</v>
      </c>
      <c r="AC43" s="61">
        <v>1923818</v>
      </c>
      <c r="AD43" s="61">
        <v>9487491</v>
      </c>
      <c r="AE43" s="61">
        <v>1900705</v>
      </c>
      <c r="AF43" s="61">
        <v>489257</v>
      </c>
      <c r="AG43" s="61">
        <v>619618</v>
      </c>
      <c r="AH43" s="61">
        <v>1383941</v>
      </c>
      <c r="AI43" s="61">
        <v>1387211</v>
      </c>
      <c r="AJ43" s="61">
        <v>947981</v>
      </c>
      <c r="AK43" s="61">
        <v>13599890</v>
      </c>
      <c r="AL43" s="61">
        <v>2046456</v>
      </c>
      <c r="AM43" s="61">
        <v>2142054</v>
      </c>
      <c r="AN43" s="61">
        <v>4206802</v>
      </c>
      <c r="AO43" s="61">
        <v>2655638</v>
      </c>
      <c r="AP43" s="61">
        <v>879585</v>
      </c>
      <c r="AQ43" s="61">
        <v>975838</v>
      </c>
      <c r="AR43" s="61">
        <v>84834</v>
      </c>
      <c r="AS43" s="61">
        <v>195277</v>
      </c>
      <c r="AT43" s="61">
        <v>112980</v>
      </c>
      <c r="AU43" s="61">
        <v>240575</v>
      </c>
      <c r="AV43" s="61">
        <v>64187</v>
      </c>
      <c r="AW43" s="61">
        <v>48324</v>
      </c>
      <c r="AX43" s="61">
        <v>434689</v>
      </c>
      <c r="AY43" s="61">
        <v>286283</v>
      </c>
      <c r="AZ43" s="61">
        <v>69065</v>
      </c>
      <c r="BA43" s="61">
        <v>118967</v>
      </c>
      <c r="BB43" s="61">
        <v>61190</v>
      </c>
      <c r="BC43" s="61">
        <v>125440</v>
      </c>
      <c r="BD43" s="61">
        <v>51684</v>
      </c>
      <c r="BE43" s="61">
        <v>42019</v>
      </c>
      <c r="BF43" s="61">
        <v>165661</v>
      </c>
      <c r="BG43" s="61">
        <v>135048</v>
      </c>
      <c r="BH43" s="61">
        <v>15769</v>
      </c>
      <c r="BI43" s="61">
        <v>76311</v>
      </c>
      <c r="BJ43" s="61">
        <v>51790</v>
      </c>
      <c r="BK43" s="61">
        <v>115135</v>
      </c>
      <c r="BL43" s="61">
        <v>12503</v>
      </c>
      <c r="BM43" s="61">
        <v>6305</v>
      </c>
      <c r="BN43" s="61">
        <v>269028</v>
      </c>
      <c r="BO43" s="61">
        <v>151236</v>
      </c>
      <c r="BP43" s="61">
        <v>312858</v>
      </c>
      <c r="BQ43" s="61">
        <v>500996</v>
      </c>
      <c r="BR43" s="61">
        <v>185641</v>
      </c>
      <c r="BS43" s="61">
        <v>507823</v>
      </c>
      <c r="BT43" s="61">
        <v>255833</v>
      </c>
      <c r="BU43" s="61">
        <v>87158</v>
      </c>
      <c r="BV43" s="61">
        <v>1541329</v>
      </c>
      <c r="BW43" s="61">
        <v>555524</v>
      </c>
      <c r="BX43" s="61">
        <v>257543</v>
      </c>
      <c r="BY43" s="61">
        <v>251392</v>
      </c>
      <c r="BZ43" s="61">
        <v>108072</v>
      </c>
      <c r="CA43" s="61">
        <v>270387</v>
      </c>
      <c r="CB43" s="61">
        <v>204012</v>
      </c>
      <c r="CC43" s="61">
        <v>78280</v>
      </c>
      <c r="CD43" s="61">
        <v>483151</v>
      </c>
      <c r="CE43" s="61">
        <v>247868</v>
      </c>
      <c r="CF43" s="61">
        <v>55315</v>
      </c>
      <c r="CG43" s="61">
        <v>249604</v>
      </c>
      <c r="CH43" s="61">
        <v>77569</v>
      </c>
      <c r="CI43" s="61">
        <v>237436</v>
      </c>
      <c r="CJ43" s="61">
        <v>51821</v>
      </c>
      <c r="CK43" s="61">
        <v>8877</v>
      </c>
      <c r="CL43" s="61">
        <v>1058178</v>
      </c>
      <c r="CM43" s="61">
        <v>307655</v>
      </c>
    </row>
    <row r="44" spans="1:91" s="62" customFormat="1" x14ac:dyDescent="0.3">
      <c r="A44" s="60" t="s">
        <v>63</v>
      </c>
      <c r="B44" s="61">
        <v>9087139</v>
      </c>
      <c r="C44" s="61">
        <v>1672023</v>
      </c>
      <c r="D44" s="61">
        <v>1140232</v>
      </c>
      <c r="E44" s="61">
        <v>679542</v>
      </c>
      <c r="F44" s="61">
        <v>1812208</v>
      </c>
      <c r="G44" s="61">
        <v>715153</v>
      </c>
      <c r="H44" s="61">
        <v>1058447</v>
      </c>
      <c r="I44" s="61">
        <v>4102767</v>
      </c>
      <c r="J44" s="61">
        <v>812986</v>
      </c>
      <c r="K44" s="61">
        <v>123634</v>
      </c>
      <c r="L44" s="61">
        <v>174682</v>
      </c>
      <c r="M44" s="61">
        <v>647363</v>
      </c>
      <c r="N44" s="61">
        <v>414423</v>
      </c>
      <c r="O44" s="61">
        <v>542958</v>
      </c>
      <c r="P44" s="61">
        <v>4984371</v>
      </c>
      <c r="Q44" s="61">
        <v>859037</v>
      </c>
      <c r="R44" s="61">
        <v>1016598</v>
      </c>
      <c r="S44" s="61">
        <v>504860</v>
      </c>
      <c r="T44" s="61">
        <v>1164845</v>
      </c>
      <c r="U44" s="61">
        <v>300730</v>
      </c>
      <c r="V44" s="61">
        <v>515489</v>
      </c>
      <c r="W44" s="61">
        <v>28041622</v>
      </c>
      <c r="X44" s="61">
        <v>4385688</v>
      </c>
      <c r="Y44" s="61">
        <v>6173205</v>
      </c>
      <c r="Z44" s="61">
        <v>4585602</v>
      </c>
      <c r="AA44" s="61">
        <v>4892072</v>
      </c>
      <c r="AB44" s="61">
        <v>2312522</v>
      </c>
      <c r="AC44" s="61">
        <v>2105146</v>
      </c>
      <c r="AD44" s="61">
        <v>8808445</v>
      </c>
      <c r="AE44" s="61">
        <v>1711168</v>
      </c>
      <c r="AF44" s="61">
        <v>421781</v>
      </c>
      <c r="AG44" s="61">
        <v>651219</v>
      </c>
      <c r="AH44" s="61">
        <v>1316745</v>
      </c>
      <c r="AI44" s="61">
        <v>1191631</v>
      </c>
      <c r="AJ44" s="61">
        <v>943807</v>
      </c>
      <c r="AK44" s="61">
        <v>19233177</v>
      </c>
      <c r="AL44" s="61">
        <v>2674520</v>
      </c>
      <c r="AM44" s="61">
        <v>5751424</v>
      </c>
      <c r="AN44" s="61">
        <v>3934382</v>
      </c>
      <c r="AO44" s="61">
        <v>3575327</v>
      </c>
      <c r="AP44" s="61">
        <v>1120891</v>
      </c>
      <c r="AQ44" s="61">
        <v>1161340</v>
      </c>
      <c r="AR44" s="61">
        <v>96315</v>
      </c>
      <c r="AS44" s="61">
        <v>245705</v>
      </c>
      <c r="AT44" s="61">
        <v>122158</v>
      </c>
      <c r="AU44" s="61">
        <v>243779</v>
      </c>
      <c r="AV44" s="61">
        <v>97141</v>
      </c>
      <c r="AW44" s="61">
        <v>50753</v>
      </c>
      <c r="AX44" s="61">
        <v>519820</v>
      </c>
      <c r="AY44" s="61">
        <v>296353</v>
      </c>
      <c r="AZ44" s="61">
        <v>73750</v>
      </c>
      <c r="BA44" s="61">
        <v>149977</v>
      </c>
      <c r="BB44" s="61">
        <v>65539</v>
      </c>
      <c r="BC44" s="61">
        <v>106548</v>
      </c>
      <c r="BD44" s="61">
        <v>76498</v>
      </c>
      <c r="BE44" s="61">
        <v>37766</v>
      </c>
      <c r="BF44" s="61">
        <v>172877</v>
      </c>
      <c r="BG44" s="61">
        <v>130030</v>
      </c>
      <c r="BH44" s="61">
        <v>22565</v>
      </c>
      <c r="BI44" s="61">
        <v>95727</v>
      </c>
      <c r="BJ44" s="61">
        <v>56618</v>
      </c>
      <c r="BK44" s="61">
        <v>137232</v>
      </c>
      <c r="BL44" s="61">
        <v>20643</v>
      </c>
      <c r="BM44" s="61">
        <v>12986</v>
      </c>
      <c r="BN44" s="61">
        <v>346943</v>
      </c>
      <c r="BO44" s="61">
        <v>166323</v>
      </c>
      <c r="BP44" s="61">
        <v>281557</v>
      </c>
      <c r="BQ44" s="61">
        <v>662196</v>
      </c>
      <c r="BR44" s="61">
        <v>208011</v>
      </c>
      <c r="BS44" s="61">
        <v>495222</v>
      </c>
      <c r="BT44" s="61">
        <v>272499</v>
      </c>
      <c r="BU44" s="61">
        <v>84379</v>
      </c>
      <c r="BV44" s="61">
        <v>1821429</v>
      </c>
      <c r="BW44" s="61">
        <v>560394</v>
      </c>
      <c r="BX44" s="61">
        <v>181959</v>
      </c>
      <c r="BY44" s="61">
        <v>308745</v>
      </c>
      <c r="BZ44" s="61">
        <v>114567</v>
      </c>
      <c r="CA44" s="61">
        <v>220201</v>
      </c>
      <c r="CB44" s="61">
        <v>186797</v>
      </c>
      <c r="CC44" s="61">
        <v>66905</v>
      </c>
      <c r="CD44" s="61">
        <v>403079</v>
      </c>
      <c r="CE44" s="61">
        <v>228915</v>
      </c>
      <c r="CF44" s="61">
        <v>99598</v>
      </c>
      <c r="CG44" s="61">
        <v>353451</v>
      </c>
      <c r="CH44" s="61">
        <v>93444</v>
      </c>
      <c r="CI44" s="61">
        <v>275021</v>
      </c>
      <c r="CJ44" s="61">
        <v>85702</v>
      </c>
      <c r="CK44" s="61">
        <v>17474</v>
      </c>
      <c r="CL44" s="61">
        <v>1418351</v>
      </c>
      <c r="CM44" s="61">
        <v>331480</v>
      </c>
    </row>
    <row r="45" spans="1:91" s="62" customFormat="1" x14ac:dyDescent="0.3">
      <c r="A45" s="60" t="s">
        <v>64</v>
      </c>
      <c r="B45" s="61">
        <v>9481768</v>
      </c>
      <c r="C45" s="61">
        <v>1716033</v>
      </c>
      <c r="D45" s="61">
        <v>1369127</v>
      </c>
      <c r="E45" s="61">
        <v>665439</v>
      </c>
      <c r="F45" s="61">
        <v>1856590</v>
      </c>
      <c r="G45" s="61">
        <v>776316</v>
      </c>
      <c r="H45" s="61">
        <v>986829</v>
      </c>
      <c r="I45" s="61">
        <v>4587906</v>
      </c>
      <c r="J45" s="61">
        <v>962824</v>
      </c>
      <c r="K45" s="61">
        <v>162349</v>
      </c>
      <c r="L45" s="61">
        <v>187166</v>
      </c>
      <c r="M45" s="61">
        <v>718555</v>
      </c>
      <c r="N45" s="61">
        <v>497150</v>
      </c>
      <c r="O45" s="61">
        <v>545435</v>
      </c>
      <c r="P45" s="61">
        <v>4893862</v>
      </c>
      <c r="Q45" s="61">
        <v>753209</v>
      </c>
      <c r="R45" s="61">
        <v>1206777</v>
      </c>
      <c r="S45" s="61">
        <v>478274</v>
      </c>
      <c r="T45" s="61">
        <v>1138035</v>
      </c>
      <c r="U45" s="61">
        <v>279166</v>
      </c>
      <c r="V45" s="61">
        <v>441394</v>
      </c>
      <c r="W45" s="61">
        <v>32092513</v>
      </c>
      <c r="X45" s="61">
        <v>4956350</v>
      </c>
      <c r="Y45" s="61">
        <v>8459015</v>
      </c>
      <c r="Z45" s="61">
        <v>4782804</v>
      </c>
      <c r="AA45" s="61">
        <v>5543311</v>
      </c>
      <c r="AB45" s="61">
        <v>2670079</v>
      </c>
      <c r="AC45" s="61">
        <v>1889881</v>
      </c>
      <c r="AD45" s="61">
        <v>10571055</v>
      </c>
      <c r="AE45" s="61">
        <v>2324838</v>
      </c>
      <c r="AF45" s="61">
        <v>704502</v>
      </c>
      <c r="AG45" s="61">
        <v>757181</v>
      </c>
      <c r="AH45" s="61">
        <v>1548635</v>
      </c>
      <c r="AI45" s="61">
        <v>1527955</v>
      </c>
      <c r="AJ45" s="61">
        <v>905375</v>
      </c>
      <c r="AK45" s="61">
        <v>21521458</v>
      </c>
      <c r="AL45" s="61">
        <v>2631513</v>
      </c>
      <c r="AM45" s="61">
        <v>7754512</v>
      </c>
      <c r="AN45" s="61">
        <v>4025623</v>
      </c>
      <c r="AO45" s="61">
        <v>3994676</v>
      </c>
      <c r="AP45" s="61">
        <v>1142124</v>
      </c>
      <c r="AQ45" s="61">
        <v>984506</v>
      </c>
      <c r="AR45" s="61">
        <v>161312</v>
      </c>
      <c r="AS45" s="61">
        <v>267623</v>
      </c>
      <c r="AT45" s="61">
        <v>96949</v>
      </c>
      <c r="AU45" s="61">
        <v>234258</v>
      </c>
      <c r="AV45" s="61">
        <v>115433</v>
      </c>
      <c r="AW45" s="61">
        <v>39956</v>
      </c>
      <c r="AX45" s="61">
        <v>536989</v>
      </c>
      <c r="AY45" s="61">
        <v>263512</v>
      </c>
      <c r="AZ45" s="61">
        <v>133175</v>
      </c>
      <c r="BA45" s="61">
        <v>187109</v>
      </c>
      <c r="BB45" s="61">
        <v>50962</v>
      </c>
      <c r="BC45" s="61">
        <v>117288</v>
      </c>
      <c r="BD45" s="61">
        <v>93945</v>
      </c>
      <c r="BE45" s="61">
        <v>33987</v>
      </c>
      <c r="BF45" s="61">
        <v>221914</v>
      </c>
      <c r="BG45" s="61">
        <v>124445</v>
      </c>
      <c r="BH45" s="61">
        <v>28137</v>
      </c>
      <c r="BI45" s="61">
        <v>80514</v>
      </c>
      <c r="BJ45" s="61">
        <v>45987</v>
      </c>
      <c r="BK45" s="61">
        <v>116970</v>
      </c>
      <c r="BL45" s="61">
        <v>21489</v>
      </c>
      <c r="BM45" s="61">
        <v>5969</v>
      </c>
      <c r="BN45" s="61">
        <v>315075</v>
      </c>
      <c r="BO45" s="61">
        <v>139067</v>
      </c>
      <c r="BP45" s="61">
        <v>556158</v>
      </c>
      <c r="BQ45" s="61">
        <v>779706</v>
      </c>
      <c r="BR45" s="61">
        <v>152083</v>
      </c>
      <c r="BS45" s="61">
        <v>481153</v>
      </c>
      <c r="BT45" s="61">
        <v>414294</v>
      </c>
      <c r="BU45" s="61">
        <v>72795</v>
      </c>
      <c r="BV45" s="61">
        <v>2013310</v>
      </c>
      <c r="BW45" s="61">
        <v>486851</v>
      </c>
      <c r="BX45" s="61">
        <v>402652</v>
      </c>
      <c r="BY45" s="61">
        <v>444017</v>
      </c>
      <c r="BZ45" s="61">
        <v>83712</v>
      </c>
      <c r="CA45" s="61">
        <v>255145</v>
      </c>
      <c r="CB45" s="61">
        <v>294115</v>
      </c>
      <c r="CC45" s="61">
        <v>63575</v>
      </c>
      <c r="CD45" s="61">
        <v>568920</v>
      </c>
      <c r="CE45" s="61">
        <v>212701</v>
      </c>
      <c r="CF45" s="61">
        <v>153506</v>
      </c>
      <c r="CG45" s="61">
        <v>335689</v>
      </c>
      <c r="CH45" s="61">
        <v>68372</v>
      </c>
      <c r="CI45" s="61">
        <v>226007</v>
      </c>
      <c r="CJ45" s="61">
        <v>120180</v>
      </c>
      <c r="CK45" s="61">
        <v>9220</v>
      </c>
      <c r="CL45" s="61">
        <v>1444390</v>
      </c>
      <c r="CM45" s="61">
        <v>274149</v>
      </c>
    </row>
    <row r="46" spans="1:91" s="62" customFormat="1" x14ac:dyDescent="0.3">
      <c r="A46" s="60" t="s">
        <v>65</v>
      </c>
      <c r="B46" s="61">
        <v>10616662</v>
      </c>
      <c r="C46" s="61">
        <v>1776361</v>
      </c>
      <c r="D46" s="61">
        <v>1565602</v>
      </c>
      <c r="E46" s="61">
        <v>785862</v>
      </c>
      <c r="F46" s="61">
        <v>2126562</v>
      </c>
      <c r="G46" s="61">
        <v>884809</v>
      </c>
      <c r="H46" s="61">
        <v>952664</v>
      </c>
      <c r="I46" s="61">
        <v>5175659</v>
      </c>
      <c r="J46" s="61">
        <v>1067848</v>
      </c>
      <c r="K46" s="61">
        <v>172086</v>
      </c>
      <c r="L46" s="61">
        <v>229192</v>
      </c>
      <c r="M46" s="61">
        <v>780266</v>
      </c>
      <c r="N46" s="61">
        <v>581642</v>
      </c>
      <c r="O46" s="61">
        <v>496077</v>
      </c>
      <c r="P46" s="61">
        <v>5441003</v>
      </c>
      <c r="Q46" s="61">
        <v>708513</v>
      </c>
      <c r="R46" s="61">
        <v>1393516</v>
      </c>
      <c r="S46" s="61">
        <v>556671</v>
      </c>
      <c r="T46" s="61">
        <v>1346297</v>
      </c>
      <c r="U46" s="61">
        <v>303167</v>
      </c>
      <c r="V46" s="61">
        <v>456587</v>
      </c>
      <c r="W46" s="61">
        <v>39850064</v>
      </c>
      <c r="X46" s="61">
        <v>6167278</v>
      </c>
      <c r="Y46" s="61">
        <v>10116009</v>
      </c>
      <c r="Z46" s="61">
        <v>5962170</v>
      </c>
      <c r="AA46" s="61">
        <v>7577286</v>
      </c>
      <c r="AB46" s="61">
        <v>3328894</v>
      </c>
      <c r="AC46" s="61">
        <v>1820737</v>
      </c>
      <c r="AD46" s="61">
        <v>13870398</v>
      </c>
      <c r="AE46" s="61">
        <v>3443647</v>
      </c>
      <c r="AF46" s="61">
        <v>759023</v>
      </c>
      <c r="AG46" s="61">
        <v>1000732</v>
      </c>
      <c r="AH46" s="61">
        <v>2046300</v>
      </c>
      <c r="AI46" s="61">
        <v>2094053</v>
      </c>
      <c r="AJ46" s="61">
        <v>817246</v>
      </c>
      <c r="AK46" s="61">
        <v>25979666</v>
      </c>
      <c r="AL46" s="61">
        <v>2723631</v>
      </c>
      <c r="AM46" s="61">
        <v>9356986</v>
      </c>
      <c r="AN46" s="61">
        <v>4961438</v>
      </c>
      <c r="AO46" s="61">
        <v>5530987</v>
      </c>
      <c r="AP46" s="61">
        <v>1234842</v>
      </c>
      <c r="AQ46" s="61">
        <v>1003491</v>
      </c>
      <c r="AR46" s="61">
        <v>201085</v>
      </c>
      <c r="AS46" s="61">
        <v>301398</v>
      </c>
      <c r="AT46" s="61">
        <v>82973</v>
      </c>
      <c r="AU46" s="61">
        <v>224620</v>
      </c>
      <c r="AV46" s="61">
        <v>139672</v>
      </c>
      <c r="AW46" s="61">
        <v>38355</v>
      </c>
      <c r="AX46" s="61">
        <v>569619</v>
      </c>
      <c r="AY46" s="61">
        <v>218640</v>
      </c>
      <c r="AZ46" s="61">
        <v>164867</v>
      </c>
      <c r="BA46" s="61">
        <v>224533</v>
      </c>
      <c r="BB46" s="61">
        <v>42521</v>
      </c>
      <c r="BC46" s="61">
        <v>115459</v>
      </c>
      <c r="BD46" s="61">
        <v>118834</v>
      </c>
      <c r="BE46" s="61">
        <v>32364</v>
      </c>
      <c r="BF46" s="61">
        <v>270610</v>
      </c>
      <c r="BG46" s="61">
        <v>98660</v>
      </c>
      <c r="BH46" s="61">
        <v>36218</v>
      </c>
      <c r="BI46" s="61">
        <v>76865</v>
      </c>
      <c r="BJ46" s="61">
        <v>40452</v>
      </c>
      <c r="BK46" s="61">
        <v>109162</v>
      </c>
      <c r="BL46" s="61">
        <v>20838</v>
      </c>
      <c r="BM46" s="61">
        <v>5991</v>
      </c>
      <c r="BN46" s="61">
        <v>299009</v>
      </c>
      <c r="BO46" s="61">
        <v>119979</v>
      </c>
      <c r="BP46" s="61">
        <v>927809</v>
      </c>
      <c r="BQ46" s="61">
        <v>1046038</v>
      </c>
      <c r="BR46" s="61">
        <v>136032</v>
      </c>
      <c r="BS46" s="61">
        <v>529139</v>
      </c>
      <c r="BT46" s="61">
        <v>641826</v>
      </c>
      <c r="BU46" s="61">
        <v>68293</v>
      </c>
      <c r="BV46" s="61">
        <v>2393200</v>
      </c>
      <c r="BW46" s="61">
        <v>424941</v>
      </c>
      <c r="BX46" s="61">
        <v>716074</v>
      </c>
      <c r="BY46" s="61">
        <v>737394</v>
      </c>
      <c r="BZ46" s="61">
        <v>69738</v>
      </c>
      <c r="CA46" s="61">
        <v>296033</v>
      </c>
      <c r="CB46" s="61">
        <v>512312</v>
      </c>
      <c r="CC46" s="61">
        <v>59665</v>
      </c>
      <c r="CD46" s="61">
        <v>870030</v>
      </c>
      <c r="CE46" s="61">
        <v>182401</v>
      </c>
      <c r="CF46" s="61">
        <v>211735</v>
      </c>
      <c r="CG46" s="61">
        <v>308643</v>
      </c>
      <c r="CH46" s="61">
        <v>66295</v>
      </c>
      <c r="CI46" s="61">
        <v>233106</v>
      </c>
      <c r="CJ46" s="61">
        <v>129514</v>
      </c>
      <c r="CK46" s="61">
        <v>8629</v>
      </c>
      <c r="CL46" s="61">
        <v>1523169</v>
      </c>
      <c r="CM46" s="61">
        <v>242540</v>
      </c>
    </row>
    <row r="47" spans="1:91" s="62" customFormat="1" x14ac:dyDescent="0.3">
      <c r="A47" s="60" t="s">
        <v>66</v>
      </c>
      <c r="B47" s="61">
        <v>11747649</v>
      </c>
      <c r="C47" s="61">
        <v>2002703</v>
      </c>
      <c r="D47" s="61">
        <v>1623280</v>
      </c>
      <c r="E47" s="61">
        <v>829452</v>
      </c>
      <c r="F47" s="61">
        <v>2365399</v>
      </c>
      <c r="G47" s="61">
        <v>994467</v>
      </c>
      <c r="H47" s="61">
        <v>874779</v>
      </c>
      <c r="I47" s="61">
        <v>5945162</v>
      </c>
      <c r="J47" s="61">
        <v>1191856</v>
      </c>
      <c r="K47" s="61">
        <v>191128</v>
      </c>
      <c r="L47" s="61">
        <v>247478</v>
      </c>
      <c r="M47" s="61">
        <v>893678</v>
      </c>
      <c r="N47" s="61">
        <v>664041</v>
      </c>
      <c r="O47" s="61">
        <v>475035</v>
      </c>
      <c r="P47" s="61">
        <v>5802487</v>
      </c>
      <c r="Q47" s="61">
        <v>810848</v>
      </c>
      <c r="R47" s="61">
        <v>1432152</v>
      </c>
      <c r="S47" s="61">
        <v>581974</v>
      </c>
      <c r="T47" s="61">
        <v>1471720</v>
      </c>
      <c r="U47" s="61">
        <v>330426</v>
      </c>
      <c r="V47" s="61">
        <v>399744</v>
      </c>
      <c r="W47" s="61">
        <v>44813404</v>
      </c>
      <c r="X47" s="61">
        <v>7014511</v>
      </c>
      <c r="Y47" s="61">
        <v>10737603</v>
      </c>
      <c r="Z47" s="61">
        <v>6522706</v>
      </c>
      <c r="AA47" s="61">
        <v>8696986</v>
      </c>
      <c r="AB47" s="61">
        <v>3827430</v>
      </c>
      <c r="AC47" s="61">
        <v>1724555</v>
      </c>
      <c r="AD47" s="61">
        <v>17276215</v>
      </c>
      <c r="AE47" s="61">
        <v>4052150</v>
      </c>
      <c r="AF47" s="61">
        <v>919417</v>
      </c>
      <c r="AG47" s="61">
        <v>1285436</v>
      </c>
      <c r="AH47" s="61">
        <v>2687595</v>
      </c>
      <c r="AI47" s="61">
        <v>2495580</v>
      </c>
      <c r="AJ47" s="61">
        <v>845434</v>
      </c>
      <c r="AK47" s="61">
        <v>27537189</v>
      </c>
      <c r="AL47" s="61">
        <v>2962361</v>
      </c>
      <c r="AM47" s="61">
        <v>9818187</v>
      </c>
      <c r="AN47" s="61">
        <v>5237271</v>
      </c>
      <c r="AO47" s="61">
        <v>6009390</v>
      </c>
      <c r="AP47" s="61">
        <v>1331850</v>
      </c>
      <c r="AQ47" s="61">
        <v>879121</v>
      </c>
      <c r="AR47" s="61">
        <v>224334</v>
      </c>
      <c r="AS47" s="61">
        <v>325969</v>
      </c>
      <c r="AT47" s="61">
        <v>100607</v>
      </c>
      <c r="AU47" s="61">
        <v>266704</v>
      </c>
      <c r="AV47" s="61">
        <v>154642</v>
      </c>
      <c r="AW47" s="61">
        <v>49862</v>
      </c>
      <c r="AX47" s="61">
        <v>630300</v>
      </c>
      <c r="AY47" s="61">
        <v>250285</v>
      </c>
      <c r="AZ47" s="61">
        <v>190975</v>
      </c>
      <c r="BA47" s="61">
        <v>240114</v>
      </c>
      <c r="BB47" s="61">
        <v>52211</v>
      </c>
      <c r="BC47" s="61">
        <v>142407</v>
      </c>
      <c r="BD47" s="61">
        <v>120724</v>
      </c>
      <c r="BE47" s="61">
        <v>41000</v>
      </c>
      <c r="BF47" s="61">
        <v>301614</v>
      </c>
      <c r="BG47" s="61">
        <v>102811</v>
      </c>
      <c r="BH47" s="61">
        <v>33360</v>
      </c>
      <c r="BI47" s="61">
        <v>85854</v>
      </c>
      <c r="BJ47" s="61">
        <v>48397</v>
      </c>
      <c r="BK47" s="61">
        <v>124297</v>
      </c>
      <c r="BL47" s="61">
        <v>33918</v>
      </c>
      <c r="BM47" s="61">
        <v>8862</v>
      </c>
      <c r="BN47" s="61">
        <v>328686</v>
      </c>
      <c r="BO47" s="61">
        <v>147474</v>
      </c>
      <c r="BP47" s="61">
        <v>1045953</v>
      </c>
      <c r="BQ47" s="61">
        <v>1211048</v>
      </c>
      <c r="BR47" s="61">
        <v>167169</v>
      </c>
      <c r="BS47" s="61">
        <v>625587</v>
      </c>
      <c r="BT47" s="61">
        <v>731156</v>
      </c>
      <c r="BU47" s="61">
        <v>95174</v>
      </c>
      <c r="BV47" s="61">
        <v>2640376</v>
      </c>
      <c r="BW47" s="61">
        <v>498049</v>
      </c>
      <c r="BX47" s="61">
        <v>852417</v>
      </c>
      <c r="BY47" s="61">
        <v>877672</v>
      </c>
      <c r="BZ47" s="61">
        <v>90509</v>
      </c>
      <c r="CA47" s="61">
        <v>366609</v>
      </c>
      <c r="CB47" s="61">
        <v>523925</v>
      </c>
      <c r="CC47" s="61">
        <v>83190</v>
      </c>
      <c r="CD47" s="61">
        <v>1059825</v>
      </c>
      <c r="CE47" s="61">
        <v>198003</v>
      </c>
      <c r="CF47" s="61">
        <v>193536</v>
      </c>
      <c r="CG47" s="61">
        <v>333376</v>
      </c>
      <c r="CH47" s="61">
        <v>76660</v>
      </c>
      <c r="CI47" s="61">
        <v>258977</v>
      </c>
      <c r="CJ47" s="61">
        <v>207231</v>
      </c>
      <c r="CK47" s="61">
        <v>11984</v>
      </c>
      <c r="CL47" s="61">
        <v>1580552</v>
      </c>
      <c r="CM47" s="61">
        <v>300046</v>
      </c>
    </row>
    <row r="48" spans="1:91" s="62" customFormat="1" x14ac:dyDescent="0.3">
      <c r="A48" s="60" t="s">
        <v>67</v>
      </c>
      <c r="B48" s="61">
        <v>9766395</v>
      </c>
      <c r="C48" s="61">
        <v>1776267</v>
      </c>
      <c r="D48" s="61">
        <v>1314703</v>
      </c>
      <c r="E48" s="61">
        <v>704966</v>
      </c>
      <c r="F48" s="61">
        <v>1794383</v>
      </c>
      <c r="G48" s="61">
        <v>743811</v>
      </c>
      <c r="H48" s="61">
        <v>1038449</v>
      </c>
      <c r="I48" s="61">
        <v>4504038</v>
      </c>
      <c r="J48" s="61">
        <v>890234</v>
      </c>
      <c r="K48" s="61">
        <v>123596</v>
      </c>
      <c r="L48" s="61">
        <v>175854</v>
      </c>
      <c r="M48" s="61">
        <v>638760</v>
      </c>
      <c r="N48" s="61">
        <v>437450</v>
      </c>
      <c r="O48" s="61">
        <v>558525</v>
      </c>
      <c r="P48" s="61">
        <v>5262357</v>
      </c>
      <c r="Q48" s="61">
        <v>886033</v>
      </c>
      <c r="R48" s="61">
        <v>1191107</v>
      </c>
      <c r="S48" s="61">
        <v>529113</v>
      </c>
      <c r="T48" s="61">
        <v>1155624</v>
      </c>
      <c r="U48" s="61">
        <v>306361</v>
      </c>
      <c r="V48" s="61">
        <v>479925</v>
      </c>
      <c r="W48" s="61">
        <v>34918861</v>
      </c>
      <c r="X48" s="61">
        <v>5507759</v>
      </c>
      <c r="Y48" s="61">
        <v>8780085</v>
      </c>
      <c r="Z48" s="61">
        <v>5288940</v>
      </c>
      <c r="AA48" s="61">
        <v>6033659</v>
      </c>
      <c r="AB48" s="61">
        <v>2819698</v>
      </c>
      <c r="AC48" s="61">
        <v>2021363</v>
      </c>
      <c r="AD48" s="61">
        <v>10930759</v>
      </c>
      <c r="AE48" s="61">
        <v>2414331</v>
      </c>
      <c r="AF48" s="61">
        <v>512513</v>
      </c>
      <c r="AG48" s="61">
        <v>764480</v>
      </c>
      <c r="AH48" s="61">
        <v>1523431</v>
      </c>
      <c r="AI48" s="61">
        <v>1525030</v>
      </c>
      <c r="AJ48" s="61">
        <v>950012</v>
      </c>
      <c r="AK48" s="61">
        <v>23988101</v>
      </c>
      <c r="AL48" s="61">
        <v>3093428</v>
      </c>
      <c r="AM48" s="61">
        <v>8267572</v>
      </c>
      <c r="AN48" s="61">
        <v>4524461</v>
      </c>
      <c r="AO48" s="61">
        <v>4510228</v>
      </c>
      <c r="AP48" s="61">
        <v>1294668</v>
      </c>
      <c r="AQ48" s="61">
        <v>1071351</v>
      </c>
      <c r="AR48" s="61">
        <v>156107</v>
      </c>
      <c r="AS48" s="61">
        <v>257729</v>
      </c>
      <c r="AT48" s="61">
        <v>110862</v>
      </c>
      <c r="AU48" s="61">
        <v>255002</v>
      </c>
      <c r="AV48" s="61">
        <v>115034</v>
      </c>
      <c r="AW48" s="61">
        <v>47103</v>
      </c>
      <c r="AX48" s="61">
        <v>551552</v>
      </c>
      <c r="AY48" s="61">
        <v>282878</v>
      </c>
      <c r="AZ48" s="61">
        <v>120407</v>
      </c>
      <c r="BA48" s="61">
        <v>156955</v>
      </c>
      <c r="BB48" s="61">
        <v>54332</v>
      </c>
      <c r="BC48" s="61">
        <v>120037</v>
      </c>
      <c r="BD48" s="61">
        <v>89104</v>
      </c>
      <c r="BE48" s="61">
        <v>38163</v>
      </c>
      <c r="BF48" s="61">
        <v>188930</v>
      </c>
      <c r="BG48" s="61">
        <v>122305</v>
      </c>
      <c r="BH48" s="61">
        <v>35699</v>
      </c>
      <c r="BI48" s="61">
        <v>100774</v>
      </c>
      <c r="BJ48" s="61">
        <v>56530</v>
      </c>
      <c r="BK48" s="61">
        <v>134965</v>
      </c>
      <c r="BL48" s="61">
        <v>25929</v>
      </c>
      <c r="BM48" s="61">
        <v>8940</v>
      </c>
      <c r="BN48" s="61">
        <v>362623</v>
      </c>
      <c r="BO48" s="61">
        <v>160573</v>
      </c>
      <c r="BP48" s="61">
        <v>645657</v>
      </c>
      <c r="BQ48" s="61">
        <v>883729</v>
      </c>
      <c r="BR48" s="61">
        <v>181037</v>
      </c>
      <c r="BS48" s="61">
        <v>548412</v>
      </c>
      <c r="BT48" s="61">
        <v>480036</v>
      </c>
      <c r="BU48" s="61">
        <v>78158</v>
      </c>
      <c r="BV48" s="61">
        <v>2137434</v>
      </c>
      <c r="BW48" s="61">
        <v>553295</v>
      </c>
      <c r="BX48" s="61">
        <v>434302</v>
      </c>
      <c r="BY48" s="61">
        <v>470538</v>
      </c>
      <c r="BZ48" s="61">
        <v>93610</v>
      </c>
      <c r="CA48" s="61">
        <v>273834</v>
      </c>
      <c r="CB48" s="61">
        <v>335893</v>
      </c>
      <c r="CC48" s="61">
        <v>65222</v>
      </c>
      <c r="CD48" s="61">
        <v>517010</v>
      </c>
      <c r="CE48" s="61">
        <v>223922</v>
      </c>
      <c r="CF48" s="61">
        <v>211355</v>
      </c>
      <c r="CG48" s="61">
        <v>413191</v>
      </c>
      <c r="CH48" s="61">
        <v>87427</v>
      </c>
      <c r="CI48" s="61">
        <v>274577</v>
      </c>
      <c r="CJ48" s="61">
        <v>144143</v>
      </c>
      <c r="CK48" s="61">
        <v>12936</v>
      </c>
      <c r="CL48" s="61">
        <v>1620425</v>
      </c>
      <c r="CM48" s="61">
        <v>329373</v>
      </c>
    </row>
    <row r="49" spans="1:91" s="62" customFormat="1" x14ac:dyDescent="0.3">
      <c r="A49" s="60" t="s">
        <v>68</v>
      </c>
      <c r="B49" s="61">
        <v>8685869</v>
      </c>
      <c r="C49" s="61">
        <v>1565471</v>
      </c>
      <c r="D49" s="61">
        <v>826302</v>
      </c>
      <c r="E49" s="61">
        <v>795634</v>
      </c>
      <c r="F49" s="61">
        <v>1627026</v>
      </c>
      <c r="G49" s="61">
        <v>655434</v>
      </c>
      <c r="H49" s="61">
        <v>1100652</v>
      </c>
      <c r="I49" s="61">
        <v>4137843</v>
      </c>
      <c r="J49" s="61">
        <v>752123</v>
      </c>
      <c r="K49" s="61">
        <v>112180</v>
      </c>
      <c r="L49" s="61">
        <v>146406</v>
      </c>
      <c r="M49" s="61">
        <v>609229</v>
      </c>
      <c r="N49" s="61">
        <v>374877</v>
      </c>
      <c r="O49" s="61">
        <v>554028</v>
      </c>
      <c r="P49" s="61">
        <v>4548026</v>
      </c>
      <c r="Q49" s="61">
        <v>813348</v>
      </c>
      <c r="R49" s="61">
        <v>714122</v>
      </c>
      <c r="S49" s="61">
        <v>649227</v>
      </c>
      <c r="T49" s="61">
        <v>1017797</v>
      </c>
      <c r="U49" s="61">
        <v>280557</v>
      </c>
      <c r="V49" s="61">
        <v>546624</v>
      </c>
      <c r="W49" s="61">
        <v>28073790</v>
      </c>
      <c r="X49" s="61">
        <v>4293966</v>
      </c>
      <c r="Y49" s="61">
        <v>5413205</v>
      </c>
      <c r="Z49" s="61">
        <v>5626067</v>
      </c>
      <c r="AA49" s="61">
        <v>4421829</v>
      </c>
      <c r="AB49" s="61">
        <v>2254576</v>
      </c>
      <c r="AC49" s="61">
        <v>2175149</v>
      </c>
      <c r="AD49" s="61">
        <v>8586116</v>
      </c>
      <c r="AE49" s="61">
        <v>1548418</v>
      </c>
      <c r="AF49" s="61">
        <v>305215</v>
      </c>
      <c r="AG49" s="61">
        <v>568441</v>
      </c>
      <c r="AH49" s="61">
        <v>1137302</v>
      </c>
      <c r="AI49" s="61">
        <v>1086302</v>
      </c>
      <c r="AJ49" s="61">
        <v>956161</v>
      </c>
      <c r="AK49" s="61">
        <v>19487673</v>
      </c>
      <c r="AL49" s="61">
        <v>2745548</v>
      </c>
      <c r="AM49" s="61">
        <v>5107990</v>
      </c>
      <c r="AN49" s="61">
        <v>5057626</v>
      </c>
      <c r="AO49" s="61">
        <v>3284527</v>
      </c>
      <c r="AP49" s="61">
        <v>1168273</v>
      </c>
      <c r="AQ49" s="61">
        <v>1218988</v>
      </c>
      <c r="AR49" s="61">
        <v>80584</v>
      </c>
      <c r="AS49" s="61">
        <v>211162</v>
      </c>
      <c r="AT49" s="61">
        <v>114842</v>
      </c>
      <c r="AU49" s="61">
        <v>251252</v>
      </c>
      <c r="AV49" s="61">
        <v>73641</v>
      </c>
      <c r="AW49" s="61">
        <v>52530</v>
      </c>
      <c r="AX49" s="61">
        <v>478852</v>
      </c>
      <c r="AY49" s="61">
        <v>302606</v>
      </c>
      <c r="AZ49" s="61">
        <v>59470</v>
      </c>
      <c r="BA49" s="61">
        <v>119219</v>
      </c>
      <c r="BB49" s="61">
        <v>60533</v>
      </c>
      <c r="BC49" s="61">
        <v>121165</v>
      </c>
      <c r="BD49" s="61">
        <v>52979</v>
      </c>
      <c r="BE49" s="61">
        <v>43228</v>
      </c>
      <c r="BF49" s="61">
        <v>157760</v>
      </c>
      <c r="BG49" s="61">
        <v>137771</v>
      </c>
      <c r="BH49" s="61">
        <v>21115</v>
      </c>
      <c r="BI49" s="61">
        <v>91943</v>
      </c>
      <c r="BJ49" s="61">
        <v>54310</v>
      </c>
      <c r="BK49" s="61">
        <v>130088</v>
      </c>
      <c r="BL49" s="61">
        <v>20662</v>
      </c>
      <c r="BM49" s="61">
        <v>9303</v>
      </c>
      <c r="BN49" s="61">
        <v>321093</v>
      </c>
      <c r="BO49" s="61">
        <v>164835</v>
      </c>
      <c r="BP49" s="61">
        <v>246315</v>
      </c>
      <c r="BQ49" s="61">
        <v>628754</v>
      </c>
      <c r="BR49" s="61">
        <v>184926</v>
      </c>
      <c r="BS49" s="61">
        <v>516881</v>
      </c>
      <c r="BT49" s="61">
        <v>194571</v>
      </c>
      <c r="BU49" s="61">
        <v>87968</v>
      </c>
      <c r="BV49" s="61">
        <v>1852463</v>
      </c>
      <c r="BW49" s="61">
        <v>582088</v>
      </c>
      <c r="BX49" s="61">
        <v>144392</v>
      </c>
      <c r="BY49" s="61">
        <v>253545</v>
      </c>
      <c r="BZ49" s="61">
        <v>102240</v>
      </c>
      <c r="CA49" s="61">
        <v>245859</v>
      </c>
      <c r="CB49" s="61">
        <v>98418</v>
      </c>
      <c r="CC49" s="61">
        <v>74880</v>
      </c>
      <c r="CD49" s="61">
        <v>384242</v>
      </c>
      <c r="CE49" s="61">
        <v>244843</v>
      </c>
      <c r="CF49" s="61">
        <v>101923</v>
      </c>
      <c r="CG49" s="61">
        <v>375210</v>
      </c>
      <c r="CH49" s="61">
        <v>82686</v>
      </c>
      <c r="CI49" s="61">
        <v>271021</v>
      </c>
      <c r="CJ49" s="61">
        <v>96153</v>
      </c>
      <c r="CK49" s="61">
        <v>13088</v>
      </c>
      <c r="CL49" s="61">
        <v>1468222</v>
      </c>
      <c r="CM49" s="61">
        <v>337245</v>
      </c>
    </row>
    <row r="50" spans="1:91" s="62" customFormat="1" x14ac:dyDescent="0.3">
      <c r="A50" s="60" t="s">
        <v>69</v>
      </c>
      <c r="B50" s="61">
        <v>5509265</v>
      </c>
      <c r="C50" s="61">
        <v>966305</v>
      </c>
      <c r="D50" s="61">
        <v>82219</v>
      </c>
      <c r="E50" s="61">
        <v>724904</v>
      </c>
      <c r="F50" s="61">
        <v>961211</v>
      </c>
      <c r="G50" s="61">
        <v>471632</v>
      </c>
      <c r="H50" s="61">
        <v>906746</v>
      </c>
      <c r="I50" s="61">
        <v>3055877</v>
      </c>
      <c r="J50" s="61">
        <v>572878</v>
      </c>
      <c r="K50" s="61">
        <v>33896</v>
      </c>
      <c r="L50" s="61">
        <v>101762</v>
      </c>
      <c r="M50" s="61">
        <v>386764</v>
      </c>
      <c r="N50" s="61">
        <v>281600</v>
      </c>
      <c r="O50" s="61">
        <v>520701</v>
      </c>
      <c r="P50" s="61">
        <v>2453388</v>
      </c>
      <c r="Q50" s="61">
        <v>393427</v>
      </c>
      <c r="R50" s="61">
        <v>48323</v>
      </c>
      <c r="S50" s="61">
        <v>623142</v>
      </c>
      <c r="T50" s="61">
        <v>574447</v>
      </c>
      <c r="U50" s="61">
        <v>190032</v>
      </c>
      <c r="V50" s="61">
        <v>386045</v>
      </c>
      <c r="W50" s="61">
        <v>15862738</v>
      </c>
      <c r="X50" s="61">
        <v>2275900</v>
      </c>
      <c r="Y50" s="61">
        <v>322030</v>
      </c>
      <c r="Z50" s="61">
        <v>5391325</v>
      </c>
      <c r="AA50" s="61">
        <v>2197659</v>
      </c>
      <c r="AB50" s="61">
        <v>1400478</v>
      </c>
      <c r="AC50" s="61">
        <v>1740505</v>
      </c>
      <c r="AD50" s="61">
        <v>5860457</v>
      </c>
      <c r="AE50" s="61">
        <v>1066214</v>
      </c>
      <c r="AF50" s="61">
        <v>71610</v>
      </c>
      <c r="AG50" s="61">
        <v>405711</v>
      </c>
      <c r="AH50" s="61">
        <v>667233</v>
      </c>
      <c r="AI50" s="61">
        <v>666312</v>
      </c>
      <c r="AJ50" s="61">
        <v>881684</v>
      </c>
      <c r="AK50" s="61">
        <v>10002281</v>
      </c>
      <c r="AL50" s="61">
        <v>1209686</v>
      </c>
      <c r="AM50" s="61">
        <v>250420</v>
      </c>
      <c r="AN50" s="61">
        <v>4985615</v>
      </c>
      <c r="AO50" s="61">
        <v>1530426</v>
      </c>
      <c r="AP50" s="61">
        <v>734165</v>
      </c>
      <c r="AQ50" s="61">
        <v>858821</v>
      </c>
      <c r="AR50" s="61">
        <v>46122</v>
      </c>
      <c r="AS50" s="61">
        <v>103751</v>
      </c>
      <c r="AT50" s="61">
        <v>83864</v>
      </c>
      <c r="AU50" s="61">
        <v>174208</v>
      </c>
      <c r="AV50" s="61">
        <v>26258</v>
      </c>
      <c r="AW50" s="61">
        <v>35503</v>
      </c>
      <c r="AX50" s="61">
        <v>262157</v>
      </c>
      <c r="AY50" s="61">
        <v>234444</v>
      </c>
      <c r="AZ50" s="61">
        <v>35854</v>
      </c>
      <c r="BA50" s="61">
        <v>69967</v>
      </c>
      <c r="BB50" s="61">
        <v>55595</v>
      </c>
      <c r="BC50" s="61">
        <v>106239</v>
      </c>
      <c r="BD50" s="61">
        <v>21915</v>
      </c>
      <c r="BE50" s="61">
        <v>31168</v>
      </c>
      <c r="BF50" s="61">
        <v>117338</v>
      </c>
      <c r="BG50" s="61">
        <v>134803</v>
      </c>
      <c r="BH50" s="61">
        <v>10267</v>
      </c>
      <c r="BI50" s="61">
        <v>33784</v>
      </c>
      <c r="BJ50" s="61">
        <v>28269</v>
      </c>
      <c r="BK50" s="61">
        <v>67969</v>
      </c>
      <c r="BL50" s="61">
        <v>4342</v>
      </c>
      <c r="BM50" s="61">
        <v>4335</v>
      </c>
      <c r="BN50" s="61">
        <v>144819</v>
      </c>
      <c r="BO50" s="61">
        <v>99641</v>
      </c>
      <c r="BP50" s="61">
        <v>112303</v>
      </c>
      <c r="BQ50" s="61">
        <v>258078</v>
      </c>
      <c r="BR50" s="61">
        <v>137218</v>
      </c>
      <c r="BS50" s="61">
        <v>326188</v>
      </c>
      <c r="BT50" s="61">
        <v>64733</v>
      </c>
      <c r="BU50" s="61">
        <v>58981</v>
      </c>
      <c r="BV50" s="61">
        <v>871903</v>
      </c>
      <c r="BW50" s="61">
        <v>446496</v>
      </c>
      <c r="BX50" s="61">
        <v>72959</v>
      </c>
      <c r="BY50" s="61">
        <v>138660</v>
      </c>
      <c r="BZ50" s="61">
        <v>92874</v>
      </c>
      <c r="CA50" s="61">
        <v>196024</v>
      </c>
      <c r="CB50" s="61">
        <v>43280</v>
      </c>
      <c r="CC50" s="61">
        <v>52115</v>
      </c>
      <c r="CD50" s="61">
        <v>232403</v>
      </c>
      <c r="CE50" s="61">
        <v>237898</v>
      </c>
      <c r="CF50" s="61">
        <v>39344</v>
      </c>
      <c r="CG50" s="61">
        <v>119418</v>
      </c>
      <c r="CH50" s="61">
        <v>44344</v>
      </c>
      <c r="CI50" s="61">
        <v>130164</v>
      </c>
      <c r="CJ50" s="61">
        <v>21453</v>
      </c>
      <c r="CK50" s="61">
        <v>6867</v>
      </c>
      <c r="CL50" s="61">
        <v>639499</v>
      </c>
      <c r="CM50" s="61">
        <v>208598</v>
      </c>
    </row>
    <row r="51" spans="1:91" s="63" customFormat="1" x14ac:dyDescent="0.3">
      <c r="A51" s="60" t="s">
        <v>70</v>
      </c>
      <c r="B51" s="61">
        <v>5318037</v>
      </c>
      <c r="C51" s="61">
        <v>943558</v>
      </c>
      <c r="D51" s="61">
        <v>57940</v>
      </c>
      <c r="E51" s="61">
        <v>713445</v>
      </c>
      <c r="F51" s="61">
        <v>933788</v>
      </c>
      <c r="G51" s="61">
        <v>455359</v>
      </c>
      <c r="H51" s="61">
        <v>869568</v>
      </c>
      <c r="I51" s="61">
        <v>3220404</v>
      </c>
      <c r="J51" s="61">
        <v>612938</v>
      </c>
      <c r="K51" s="61">
        <v>22473</v>
      </c>
      <c r="L51" s="61">
        <v>118739</v>
      </c>
      <c r="M51" s="61">
        <v>455845</v>
      </c>
      <c r="N51" s="61">
        <v>303775</v>
      </c>
      <c r="O51" s="61">
        <v>555675</v>
      </c>
      <c r="P51" s="61">
        <v>2097633</v>
      </c>
      <c r="Q51" s="61">
        <v>330621</v>
      </c>
      <c r="R51" s="61">
        <v>35467</v>
      </c>
      <c r="S51" s="61">
        <v>594705</v>
      </c>
      <c r="T51" s="61">
        <v>477942</v>
      </c>
      <c r="U51" s="61">
        <v>151584</v>
      </c>
      <c r="V51" s="61">
        <v>313894</v>
      </c>
      <c r="W51" s="61">
        <v>15043365</v>
      </c>
      <c r="X51" s="61">
        <v>2110511</v>
      </c>
      <c r="Y51" s="61">
        <v>200527</v>
      </c>
      <c r="Z51" s="61">
        <v>5266659</v>
      </c>
      <c r="AA51" s="61">
        <v>2076707</v>
      </c>
      <c r="AB51" s="61">
        <v>1318178</v>
      </c>
      <c r="AC51" s="61">
        <v>1694690</v>
      </c>
      <c r="AD51" s="61">
        <v>6344526</v>
      </c>
      <c r="AE51" s="61">
        <v>1219982</v>
      </c>
      <c r="AF51" s="61">
        <v>48883</v>
      </c>
      <c r="AG51" s="61">
        <v>454353</v>
      </c>
      <c r="AH51" s="61">
        <v>850735</v>
      </c>
      <c r="AI51" s="61">
        <v>755410</v>
      </c>
      <c r="AJ51" s="61">
        <v>981202</v>
      </c>
      <c r="AK51" s="61">
        <v>8698839</v>
      </c>
      <c r="AL51" s="61">
        <v>890529</v>
      </c>
      <c r="AM51" s="61">
        <v>151644</v>
      </c>
      <c r="AN51" s="61">
        <v>4812307</v>
      </c>
      <c r="AO51" s="61">
        <v>1225972</v>
      </c>
      <c r="AP51" s="61">
        <v>562768</v>
      </c>
      <c r="AQ51" s="61">
        <v>713488</v>
      </c>
      <c r="AR51" s="61">
        <v>47151</v>
      </c>
      <c r="AS51" s="61">
        <v>97037</v>
      </c>
      <c r="AT51" s="61">
        <v>81108</v>
      </c>
      <c r="AU51" s="61">
        <v>189533</v>
      </c>
      <c r="AV51" s="61">
        <v>25595</v>
      </c>
      <c r="AW51" s="61">
        <v>37935</v>
      </c>
      <c r="AX51" s="61">
        <v>246875</v>
      </c>
      <c r="AY51" s="61">
        <v>218325</v>
      </c>
      <c r="AZ51" s="61">
        <v>39770</v>
      </c>
      <c r="BA51" s="61">
        <v>74831</v>
      </c>
      <c r="BB51" s="61">
        <v>57485</v>
      </c>
      <c r="BC51" s="61">
        <v>123656</v>
      </c>
      <c r="BD51" s="61">
        <v>21274</v>
      </c>
      <c r="BE51" s="61">
        <v>33540</v>
      </c>
      <c r="BF51" s="61">
        <v>129868</v>
      </c>
      <c r="BG51" s="61">
        <v>132515</v>
      </c>
      <c r="BH51" s="61">
        <v>7381</v>
      </c>
      <c r="BI51" s="61">
        <v>22207</v>
      </c>
      <c r="BJ51" s="61">
        <v>23624</v>
      </c>
      <c r="BK51" s="61">
        <v>65877</v>
      </c>
      <c r="BL51" s="61">
        <v>4321</v>
      </c>
      <c r="BM51" s="61">
        <v>4395</v>
      </c>
      <c r="BN51" s="61">
        <v>117007</v>
      </c>
      <c r="BO51" s="61">
        <v>85810</v>
      </c>
      <c r="BP51" s="61">
        <v>123277</v>
      </c>
      <c r="BQ51" s="61">
        <v>201146</v>
      </c>
      <c r="BR51" s="61">
        <v>131240</v>
      </c>
      <c r="BS51" s="61">
        <v>364620</v>
      </c>
      <c r="BT51" s="61">
        <v>48323</v>
      </c>
      <c r="BU51" s="61">
        <v>62358</v>
      </c>
      <c r="BV51" s="61">
        <v>751596</v>
      </c>
      <c r="BW51" s="61">
        <v>427951</v>
      </c>
      <c r="BX51" s="61">
        <v>96726</v>
      </c>
      <c r="BY51" s="61">
        <v>138445</v>
      </c>
      <c r="BZ51" s="61">
        <v>96344</v>
      </c>
      <c r="CA51" s="61">
        <v>241836</v>
      </c>
      <c r="CB51" s="61">
        <v>36316</v>
      </c>
      <c r="CC51" s="61">
        <v>56161</v>
      </c>
      <c r="CD51" s="61">
        <v>308025</v>
      </c>
      <c r="CE51" s="61">
        <v>246129</v>
      </c>
      <c r="CF51" s="61">
        <v>26551</v>
      </c>
      <c r="CG51" s="61">
        <v>62700</v>
      </c>
      <c r="CH51" s="61">
        <v>34897</v>
      </c>
      <c r="CI51" s="61">
        <v>122784</v>
      </c>
      <c r="CJ51" s="61">
        <v>12008</v>
      </c>
      <c r="CK51" s="61">
        <v>6197</v>
      </c>
      <c r="CL51" s="61">
        <v>443571</v>
      </c>
      <c r="CM51" s="61">
        <v>181822</v>
      </c>
    </row>
    <row r="52" spans="1:91" s="62" customFormat="1" x14ac:dyDescent="0.3">
      <c r="A52" s="60" t="s">
        <v>71</v>
      </c>
      <c r="B52" s="61">
        <v>4689264</v>
      </c>
      <c r="C52" s="61">
        <v>818070</v>
      </c>
      <c r="D52" s="61">
        <v>55193</v>
      </c>
      <c r="E52" s="61">
        <v>720429</v>
      </c>
      <c r="F52" s="61">
        <v>829552</v>
      </c>
      <c r="G52" s="61">
        <v>397879</v>
      </c>
      <c r="H52" s="61">
        <v>771205</v>
      </c>
      <c r="I52" s="61">
        <v>2618022</v>
      </c>
      <c r="J52" s="61">
        <v>480886</v>
      </c>
      <c r="K52" s="61">
        <v>24905</v>
      </c>
      <c r="L52" s="61">
        <v>105879</v>
      </c>
      <c r="M52" s="61">
        <v>379367</v>
      </c>
      <c r="N52" s="61">
        <v>248428</v>
      </c>
      <c r="O52" s="61">
        <v>461845</v>
      </c>
      <c r="P52" s="61">
        <v>2071241</v>
      </c>
      <c r="Q52" s="61">
        <v>337184</v>
      </c>
      <c r="R52" s="61">
        <v>30287</v>
      </c>
      <c r="S52" s="61">
        <v>614550</v>
      </c>
      <c r="T52" s="61">
        <v>450185</v>
      </c>
      <c r="U52" s="61">
        <v>149451</v>
      </c>
      <c r="V52" s="61">
        <v>309360</v>
      </c>
      <c r="W52" s="61">
        <v>14470851</v>
      </c>
      <c r="X52" s="61">
        <v>1995120</v>
      </c>
      <c r="Y52" s="61">
        <v>224092</v>
      </c>
      <c r="Z52" s="61">
        <v>5512214</v>
      </c>
      <c r="AA52" s="61">
        <v>1937680</v>
      </c>
      <c r="AB52" s="61">
        <v>1311880</v>
      </c>
      <c r="AC52" s="61">
        <v>1524388</v>
      </c>
      <c r="AD52" s="61">
        <v>5428798</v>
      </c>
      <c r="AE52" s="61">
        <v>1015322</v>
      </c>
      <c r="AF52" s="61">
        <v>60159</v>
      </c>
      <c r="AG52" s="61">
        <v>461233</v>
      </c>
      <c r="AH52" s="61">
        <v>747176</v>
      </c>
      <c r="AI52" s="61">
        <v>719944</v>
      </c>
      <c r="AJ52" s="61">
        <v>803406</v>
      </c>
      <c r="AK52" s="61">
        <v>9042054</v>
      </c>
      <c r="AL52" s="61">
        <v>979799</v>
      </c>
      <c r="AM52" s="61">
        <v>163933</v>
      </c>
      <c r="AN52" s="61">
        <v>5050981</v>
      </c>
      <c r="AO52" s="61">
        <v>1190504</v>
      </c>
      <c r="AP52" s="61">
        <v>591936</v>
      </c>
      <c r="AQ52" s="61">
        <v>720981</v>
      </c>
      <c r="AR52" s="61">
        <v>41719</v>
      </c>
      <c r="AS52" s="61">
        <v>74118</v>
      </c>
      <c r="AT52" s="61">
        <v>68006</v>
      </c>
      <c r="AU52" s="61">
        <v>169654</v>
      </c>
      <c r="AV52" s="61">
        <v>26081</v>
      </c>
      <c r="AW52" s="61">
        <v>26301</v>
      </c>
      <c r="AX52" s="61">
        <v>217875</v>
      </c>
      <c r="AY52" s="61">
        <v>194316</v>
      </c>
      <c r="AZ52" s="61">
        <v>33104</v>
      </c>
      <c r="BA52" s="61">
        <v>50573</v>
      </c>
      <c r="BB52" s="61">
        <v>46379</v>
      </c>
      <c r="BC52" s="61">
        <v>102648</v>
      </c>
      <c r="BD52" s="61">
        <v>18669</v>
      </c>
      <c r="BE52" s="61">
        <v>23966</v>
      </c>
      <c r="BF52" s="61">
        <v>99419</v>
      </c>
      <c r="BG52" s="61">
        <v>106127</v>
      </c>
      <c r="BH52" s="61">
        <v>8616</v>
      </c>
      <c r="BI52" s="61">
        <v>23545</v>
      </c>
      <c r="BJ52" s="61">
        <v>21627</v>
      </c>
      <c r="BK52" s="61">
        <v>67005</v>
      </c>
      <c r="BL52" s="61">
        <v>7412</v>
      </c>
      <c r="BM52" s="61">
        <v>2335</v>
      </c>
      <c r="BN52" s="61">
        <v>118456</v>
      </c>
      <c r="BO52" s="61">
        <v>88188</v>
      </c>
      <c r="BP52" s="61">
        <v>137948</v>
      </c>
      <c r="BQ52" s="61">
        <v>156952</v>
      </c>
      <c r="BR52" s="61">
        <v>110907</v>
      </c>
      <c r="BS52" s="61">
        <v>333719</v>
      </c>
      <c r="BT52" s="61">
        <v>83523</v>
      </c>
      <c r="BU52" s="61">
        <v>43741</v>
      </c>
      <c r="BV52" s="61">
        <v>770149</v>
      </c>
      <c r="BW52" s="61">
        <v>358182</v>
      </c>
      <c r="BX52" s="61">
        <v>100983</v>
      </c>
      <c r="BY52" s="61">
        <v>92286</v>
      </c>
      <c r="BZ52" s="61">
        <v>78467</v>
      </c>
      <c r="CA52" s="61">
        <v>209290</v>
      </c>
      <c r="CB52" s="61">
        <v>55770</v>
      </c>
      <c r="CC52" s="61">
        <v>40037</v>
      </c>
      <c r="CD52" s="61">
        <v>256851</v>
      </c>
      <c r="CE52" s="61">
        <v>181638</v>
      </c>
      <c r="CF52" s="61">
        <v>36965</v>
      </c>
      <c r="CG52" s="61">
        <v>64667</v>
      </c>
      <c r="CH52" s="61">
        <v>32439</v>
      </c>
      <c r="CI52" s="61">
        <v>124430</v>
      </c>
      <c r="CJ52" s="61">
        <v>27753</v>
      </c>
      <c r="CK52" s="61">
        <v>3703</v>
      </c>
      <c r="CL52" s="61">
        <v>513298</v>
      </c>
      <c r="CM52" s="61">
        <v>176544</v>
      </c>
    </row>
    <row r="53" spans="1:91" s="59" customFormat="1" x14ac:dyDescent="0.3">
      <c r="A53" s="60" t="s">
        <v>72</v>
      </c>
      <c r="B53" s="61">
        <v>5561906</v>
      </c>
      <c r="C53" s="61">
        <v>1061237</v>
      </c>
      <c r="D53" s="61">
        <v>122874</v>
      </c>
      <c r="E53" s="61">
        <v>734853</v>
      </c>
      <c r="F53" s="61">
        <v>986261</v>
      </c>
      <c r="G53" s="61">
        <v>492498</v>
      </c>
      <c r="H53" s="61">
        <v>859596</v>
      </c>
      <c r="I53" s="61">
        <v>3191750</v>
      </c>
      <c r="J53" s="61">
        <v>677674</v>
      </c>
      <c r="K53" s="61">
        <v>44401</v>
      </c>
      <c r="L53" s="61">
        <v>97931</v>
      </c>
      <c r="M53" s="61">
        <v>443152</v>
      </c>
      <c r="N53" s="61">
        <v>317758</v>
      </c>
      <c r="O53" s="61">
        <v>512426</v>
      </c>
      <c r="P53" s="61">
        <v>2370156</v>
      </c>
      <c r="Q53" s="61">
        <v>383563</v>
      </c>
      <c r="R53" s="61">
        <v>78473</v>
      </c>
      <c r="S53" s="61">
        <v>636921</v>
      </c>
      <c r="T53" s="61">
        <v>543108</v>
      </c>
      <c r="U53" s="61">
        <v>174741</v>
      </c>
      <c r="V53" s="61">
        <v>347169</v>
      </c>
      <c r="W53" s="61">
        <v>16379849</v>
      </c>
      <c r="X53" s="61">
        <v>2618423</v>
      </c>
      <c r="Y53" s="61">
        <v>540910</v>
      </c>
      <c r="Z53" s="61">
        <v>5447785</v>
      </c>
      <c r="AA53" s="61">
        <v>2285877</v>
      </c>
      <c r="AB53" s="61">
        <v>1496056</v>
      </c>
      <c r="AC53" s="61">
        <v>1631685</v>
      </c>
      <c r="AD53" s="61">
        <v>6510315</v>
      </c>
      <c r="AE53" s="61">
        <v>1457855</v>
      </c>
      <c r="AF53" s="61">
        <v>138866</v>
      </c>
      <c r="AG53" s="61">
        <v>407232</v>
      </c>
      <c r="AH53" s="61">
        <v>821359</v>
      </c>
      <c r="AI53" s="61">
        <v>856224</v>
      </c>
      <c r="AJ53" s="61">
        <v>871472</v>
      </c>
      <c r="AK53" s="61">
        <v>9869534</v>
      </c>
      <c r="AL53" s="61">
        <v>1160568</v>
      </c>
      <c r="AM53" s="61">
        <v>402044</v>
      </c>
      <c r="AN53" s="61">
        <v>5040553</v>
      </c>
      <c r="AO53" s="61">
        <v>1464518</v>
      </c>
      <c r="AP53" s="61">
        <v>639831</v>
      </c>
      <c r="AQ53" s="61">
        <v>760213</v>
      </c>
      <c r="AR53" s="61">
        <v>64604</v>
      </c>
      <c r="AS53" s="61">
        <v>121437</v>
      </c>
      <c r="AT53" s="61">
        <v>82528</v>
      </c>
      <c r="AU53" s="61">
        <v>206372</v>
      </c>
      <c r="AV53" s="61">
        <v>39588</v>
      </c>
      <c r="AW53" s="61">
        <v>33546</v>
      </c>
      <c r="AX53" s="61">
        <v>281208</v>
      </c>
      <c r="AY53" s="61">
        <v>231953</v>
      </c>
      <c r="AZ53" s="61">
        <v>54016</v>
      </c>
      <c r="BA53" s="61">
        <v>88419</v>
      </c>
      <c r="BB53" s="61">
        <v>55341</v>
      </c>
      <c r="BC53" s="61">
        <v>137543</v>
      </c>
      <c r="BD53" s="61">
        <v>34710</v>
      </c>
      <c r="BE53" s="61">
        <v>29900</v>
      </c>
      <c r="BF53" s="61">
        <v>141480</v>
      </c>
      <c r="BG53" s="61">
        <v>136265</v>
      </c>
      <c r="BH53" s="61">
        <v>10588</v>
      </c>
      <c r="BI53" s="61">
        <v>33018</v>
      </c>
      <c r="BJ53" s="61">
        <v>27187</v>
      </c>
      <c r="BK53" s="61">
        <v>68830</v>
      </c>
      <c r="BL53" s="61">
        <v>4878</v>
      </c>
      <c r="BM53" s="61">
        <v>3646</v>
      </c>
      <c r="BN53" s="61">
        <v>139728</v>
      </c>
      <c r="BO53" s="61">
        <v>95688</v>
      </c>
      <c r="BP53" s="61">
        <v>235995</v>
      </c>
      <c r="BQ53" s="61">
        <v>257288</v>
      </c>
      <c r="BR53" s="61">
        <v>132244</v>
      </c>
      <c r="BS53" s="61">
        <v>395174</v>
      </c>
      <c r="BT53" s="61">
        <v>152624</v>
      </c>
      <c r="BU53" s="61">
        <v>57321</v>
      </c>
      <c r="BV53" s="61">
        <v>963227</v>
      </c>
      <c r="BW53" s="61">
        <v>424550</v>
      </c>
      <c r="BX53" s="61">
        <v>180042</v>
      </c>
      <c r="BY53" s="61">
        <v>167334</v>
      </c>
      <c r="BZ53" s="61">
        <v>92692</v>
      </c>
      <c r="CA53" s="61">
        <v>258312</v>
      </c>
      <c r="CB53" s="61">
        <v>124164</v>
      </c>
      <c r="CC53" s="61">
        <v>51266</v>
      </c>
      <c r="CD53" s="61">
        <v>350860</v>
      </c>
      <c r="CE53" s="61">
        <v>233185</v>
      </c>
      <c r="CF53" s="61">
        <v>55953</v>
      </c>
      <c r="CG53" s="61">
        <v>89954</v>
      </c>
      <c r="CH53" s="61">
        <v>39552</v>
      </c>
      <c r="CI53" s="61">
        <v>136862</v>
      </c>
      <c r="CJ53" s="61">
        <v>28460</v>
      </c>
      <c r="CK53" s="61">
        <v>6055</v>
      </c>
      <c r="CL53" s="61">
        <v>612367</v>
      </c>
      <c r="CM53" s="61">
        <v>191365</v>
      </c>
    </row>
    <row r="54" spans="1:91" s="62" customFormat="1" x14ac:dyDescent="0.3">
      <c r="A54" s="60" t="s">
        <v>73</v>
      </c>
      <c r="B54" s="61">
        <v>7221796</v>
      </c>
      <c r="C54" s="61">
        <v>1384743</v>
      </c>
      <c r="D54" s="61">
        <v>281798</v>
      </c>
      <c r="E54" s="61">
        <v>808758</v>
      </c>
      <c r="F54" s="61">
        <v>1330500</v>
      </c>
      <c r="G54" s="61">
        <v>671719</v>
      </c>
      <c r="H54" s="61">
        <v>952571</v>
      </c>
      <c r="I54" s="61">
        <v>4110169</v>
      </c>
      <c r="J54" s="61">
        <v>803054</v>
      </c>
      <c r="K54" s="61">
        <v>81822</v>
      </c>
      <c r="L54" s="61">
        <v>128035</v>
      </c>
      <c r="M54" s="61">
        <v>624785</v>
      </c>
      <c r="N54" s="61">
        <v>443985</v>
      </c>
      <c r="O54" s="61">
        <v>520687</v>
      </c>
      <c r="P54" s="61">
        <v>3111627</v>
      </c>
      <c r="Q54" s="61">
        <v>581689</v>
      </c>
      <c r="R54" s="61">
        <v>199976</v>
      </c>
      <c r="S54" s="61">
        <v>680723</v>
      </c>
      <c r="T54" s="61">
        <v>705715</v>
      </c>
      <c r="U54" s="61">
        <v>227734</v>
      </c>
      <c r="V54" s="61">
        <v>431885</v>
      </c>
      <c r="W54" s="61">
        <v>22022933</v>
      </c>
      <c r="X54" s="61">
        <v>3757040</v>
      </c>
      <c r="Y54" s="61">
        <v>1441248</v>
      </c>
      <c r="Z54" s="61">
        <v>5956876</v>
      </c>
      <c r="AA54" s="61">
        <v>3387401</v>
      </c>
      <c r="AB54" s="61">
        <v>2181431</v>
      </c>
      <c r="AC54" s="61">
        <v>1845545</v>
      </c>
      <c r="AD54" s="61">
        <v>9419601</v>
      </c>
      <c r="AE54" s="61">
        <v>1966951</v>
      </c>
      <c r="AF54" s="61">
        <v>318946</v>
      </c>
      <c r="AG54" s="61">
        <v>558660</v>
      </c>
      <c r="AH54" s="61">
        <v>1418163</v>
      </c>
      <c r="AI54" s="61">
        <v>1316109</v>
      </c>
      <c r="AJ54" s="61">
        <v>908623</v>
      </c>
      <c r="AK54" s="61">
        <v>12603332</v>
      </c>
      <c r="AL54" s="61">
        <v>1790089</v>
      </c>
      <c r="AM54" s="61">
        <v>1122302</v>
      </c>
      <c r="AN54" s="61">
        <v>5398216</v>
      </c>
      <c r="AO54" s="61">
        <v>1969238</v>
      </c>
      <c r="AP54" s="61">
        <v>865323</v>
      </c>
      <c r="AQ54" s="61">
        <v>936923</v>
      </c>
      <c r="AR54" s="61">
        <v>88164</v>
      </c>
      <c r="AS54" s="61">
        <v>166583</v>
      </c>
      <c r="AT54" s="61">
        <v>107981</v>
      </c>
      <c r="AU54" s="61">
        <v>262347</v>
      </c>
      <c r="AV54" s="61">
        <v>66627</v>
      </c>
      <c r="AW54" s="61">
        <v>45724</v>
      </c>
      <c r="AX54" s="61">
        <v>371217</v>
      </c>
      <c r="AY54" s="61">
        <v>276101</v>
      </c>
      <c r="AZ54" s="61">
        <v>73751</v>
      </c>
      <c r="BA54" s="61">
        <v>108442</v>
      </c>
      <c r="BB54" s="61">
        <v>66312</v>
      </c>
      <c r="BC54" s="61">
        <v>162952</v>
      </c>
      <c r="BD54" s="61">
        <v>41792</v>
      </c>
      <c r="BE54" s="61">
        <v>40546</v>
      </c>
      <c r="BF54" s="61">
        <v>159575</v>
      </c>
      <c r="BG54" s="61">
        <v>149683</v>
      </c>
      <c r="BH54" s="61">
        <v>14413</v>
      </c>
      <c r="BI54" s="61">
        <v>58141</v>
      </c>
      <c r="BJ54" s="61">
        <v>41669</v>
      </c>
      <c r="BK54" s="61">
        <v>99394</v>
      </c>
      <c r="BL54" s="61">
        <v>24835</v>
      </c>
      <c r="BM54" s="61">
        <v>5178</v>
      </c>
      <c r="BN54" s="61">
        <v>211642</v>
      </c>
      <c r="BO54" s="61">
        <v>126417</v>
      </c>
      <c r="BP54" s="61">
        <v>366584</v>
      </c>
      <c r="BQ54" s="61">
        <v>424887</v>
      </c>
      <c r="BR54" s="61">
        <v>182753</v>
      </c>
      <c r="BS54" s="61">
        <v>534631</v>
      </c>
      <c r="BT54" s="61">
        <v>263090</v>
      </c>
      <c r="BU54" s="61">
        <v>82103</v>
      </c>
      <c r="BV54" s="61">
        <v>1361205</v>
      </c>
      <c r="BW54" s="61">
        <v>541789</v>
      </c>
      <c r="BX54" s="61">
        <v>295290</v>
      </c>
      <c r="BY54" s="61">
        <v>235438</v>
      </c>
      <c r="BZ54" s="61">
        <v>123260</v>
      </c>
      <c r="CA54" s="61">
        <v>341824</v>
      </c>
      <c r="CB54" s="61">
        <v>154337</v>
      </c>
      <c r="CC54" s="61">
        <v>74231</v>
      </c>
      <c r="CD54" s="61">
        <v>463382</v>
      </c>
      <c r="CE54" s="61">
        <v>279190</v>
      </c>
      <c r="CF54" s="61">
        <v>71294</v>
      </c>
      <c r="CG54" s="61">
        <v>189449</v>
      </c>
      <c r="CH54" s="61">
        <v>59492</v>
      </c>
      <c r="CI54" s="61">
        <v>192807</v>
      </c>
      <c r="CJ54" s="61">
        <v>108753</v>
      </c>
      <c r="CK54" s="61">
        <v>7872</v>
      </c>
      <c r="CL54" s="61">
        <v>897823</v>
      </c>
      <c r="CM54" s="61">
        <v>262599</v>
      </c>
    </row>
    <row r="55" spans="1:91" s="59" customFormat="1" x14ac:dyDescent="0.3">
      <c r="A55" s="60" t="s">
        <v>74</v>
      </c>
      <c r="B55" s="61">
        <v>7735455</v>
      </c>
      <c r="C55" s="61">
        <v>1551147</v>
      </c>
      <c r="D55" s="61">
        <v>524398</v>
      </c>
      <c r="E55" s="61">
        <v>766327</v>
      </c>
      <c r="F55" s="61">
        <v>1482960</v>
      </c>
      <c r="G55" s="61">
        <v>671337</v>
      </c>
      <c r="H55" s="61">
        <v>978009</v>
      </c>
      <c r="I55" s="61">
        <v>3755761</v>
      </c>
      <c r="J55" s="61">
        <v>763886</v>
      </c>
      <c r="K55" s="61">
        <v>98946</v>
      </c>
      <c r="L55" s="61">
        <v>140443</v>
      </c>
      <c r="M55" s="61">
        <v>542786</v>
      </c>
      <c r="N55" s="61">
        <v>383157</v>
      </c>
      <c r="O55" s="61">
        <v>504347</v>
      </c>
      <c r="P55" s="61">
        <v>3979694</v>
      </c>
      <c r="Q55" s="61">
        <v>787261</v>
      </c>
      <c r="R55" s="61">
        <v>425451</v>
      </c>
      <c r="S55" s="61">
        <v>625885</v>
      </c>
      <c r="T55" s="61">
        <v>940174</v>
      </c>
      <c r="U55" s="61">
        <v>288180</v>
      </c>
      <c r="V55" s="61">
        <v>473663</v>
      </c>
      <c r="W55" s="61">
        <v>23056973</v>
      </c>
      <c r="X55" s="61">
        <v>4056550</v>
      </c>
      <c r="Y55" s="61">
        <v>2677898</v>
      </c>
      <c r="Z55" s="61">
        <v>5303835</v>
      </c>
      <c r="AA55" s="61">
        <v>3901367</v>
      </c>
      <c r="AB55" s="61">
        <v>2148362</v>
      </c>
      <c r="AC55" s="61">
        <v>1853391</v>
      </c>
      <c r="AD55" s="61">
        <v>7980979</v>
      </c>
      <c r="AE55" s="61">
        <v>1661288</v>
      </c>
      <c r="AF55" s="61">
        <v>358636</v>
      </c>
      <c r="AG55" s="61">
        <v>520773</v>
      </c>
      <c r="AH55" s="61">
        <v>1235477</v>
      </c>
      <c r="AI55" s="61">
        <v>1077460</v>
      </c>
      <c r="AJ55" s="61">
        <v>790756</v>
      </c>
      <c r="AK55" s="61">
        <v>15075994</v>
      </c>
      <c r="AL55" s="61">
        <v>2395262</v>
      </c>
      <c r="AM55" s="61">
        <v>2319262</v>
      </c>
      <c r="AN55" s="61">
        <v>4783062</v>
      </c>
      <c r="AO55" s="61">
        <v>2665890</v>
      </c>
      <c r="AP55" s="61">
        <v>1070902</v>
      </c>
      <c r="AQ55" s="61">
        <v>1062635</v>
      </c>
      <c r="AR55" s="61">
        <v>90567</v>
      </c>
      <c r="AS55" s="61">
        <v>199597</v>
      </c>
      <c r="AT55" s="61">
        <v>110288</v>
      </c>
      <c r="AU55" s="61">
        <v>246681</v>
      </c>
      <c r="AV55" s="61">
        <v>67406</v>
      </c>
      <c r="AW55" s="61">
        <v>47478</v>
      </c>
      <c r="AX55" s="61">
        <v>477334</v>
      </c>
      <c r="AY55" s="61">
        <v>311797</v>
      </c>
      <c r="AZ55" s="61">
        <v>71285</v>
      </c>
      <c r="BA55" s="61">
        <v>117441</v>
      </c>
      <c r="BB55" s="61">
        <v>59643</v>
      </c>
      <c r="BC55" s="61">
        <v>116014</v>
      </c>
      <c r="BD55" s="61">
        <v>52764</v>
      </c>
      <c r="BE55" s="61">
        <v>39534</v>
      </c>
      <c r="BF55" s="61">
        <v>161027</v>
      </c>
      <c r="BG55" s="61">
        <v>146177</v>
      </c>
      <c r="BH55" s="61">
        <v>19282</v>
      </c>
      <c r="BI55" s="61">
        <v>82155</v>
      </c>
      <c r="BJ55" s="61">
        <v>50645</v>
      </c>
      <c r="BK55" s="61">
        <v>130667</v>
      </c>
      <c r="BL55" s="61">
        <v>14642</v>
      </c>
      <c r="BM55" s="61">
        <v>7944</v>
      </c>
      <c r="BN55" s="61">
        <v>316307</v>
      </c>
      <c r="BO55" s="61">
        <v>165619</v>
      </c>
      <c r="BP55" s="61">
        <v>313560</v>
      </c>
      <c r="BQ55" s="61">
        <v>504981</v>
      </c>
      <c r="BR55" s="61">
        <v>185115</v>
      </c>
      <c r="BS55" s="61">
        <v>481415</v>
      </c>
      <c r="BT55" s="61">
        <v>263618</v>
      </c>
      <c r="BU55" s="61">
        <v>79293</v>
      </c>
      <c r="BV55" s="61">
        <v>1648636</v>
      </c>
      <c r="BW55" s="61">
        <v>579932</v>
      </c>
      <c r="BX55" s="61">
        <v>243159</v>
      </c>
      <c r="BY55" s="61">
        <v>217605</v>
      </c>
      <c r="BZ55" s="61">
        <v>99919</v>
      </c>
      <c r="CA55" s="61">
        <v>221670</v>
      </c>
      <c r="CB55" s="61">
        <v>171418</v>
      </c>
      <c r="CC55" s="61">
        <v>67118</v>
      </c>
      <c r="CD55" s="61">
        <v>402988</v>
      </c>
      <c r="CE55" s="61">
        <v>237411</v>
      </c>
      <c r="CF55" s="61">
        <v>70401</v>
      </c>
      <c r="CG55" s="61">
        <v>287375</v>
      </c>
      <c r="CH55" s="61">
        <v>85196</v>
      </c>
      <c r="CI55" s="61">
        <v>259745</v>
      </c>
      <c r="CJ55" s="61">
        <v>92200</v>
      </c>
      <c r="CK55" s="61">
        <v>12175</v>
      </c>
      <c r="CL55" s="61">
        <v>1245647</v>
      </c>
      <c r="CM55" s="61">
        <v>342522</v>
      </c>
    </row>
    <row r="56" spans="1:91" s="59" customFormat="1" x14ac:dyDescent="0.3">
      <c r="A56" s="60" t="s">
        <v>75</v>
      </c>
      <c r="B56" s="61">
        <v>9569945</v>
      </c>
      <c r="C56" s="61">
        <v>1756979</v>
      </c>
      <c r="D56" s="61">
        <v>1284669</v>
      </c>
      <c r="E56" s="61">
        <v>734942</v>
      </c>
      <c r="F56" s="61">
        <v>1869116</v>
      </c>
      <c r="G56" s="61">
        <v>731099</v>
      </c>
      <c r="H56" s="61">
        <v>1069689</v>
      </c>
      <c r="I56" s="61">
        <v>4197064</v>
      </c>
      <c r="J56" s="61">
        <v>826824</v>
      </c>
      <c r="K56" s="61">
        <v>113396</v>
      </c>
      <c r="L56" s="61">
        <v>170049</v>
      </c>
      <c r="M56" s="61">
        <v>668899</v>
      </c>
      <c r="N56" s="61">
        <v>414346</v>
      </c>
      <c r="O56" s="61">
        <v>552365</v>
      </c>
      <c r="P56" s="61">
        <v>5372881</v>
      </c>
      <c r="Q56" s="61">
        <v>930155</v>
      </c>
      <c r="R56" s="61">
        <v>1171272</v>
      </c>
      <c r="S56" s="61">
        <v>564893</v>
      </c>
      <c r="T56" s="61">
        <v>1200217</v>
      </c>
      <c r="U56" s="61">
        <v>316754</v>
      </c>
      <c r="V56" s="61">
        <v>517324</v>
      </c>
      <c r="W56" s="61">
        <v>30401275</v>
      </c>
      <c r="X56" s="61">
        <v>4805217</v>
      </c>
      <c r="Y56" s="61">
        <v>7118452</v>
      </c>
      <c r="Z56" s="61">
        <v>5178261</v>
      </c>
      <c r="AA56" s="61">
        <v>5135439</v>
      </c>
      <c r="AB56" s="61">
        <v>2397067</v>
      </c>
      <c r="AC56" s="61">
        <v>2017488</v>
      </c>
      <c r="AD56" s="61">
        <v>8999173</v>
      </c>
      <c r="AE56" s="61">
        <v>1862914</v>
      </c>
      <c r="AF56" s="61">
        <v>437315</v>
      </c>
      <c r="AG56" s="61">
        <v>660330</v>
      </c>
      <c r="AH56" s="61">
        <v>1375589</v>
      </c>
      <c r="AI56" s="61">
        <v>1186492</v>
      </c>
      <c r="AJ56" s="61">
        <v>867609</v>
      </c>
      <c r="AK56" s="61">
        <v>21402102</v>
      </c>
      <c r="AL56" s="61">
        <v>2942303</v>
      </c>
      <c r="AM56" s="61">
        <v>6681137</v>
      </c>
      <c r="AN56" s="61">
        <v>4517932</v>
      </c>
      <c r="AO56" s="61">
        <v>3759850</v>
      </c>
      <c r="AP56" s="61">
        <v>1210576</v>
      </c>
      <c r="AQ56" s="61">
        <v>1149879</v>
      </c>
      <c r="AR56" s="61">
        <v>117497</v>
      </c>
      <c r="AS56" s="61">
        <v>244121</v>
      </c>
      <c r="AT56" s="61">
        <v>129428</v>
      </c>
      <c r="AU56" s="61">
        <v>257591</v>
      </c>
      <c r="AV56" s="61">
        <v>92111</v>
      </c>
      <c r="AW56" s="61">
        <v>51484</v>
      </c>
      <c r="AX56" s="61">
        <v>543691</v>
      </c>
      <c r="AY56" s="61">
        <v>321055</v>
      </c>
      <c r="AZ56" s="61">
        <v>84632</v>
      </c>
      <c r="BA56" s="61">
        <v>142017</v>
      </c>
      <c r="BB56" s="61">
        <v>69336</v>
      </c>
      <c r="BC56" s="61">
        <v>113691</v>
      </c>
      <c r="BD56" s="61">
        <v>68668</v>
      </c>
      <c r="BE56" s="61">
        <v>39823</v>
      </c>
      <c r="BF56" s="61">
        <v>166936</v>
      </c>
      <c r="BG56" s="61">
        <v>141721</v>
      </c>
      <c r="BH56" s="61">
        <v>32865</v>
      </c>
      <c r="BI56" s="61">
        <v>102104</v>
      </c>
      <c r="BJ56" s="61">
        <v>60092</v>
      </c>
      <c r="BK56" s="61">
        <v>143900</v>
      </c>
      <c r="BL56" s="61">
        <v>23444</v>
      </c>
      <c r="BM56" s="61">
        <v>11661</v>
      </c>
      <c r="BN56" s="61">
        <v>376755</v>
      </c>
      <c r="BO56" s="61">
        <v>179334</v>
      </c>
      <c r="BP56" s="61">
        <v>447583</v>
      </c>
      <c r="BQ56" s="61">
        <v>686981</v>
      </c>
      <c r="BR56" s="61">
        <v>206545</v>
      </c>
      <c r="BS56" s="61">
        <v>501178</v>
      </c>
      <c r="BT56" s="61">
        <v>329285</v>
      </c>
      <c r="BU56" s="61">
        <v>87423</v>
      </c>
      <c r="BV56" s="61">
        <v>1956480</v>
      </c>
      <c r="BW56" s="61">
        <v>589742</v>
      </c>
      <c r="BX56" s="61">
        <v>295388</v>
      </c>
      <c r="BY56" s="61">
        <v>306212</v>
      </c>
      <c r="BZ56" s="61">
        <v>116183</v>
      </c>
      <c r="CA56" s="61">
        <v>231543</v>
      </c>
      <c r="CB56" s="61">
        <v>214960</v>
      </c>
      <c r="CC56" s="61">
        <v>71348</v>
      </c>
      <c r="CD56" s="61">
        <v>398288</v>
      </c>
      <c r="CE56" s="61">
        <v>228992</v>
      </c>
      <c r="CF56" s="61">
        <v>152195</v>
      </c>
      <c r="CG56" s="61">
        <v>380769</v>
      </c>
      <c r="CH56" s="61">
        <v>90361</v>
      </c>
      <c r="CI56" s="61">
        <v>269635</v>
      </c>
      <c r="CJ56" s="61">
        <v>114325</v>
      </c>
      <c r="CK56" s="61">
        <v>16074</v>
      </c>
      <c r="CL56" s="61">
        <v>1558193</v>
      </c>
      <c r="CM56" s="61">
        <v>360750</v>
      </c>
    </row>
    <row r="57" spans="1:91" s="59" customFormat="1" x14ac:dyDescent="0.3">
      <c r="A57" s="60" t="s">
        <v>76</v>
      </c>
      <c r="B57" s="61">
        <v>10180427</v>
      </c>
      <c r="C57" s="61">
        <v>1804761</v>
      </c>
      <c r="D57" s="61">
        <v>1539930</v>
      </c>
      <c r="E57" s="61">
        <v>748643</v>
      </c>
      <c r="F57" s="61">
        <v>2030224</v>
      </c>
      <c r="G57" s="61">
        <v>796416</v>
      </c>
      <c r="H57" s="61">
        <v>1037175</v>
      </c>
      <c r="I57" s="61">
        <v>4723090</v>
      </c>
      <c r="J57" s="61">
        <v>971751</v>
      </c>
      <c r="K57" s="61">
        <v>163743</v>
      </c>
      <c r="L57" s="61">
        <v>185047</v>
      </c>
      <c r="M57" s="61">
        <v>779106</v>
      </c>
      <c r="N57" s="61">
        <v>497722</v>
      </c>
      <c r="O57" s="61">
        <v>546344</v>
      </c>
      <c r="P57" s="61">
        <v>5457337</v>
      </c>
      <c r="Q57" s="61">
        <v>833009</v>
      </c>
      <c r="R57" s="61">
        <v>1376186</v>
      </c>
      <c r="S57" s="61">
        <v>563596</v>
      </c>
      <c r="T57" s="61">
        <v>1251118</v>
      </c>
      <c r="U57" s="61">
        <v>298694</v>
      </c>
      <c r="V57" s="61">
        <v>490831</v>
      </c>
      <c r="W57" s="61">
        <v>34430872</v>
      </c>
      <c r="X57" s="61">
        <v>5270870</v>
      </c>
      <c r="Y57" s="61">
        <v>9183976</v>
      </c>
      <c r="Z57" s="61">
        <v>5436486</v>
      </c>
      <c r="AA57" s="61">
        <v>5951253</v>
      </c>
      <c r="AB57" s="61">
        <v>2662517</v>
      </c>
      <c r="AC57" s="61">
        <v>1938550</v>
      </c>
      <c r="AD57" s="61">
        <v>10350864</v>
      </c>
      <c r="AE57" s="61">
        <v>2219754</v>
      </c>
      <c r="AF57" s="61">
        <v>608546</v>
      </c>
      <c r="AG57" s="61">
        <v>756693</v>
      </c>
      <c r="AH57" s="61">
        <v>1592502</v>
      </c>
      <c r="AI57" s="61">
        <v>1454643</v>
      </c>
      <c r="AJ57" s="61">
        <v>854091</v>
      </c>
      <c r="AK57" s="61">
        <v>24080008</v>
      </c>
      <c r="AL57" s="61">
        <v>3051116</v>
      </c>
      <c r="AM57" s="61">
        <v>8575430</v>
      </c>
      <c r="AN57" s="61">
        <v>4679793</v>
      </c>
      <c r="AO57" s="61">
        <v>4358751</v>
      </c>
      <c r="AP57" s="61">
        <v>1207875</v>
      </c>
      <c r="AQ57" s="61">
        <v>1084459</v>
      </c>
      <c r="AR57" s="61">
        <v>168066</v>
      </c>
      <c r="AS57" s="61">
        <v>293608</v>
      </c>
      <c r="AT57" s="61">
        <v>96833</v>
      </c>
      <c r="AU57" s="61">
        <v>236545</v>
      </c>
      <c r="AV57" s="61">
        <v>120917</v>
      </c>
      <c r="AW57" s="61">
        <v>44223</v>
      </c>
      <c r="AX57" s="61">
        <v>554043</v>
      </c>
      <c r="AY57" s="61">
        <v>290525</v>
      </c>
      <c r="AZ57" s="61">
        <v>131181</v>
      </c>
      <c r="BA57" s="61">
        <v>195630</v>
      </c>
      <c r="BB57" s="61">
        <v>56467</v>
      </c>
      <c r="BC57" s="61">
        <v>121143</v>
      </c>
      <c r="BD57" s="61">
        <v>87580</v>
      </c>
      <c r="BE57" s="61">
        <v>37277</v>
      </c>
      <c r="BF57" s="61">
        <v>202678</v>
      </c>
      <c r="BG57" s="61">
        <v>139794</v>
      </c>
      <c r="BH57" s="61">
        <v>36885</v>
      </c>
      <c r="BI57" s="61">
        <v>97978</v>
      </c>
      <c r="BJ57" s="61">
        <v>40365</v>
      </c>
      <c r="BK57" s="61">
        <v>115403</v>
      </c>
      <c r="BL57" s="61">
        <v>33337</v>
      </c>
      <c r="BM57" s="61">
        <v>6946</v>
      </c>
      <c r="BN57" s="61">
        <v>351365</v>
      </c>
      <c r="BO57" s="61">
        <v>150730</v>
      </c>
      <c r="BP57" s="61">
        <v>610801</v>
      </c>
      <c r="BQ57" s="61">
        <v>853861</v>
      </c>
      <c r="BR57" s="61">
        <v>149847</v>
      </c>
      <c r="BS57" s="61">
        <v>488469</v>
      </c>
      <c r="BT57" s="61">
        <v>447607</v>
      </c>
      <c r="BU57" s="61">
        <v>74954</v>
      </c>
      <c r="BV57" s="61">
        <v>2119188</v>
      </c>
      <c r="BW57" s="61">
        <v>526144</v>
      </c>
      <c r="BX57" s="61">
        <v>387156</v>
      </c>
      <c r="BY57" s="61">
        <v>451683</v>
      </c>
      <c r="BZ57" s="61">
        <v>90424</v>
      </c>
      <c r="CA57" s="61">
        <v>249176</v>
      </c>
      <c r="CB57" s="61">
        <v>255440</v>
      </c>
      <c r="CC57" s="61">
        <v>64488</v>
      </c>
      <c r="CD57" s="61">
        <v>497136</v>
      </c>
      <c r="CE57" s="61">
        <v>224252</v>
      </c>
      <c r="CF57" s="61">
        <v>223646</v>
      </c>
      <c r="CG57" s="61">
        <v>402178</v>
      </c>
      <c r="CH57" s="61">
        <v>59423</v>
      </c>
      <c r="CI57" s="61">
        <v>239292</v>
      </c>
      <c r="CJ57" s="61">
        <v>192166</v>
      </c>
      <c r="CK57" s="61">
        <v>10466</v>
      </c>
      <c r="CL57" s="61">
        <v>1622052</v>
      </c>
      <c r="CM57" s="61">
        <v>301892</v>
      </c>
    </row>
    <row r="58" spans="1:91" s="62" customFormat="1" x14ac:dyDescent="0.3">
      <c r="A58" s="60" t="s">
        <v>77</v>
      </c>
      <c r="B58" s="61">
        <v>11605320</v>
      </c>
      <c r="C58" s="61">
        <v>1920141</v>
      </c>
      <c r="D58" s="61">
        <v>1725962</v>
      </c>
      <c r="E58" s="61">
        <v>869448</v>
      </c>
      <c r="F58" s="61">
        <v>2402995</v>
      </c>
      <c r="G58" s="61">
        <v>977097</v>
      </c>
      <c r="H58" s="61">
        <v>969116</v>
      </c>
      <c r="I58" s="61">
        <v>5504356</v>
      </c>
      <c r="J58" s="61">
        <v>1089296</v>
      </c>
      <c r="K58" s="61">
        <v>173446</v>
      </c>
      <c r="L58" s="61">
        <v>219427</v>
      </c>
      <c r="M58" s="61">
        <v>874641</v>
      </c>
      <c r="N58" s="61">
        <v>629772</v>
      </c>
      <c r="O58" s="61">
        <v>502468</v>
      </c>
      <c r="P58" s="61">
        <v>6100964</v>
      </c>
      <c r="Q58" s="61">
        <v>830845</v>
      </c>
      <c r="R58" s="61">
        <v>1552517</v>
      </c>
      <c r="S58" s="61">
        <v>650021</v>
      </c>
      <c r="T58" s="61">
        <v>1528353</v>
      </c>
      <c r="U58" s="61">
        <v>347326</v>
      </c>
      <c r="V58" s="61">
        <v>466648</v>
      </c>
      <c r="W58" s="61">
        <v>42948946</v>
      </c>
      <c r="X58" s="61">
        <v>6582257</v>
      </c>
      <c r="Y58" s="61">
        <v>10638009</v>
      </c>
      <c r="Z58" s="61">
        <v>6613722</v>
      </c>
      <c r="AA58" s="61">
        <v>8171483</v>
      </c>
      <c r="AB58" s="61">
        <v>3654096</v>
      </c>
      <c r="AC58" s="61">
        <v>1893521</v>
      </c>
      <c r="AD58" s="61">
        <v>14586701</v>
      </c>
      <c r="AE58" s="61">
        <v>3425284</v>
      </c>
      <c r="AF58" s="61">
        <v>741548</v>
      </c>
      <c r="AG58" s="61">
        <v>1023831</v>
      </c>
      <c r="AH58" s="61">
        <v>2212941</v>
      </c>
      <c r="AI58" s="61">
        <v>2234263</v>
      </c>
      <c r="AJ58" s="61">
        <v>841845</v>
      </c>
      <c r="AK58" s="61">
        <v>28362245</v>
      </c>
      <c r="AL58" s="61">
        <v>3156972</v>
      </c>
      <c r="AM58" s="61">
        <v>9896460</v>
      </c>
      <c r="AN58" s="61">
        <v>5589891</v>
      </c>
      <c r="AO58" s="61">
        <v>5958542</v>
      </c>
      <c r="AP58" s="61">
        <v>1419833</v>
      </c>
      <c r="AQ58" s="61">
        <v>1051676</v>
      </c>
      <c r="AR58" s="61">
        <v>217402</v>
      </c>
      <c r="AS58" s="61">
        <v>330748</v>
      </c>
      <c r="AT58" s="61">
        <v>88346</v>
      </c>
      <c r="AU58" s="61">
        <v>245069</v>
      </c>
      <c r="AV58" s="61">
        <v>150602</v>
      </c>
      <c r="AW58" s="61">
        <v>43433</v>
      </c>
      <c r="AX58" s="61">
        <v>600871</v>
      </c>
      <c r="AY58" s="61">
        <v>243670</v>
      </c>
      <c r="AZ58" s="61">
        <v>170119</v>
      </c>
      <c r="BA58" s="61">
        <v>229729</v>
      </c>
      <c r="BB58" s="61">
        <v>47933</v>
      </c>
      <c r="BC58" s="61">
        <v>127127</v>
      </c>
      <c r="BD58" s="61">
        <v>123259</v>
      </c>
      <c r="BE58" s="61">
        <v>36398</v>
      </c>
      <c r="BF58" s="61">
        <v>243573</v>
      </c>
      <c r="BG58" s="61">
        <v>111157</v>
      </c>
      <c r="BH58" s="61">
        <v>47283</v>
      </c>
      <c r="BI58" s="61">
        <v>101019</v>
      </c>
      <c r="BJ58" s="61">
        <v>40413</v>
      </c>
      <c r="BK58" s="61">
        <v>117942</v>
      </c>
      <c r="BL58" s="61">
        <v>27343</v>
      </c>
      <c r="BM58" s="61">
        <v>7035</v>
      </c>
      <c r="BN58" s="61">
        <v>357298</v>
      </c>
      <c r="BO58" s="61">
        <v>132513</v>
      </c>
      <c r="BP58" s="61">
        <v>990071</v>
      </c>
      <c r="BQ58" s="61">
        <v>1155473</v>
      </c>
      <c r="BR58" s="61">
        <v>145543</v>
      </c>
      <c r="BS58" s="61">
        <v>554248</v>
      </c>
      <c r="BT58" s="61">
        <v>684484</v>
      </c>
      <c r="BU58" s="61">
        <v>76709</v>
      </c>
      <c r="BV58" s="61">
        <v>2500303</v>
      </c>
      <c r="BW58" s="61">
        <v>475426</v>
      </c>
      <c r="BX58" s="61">
        <v>727192</v>
      </c>
      <c r="BY58" s="61">
        <v>774670</v>
      </c>
      <c r="BZ58" s="61">
        <v>78754</v>
      </c>
      <c r="CA58" s="61">
        <v>306724</v>
      </c>
      <c r="CB58" s="61">
        <v>504528</v>
      </c>
      <c r="CC58" s="61">
        <v>66038</v>
      </c>
      <c r="CD58" s="61">
        <v>763522</v>
      </c>
      <c r="CE58" s="61">
        <v>203857</v>
      </c>
      <c r="CF58" s="61">
        <v>262879</v>
      </c>
      <c r="CG58" s="61">
        <v>380803</v>
      </c>
      <c r="CH58" s="61">
        <v>66788</v>
      </c>
      <c r="CI58" s="61">
        <v>247524</v>
      </c>
      <c r="CJ58" s="61">
        <v>179956</v>
      </c>
      <c r="CK58" s="61">
        <v>10671</v>
      </c>
      <c r="CL58" s="61">
        <v>1736782</v>
      </c>
      <c r="CM58" s="61">
        <v>271570</v>
      </c>
    </row>
    <row r="59" spans="1:91" s="62" customFormat="1" x14ac:dyDescent="0.3">
      <c r="A59" s="60" t="s">
        <v>78</v>
      </c>
      <c r="B59" s="61">
        <v>12187504</v>
      </c>
      <c r="C59" s="61">
        <v>2050220</v>
      </c>
      <c r="D59" s="61">
        <v>1745267</v>
      </c>
      <c r="E59" s="61">
        <v>871275</v>
      </c>
      <c r="F59" s="61">
        <v>2438860</v>
      </c>
      <c r="G59" s="61">
        <v>996293</v>
      </c>
      <c r="H59" s="61">
        <v>902997</v>
      </c>
      <c r="I59" s="61">
        <v>5993466</v>
      </c>
      <c r="J59" s="61">
        <v>1176004</v>
      </c>
      <c r="K59" s="61">
        <v>173893</v>
      </c>
      <c r="L59" s="61">
        <v>228342</v>
      </c>
      <c r="M59" s="61">
        <v>910431</v>
      </c>
      <c r="N59" s="61">
        <v>648129</v>
      </c>
      <c r="O59" s="61">
        <v>476530</v>
      </c>
      <c r="P59" s="61">
        <v>6194038</v>
      </c>
      <c r="Q59" s="61">
        <v>874216</v>
      </c>
      <c r="R59" s="61">
        <v>1571374</v>
      </c>
      <c r="S59" s="61">
        <v>642934</v>
      </c>
      <c r="T59" s="61">
        <v>1528429</v>
      </c>
      <c r="U59" s="61">
        <v>348164</v>
      </c>
      <c r="V59" s="61">
        <v>426467</v>
      </c>
      <c r="W59" s="61">
        <v>46502956</v>
      </c>
      <c r="X59" s="61">
        <v>7155098</v>
      </c>
      <c r="Y59" s="61">
        <v>10921751</v>
      </c>
      <c r="Z59" s="61">
        <v>7014090</v>
      </c>
      <c r="AA59" s="61">
        <v>8994168</v>
      </c>
      <c r="AB59" s="61">
        <v>3936825</v>
      </c>
      <c r="AC59" s="61">
        <v>1816501</v>
      </c>
      <c r="AD59" s="61">
        <v>17245641</v>
      </c>
      <c r="AE59" s="61">
        <v>3850822</v>
      </c>
      <c r="AF59" s="61">
        <v>818549</v>
      </c>
      <c r="AG59" s="61">
        <v>1223647</v>
      </c>
      <c r="AH59" s="61">
        <v>2739109</v>
      </c>
      <c r="AI59" s="61">
        <v>2475481</v>
      </c>
      <c r="AJ59" s="61">
        <v>857198</v>
      </c>
      <c r="AK59" s="61">
        <v>29257315</v>
      </c>
      <c r="AL59" s="61">
        <v>3304276</v>
      </c>
      <c r="AM59" s="61">
        <v>10103202</v>
      </c>
      <c r="AN59" s="61">
        <v>5790444</v>
      </c>
      <c r="AO59" s="61">
        <v>6255059</v>
      </c>
      <c r="AP59" s="61">
        <v>1461344</v>
      </c>
      <c r="AQ59" s="61">
        <v>959303</v>
      </c>
      <c r="AR59" s="61">
        <v>221253</v>
      </c>
      <c r="AS59" s="61">
        <v>335316</v>
      </c>
      <c r="AT59" s="61">
        <v>104245</v>
      </c>
      <c r="AU59" s="61">
        <v>280490</v>
      </c>
      <c r="AV59" s="61">
        <v>165311</v>
      </c>
      <c r="AW59" s="61">
        <v>52718</v>
      </c>
      <c r="AX59" s="61">
        <v>622950</v>
      </c>
      <c r="AY59" s="61">
        <v>267937</v>
      </c>
      <c r="AZ59" s="61">
        <v>175187</v>
      </c>
      <c r="BA59" s="61">
        <v>232959</v>
      </c>
      <c r="BB59" s="61">
        <v>57266</v>
      </c>
      <c r="BC59" s="61">
        <v>151692</v>
      </c>
      <c r="BD59" s="61">
        <v>131217</v>
      </c>
      <c r="BE59" s="61">
        <v>44673</v>
      </c>
      <c r="BF59" s="61">
        <v>274083</v>
      </c>
      <c r="BG59" s="61">
        <v>108927</v>
      </c>
      <c r="BH59" s="61">
        <v>46067</v>
      </c>
      <c r="BI59" s="61">
        <v>102357</v>
      </c>
      <c r="BJ59" s="61">
        <v>46980</v>
      </c>
      <c r="BK59" s="61">
        <v>128797</v>
      </c>
      <c r="BL59" s="61">
        <v>34094</v>
      </c>
      <c r="BM59" s="61">
        <v>8045</v>
      </c>
      <c r="BN59" s="61">
        <v>348867</v>
      </c>
      <c r="BO59" s="61">
        <v>159011</v>
      </c>
      <c r="BP59" s="61">
        <v>1060041</v>
      </c>
      <c r="BQ59" s="61">
        <v>1260714</v>
      </c>
      <c r="BR59" s="61">
        <v>176550</v>
      </c>
      <c r="BS59" s="61">
        <v>625113</v>
      </c>
      <c r="BT59" s="61">
        <v>682868</v>
      </c>
      <c r="BU59" s="61">
        <v>104001</v>
      </c>
      <c r="BV59" s="61">
        <v>2705090</v>
      </c>
      <c r="BW59" s="61">
        <v>540720</v>
      </c>
      <c r="BX59" s="61">
        <v>765962</v>
      </c>
      <c r="BY59" s="61">
        <v>864189</v>
      </c>
      <c r="BZ59" s="61">
        <v>102929</v>
      </c>
      <c r="CA59" s="61">
        <v>368238</v>
      </c>
      <c r="CB59" s="61">
        <v>492037</v>
      </c>
      <c r="CC59" s="61">
        <v>92434</v>
      </c>
      <c r="CD59" s="61">
        <v>956516</v>
      </c>
      <c r="CE59" s="61">
        <v>208517</v>
      </c>
      <c r="CF59" s="61">
        <v>294079</v>
      </c>
      <c r="CG59" s="61">
        <v>396525</v>
      </c>
      <c r="CH59" s="61">
        <v>73620</v>
      </c>
      <c r="CI59" s="61">
        <v>256876</v>
      </c>
      <c r="CJ59" s="61">
        <v>190831</v>
      </c>
      <c r="CK59" s="61">
        <v>11568</v>
      </c>
      <c r="CL59" s="61">
        <v>1748574</v>
      </c>
      <c r="CM59" s="61">
        <v>332203</v>
      </c>
    </row>
    <row r="60" spans="1:91" s="62" customFormat="1" x14ac:dyDescent="0.3">
      <c r="A60" s="60" t="s">
        <v>79</v>
      </c>
      <c r="B60" s="61">
        <v>10486719</v>
      </c>
      <c r="C60" s="61">
        <v>1853000</v>
      </c>
      <c r="D60" s="61">
        <v>1501207</v>
      </c>
      <c r="E60" s="61">
        <v>743224</v>
      </c>
      <c r="F60" s="61">
        <v>1968077</v>
      </c>
      <c r="G60" s="61">
        <v>832687</v>
      </c>
      <c r="H60" s="61">
        <v>1057307</v>
      </c>
      <c r="I60" s="61">
        <v>4672782</v>
      </c>
      <c r="J60" s="61">
        <v>879774</v>
      </c>
      <c r="K60" s="61">
        <v>132777</v>
      </c>
      <c r="L60" s="61">
        <v>166276</v>
      </c>
      <c r="M60" s="61">
        <v>698637</v>
      </c>
      <c r="N60" s="61">
        <v>480936</v>
      </c>
      <c r="O60" s="61">
        <v>537433</v>
      </c>
      <c r="P60" s="61">
        <v>5813937</v>
      </c>
      <c r="Q60" s="61">
        <v>973226</v>
      </c>
      <c r="R60" s="61">
        <v>1368430</v>
      </c>
      <c r="S60" s="61">
        <v>576947</v>
      </c>
      <c r="T60" s="61">
        <v>1269440</v>
      </c>
      <c r="U60" s="61">
        <v>351750</v>
      </c>
      <c r="V60" s="61">
        <v>519874</v>
      </c>
      <c r="W60" s="61">
        <v>37218422</v>
      </c>
      <c r="X60" s="61">
        <v>5789772</v>
      </c>
      <c r="Y60" s="61">
        <v>9279703</v>
      </c>
      <c r="Z60" s="61">
        <v>5811546</v>
      </c>
      <c r="AA60" s="61">
        <v>6450164</v>
      </c>
      <c r="AB60" s="61">
        <v>3074351</v>
      </c>
      <c r="AC60" s="61">
        <v>2059861</v>
      </c>
      <c r="AD60" s="61">
        <v>11216422</v>
      </c>
      <c r="AE60" s="61">
        <v>2351963</v>
      </c>
      <c r="AF60" s="61">
        <v>521822</v>
      </c>
      <c r="AG60" s="61">
        <v>771774</v>
      </c>
      <c r="AH60" s="61">
        <v>1597899</v>
      </c>
      <c r="AI60" s="61">
        <v>1626468</v>
      </c>
      <c r="AJ60" s="61">
        <v>895871</v>
      </c>
      <c r="AK60" s="61">
        <v>26001999</v>
      </c>
      <c r="AL60" s="61">
        <v>3437809</v>
      </c>
      <c r="AM60" s="61">
        <v>8757881</v>
      </c>
      <c r="AN60" s="61">
        <v>5039772</v>
      </c>
      <c r="AO60" s="61">
        <v>4852265</v>
      </c>
      <c r="AP60" s="61">
        <v>1447883</v>
      </c>
      <c r="AQ60" s="61">
        <v>1163990</v>
      </c>
      <c r="AR60" s="61">
        <v>173007</v>
      </c>
      <c r="AS60" s="61">
        <v>267626</v>
      </c>
      <c r="AT60" s="61">
        <v>107999</v>
      </c>
      <c r="AU60" s="61">
        <v>263469</v>
      </c>
      <c r="AV60" s="61">
        <v>128806</v>
      </c>
      <c r="AW60" s="61">
        <v>49217</v>
      </c>
      <c r="AX60" s="61">
        <v>566483</v>
      </c>
      <c r="AY60" s="61">
        <v>296394</v>
      </c>
      <c r="AZ60" s="61">
        <v>127113</v>
      </c>
      <c r="BA60" s="61">
        <v>152967</v>
      </c>
      <c r="BB60" s="61">
        <v>54795</v>
      </c>
      <c r="BC60" s="61">
        <v>117870</v>
      </c>
      <c r="BD60" s="61">
        <v>95452</v>
      </c>
      <c r="BE60" s="61">
        <v>38458</v>
      </c>
      <c r="BF60" s="61">
        <v>171131</v>
      </c>
      <c r="BG60" s="61">
        <v>121989</v>
      </c>
      <c r="BH60" s="61">
        <v>45894</v>
      </c>
      <c r="BI60" s="61">
        <v>114659</v>
      </c>
      <c r="BJ60" s="61">
        <v>53205</v>
      </c>
      <c r="BK60" s="61">
        <v>145598</v>
      </c>
      <c r="BL60" s="61">
        <v>33354</v>
      </c>
      <c r="BM60" s="61">
        <v>10760</v>
      </c>
      <c r="BN60" s="61">
        <v>395352</v>
      </c>
      <c r="BO60" s="61">
        <v>174405</v>
      </c>
      <c r="BP60" s="61">
        <v>734148</v>
      </c>
      <c r="BQ60" s="61">
        <v>921756</v>
      </c>
      <c r="BR60" s="61">
        <v>169648</v>
      </c>
      <c r="BS60" s="61">
        <v>552945</v>
      </c>
      <c r="BT60" s="61">
        <v>528589</v>
      </c>
      <c r="BU60" s="61">
        <v>81406</v>
      </c>
      <c r="BV60" s="61">
        <v>2224283</v>
      </c>
      <c r="BW60" s="61">
        <v>576997</v>
      </c>
      <c r="BX60" s="61">
        <v>459333</v>
      </c>
      <c r="BY60" s="61">
        <v>443298</v>
      </c>
      <c r="BZ60" s="61">
        <v>87985</v>
      </c>
      <c r="CA60" s="61">
        <v>258163</v>
      </c>
      <c r="CB60" s="61">
        <v>340954</v>
      </c>
      <c r="CC60" s="61">
        <v>64783</v>
      </c>
      <c r="CD60" s="61">
        <v>481887</v>
      </c>
      <c r="CE60" s="61">
        <v>215559</v>
      </c>
      <c r="CF60" s="61">
        <v>274815</v>
      </c>
      <c r="CG60" s="61">
        <v>478458</v>
      </c>
      <c r="CH60" s="61">
        <v>81663</v>
      </c>
      <c r="CI60" s="61">
        <v>294782</v>
      </c>
      <c r="CJ60" s="61">
        <v>187635</v>
      </c>
      <c r="CK60" s="61">
        <v>16623</v>
      </c>
      <c r="CL60" s="61">
        <v>1742396</v>
      </c>
      <c r="CM60" s="61">
        <v>361438</v>
      </c>
    </row>
    <row r="61" spans="1:91" s="62" customFormat="1" x14ac:dyDescent="0.3">
      <c r="A61" s="60" t="s">
        <v>80</v>
      </c>
      <c r="B61" s="61">
        <v>9274924</v>
      </c>
      <c r="C61" s="61">
        <v>1686180</v>
      </c>
      <c r="D61" s="61">
        <v>931925</v>
      </c>
      <c r="E61" s="61">
        <v>858909</v>
      </c>
      <c r="F61" s="61">
        <v>1730997</v>
      </c>
      <c r="G61" s="61">
        <v>718386</v>
      </c>
      <c r="H61" s="61">
        <v>1085035</v>
      </c>
      <c r="I61" s="61">
        <v>4358634</v>
      </c>
      <c r="J61" s="61">
        <v>805382</v>
      </c>
      <c r="K61" s="61">
        <v>128255</v>
      </c>
      <c r="L61" s="61">
        <v>143656</v>
      </c>
      <c r="M61" s="61">
        <v>628144</v>
      </c>
      <c r="N61" s="61">
        <v>399748</v>
      </c>
      <c r="O61" s="61">
        <v>557933</v>
      </c>
      <c r="P61" s="61">
        <v>4916290</v>
      </c>
      <c r="Q61" s="61">
        <v>880798</v>
      </c>
      <c r="R61" s="61">
        <v>803670</v>
      </c>
      <c r="S61" s="61">
        <v>715254</v>
      </c>
      <c r="T61" s="61">
        <v>1102853</v>
      </c>
      <c r="U61" s="61">
        <v>318638</v>
      </c>
      <c r="V61" s="61">
        <v>527102</v>
      </c>
      <c r="W61" s="61">
        <v>30587997</v>
      </c>
      <c r="X61" s="61">
        <v>4848164</v>
      </c>
      <c r="Y61" s="61">
        <v>6019888</v>
      </c>
      <c r="Z61" s="61">
        <v>6137042</v>
      </c>
      <c r="AA61" s="61">
        <v>4685287</v>
      </c>
      <c r="AB61" s="61">
        <v>2504601</v>
      </c>
      <c r="AC61" s="61">
        <v>2132406</v>
      </c>
      <c r="AD61" s="61">
        <v>9442129</v>
      </c>
      <c r="AE61" s="61">
        <v>1774823</v>
      </c>
      <c r="AF61" s="61">
        <v>453456</v>
      </c>
      <c r="AG61" s="61">
        <v>581308</v>
      </c>
      <c r="AH61" s="61">
        <v>1216213</v>
      </c>
      <c r="AI61" s="61">
        <v>1197221</v>
      </c>
      <c r="AJ61" s="61">
        <v>961972</v>
      </c>
      <c r="AK61" s="61">
        <v>21145869</v>
      </c>
      <c r="AL61" s="61">
        <v>3073341</v>
      </c>
      <c r="AM61" s="61">
        <v>5566432</v>
      </c>
      <c r="AN61" s="61">
        <v>5555734</v>
      </c>
      <c r="AO61" s="61">
        <v>3469074</v>
      </c>
      <c r="AP61" s="61">
        <v>1307381</v>
      </c>
      <c r="AQ61" s="61">
        <v>1170434</v>
      </c>
      <c r="AR61" s="61">
        <v>95959</v>
      </c>
      <c r="AS61" s="61">
        <v>233823</v>
      </c>
      <c r="AT61" s="61">
        <v>119052</v>
      </c>
      <c r="AU61" s="61">
        <v>259158</v>
      </c>
      <c r="AV61" s="61">
        <v>86608</v>
      </c>
      <c r="AW61" s="61">
        <v>53187</v>
      </c>
      <c r="AX61" s="61">
        <v>519822</v>
      </c>
      <c r="AY61" s="61">
        <v>318570</v>
      </c>
      <c r="AZ61" s="61">
        <v>65233</v>
      </c>
      <c r="BA61" s="61">
        <v>128867</v>
      </c>
      <c r="BB61" s="61">
        <v>67229</v>
      </c>
      <c r="BC61" s="61">
        <v>125589</v>
      </c>
      <c r="BD61" s="61">
        <v>64149</v>
      </c>
      <c r="BE61" s="61">
        <v>44864</v>
      </c>
      <c r="BF61" s="61">
        <v>166917</v>
      </c>
      <c r="BG61" s="61">
        <v>142533</v>
      </c>
      <c r="BH61" s="61">
        <v>30726</v>
      </c>
      <c r="BI61" s="61">
        <v>104956</v>
      </c>
      <c r="BJ61" s="61">
        <v>51823</v>
      </c>
      <c r="BK61" s="61">
        <v>133569</v>
      </c>
      <c r="BL61" s="61">
        <v>22459</v>
      </c>
      <c r="BM61" s="61">
        <v>8323</v>
      </c>
      <c r="BN61" s="61">
        <v>352905</v>
      </c>
      <c r="BO61" s="61">
        <v>176037</v>
      </c>
      <c r="BP61" s="61">
        <v>359240</v>
      </c>
      <c r="BQ61" s="61">
        <v>712884</v>
      </c>
      <c r="BR61" s="61">
        <v>193094</v>
      </c>
      <c r="BS61" s="61">
        <v>538408</v>
      </c>
      <c r="BT61" s="61">
        <v>311080</v>
      </c>
      <c r="BU61" s="61">
        <v>92449</v>
      </c>
      <c r="BV61" s="61">
        <v>2021754</v>
      </c>
      <c r="BW61" s="61">
        <v>619254</v>
      </c>
      <c r="BX61" s="61">
        <v>184808</v>
      </c>
      <c r="BY61" s="61">
        <v>275678</v>
      </c>
      <c r="BZ61" s="61">
        <v>113834</v>
      </c>
      <c r="CA61" s="61">
        <v>262906</v>
      </c>
      <c r="CB61" s="61">
        <v>176063</v>
      </c>
      <c r="CC61" s="61">
        <v>79017</v>
      </c>
      <c r="CD61" s="61">
        <v>427310</v>
      </c>
      <c r="CE61" s="61">
        <v>255208</v>
      </c>
      <c r="CF61" s="61">
        <v>174433</v>
      </c>
      <c r="CG61" s="61">
        <v>437206</v>
      </c>
      <c r="CH61" s="61">
        <v>79260</v>
      </c>
      <c r="CI61" s="61">
        <v>275502</v>
      </c>
      <c r="CJ61" s="61">
        <v>135017</v>
      </c>
      <c r="CK61" s="61">
        <v>13432</v>
      </c>
      <c r="CL61" s="61">
        <v>1594444</v>
      </c>
      <c r="CM61" s="61">
        <v>364047</v>
      </c>
    </row>
    <row r="62" spans="1:91" s="62" customFormat="1" x14ac:dyDescent="0.3">
      <c r="A62" s="60" t="s">
        <v>81</v>
      </c>
      <c r="B62" s="61">
        <v>5786675</v>
      </c>
      <c r="C62" s="61">
        <v>1015790</v>
      </c>
      <c r="D62" s="61">
        <v>96944</v>
      </c>
      <c r="E62" s="61">
        <v>734870</v>
      </c>
      <c r="F62" s="61">
        <v>1013465</v>
      </c>
      <c r="G62" s="61">
        <v>538453</v>
      </c>
      <c r="H62" s="61">
        <v>917807</v>
      </c>
      <c r="I62" s="61">
        <v>3186298</v>
      </c>
      <c r="J62" s="61">
        <v>574512</v>
      </c>
      <c r="K62" s="61">
        <v>38552</v>
      </c>
      <c r="L62" s="61">
        <v>105273</v>
      </c>
      <c r="M62" s="61">
        <v>413129</v>
      </c>
      <c r="N62" s="61">
        <v>317886</v>
      </c>
      <c r="O62" s="61">
        <v>525293</v>
      </c>
      <c r="P62" s="61">
        <v>2600378</v>
      </c>
      <c r="Q62" s="61">
        <v>441278</v>
      </c>
      <c r="R62" s="61">
        <v>58392</v>
      </c>
      <c r="S62" s="61">
        <v>629597</v>
      </c>
      <c r="T62" s="61">
        <v>600336</v>
      </c>
      <c r="U62" s="61">
        <v>220567</v>
      </c>
      <c r="V62" s="61">
        <v>392514</v>
      </c>
      <c r="W62" s="61">
        <v>17134705</v>
      </c>
      <c r="X62" s="61">
        <v>2483438</v>
      </c>
      <c r="Y62" s="61">
        <v>428457</v>
      </c>
      <c r="Z62" s="61">
        <v>5683971</v>
      </c>
      <c r="AA62" s="61">
        <v>2338240</v>
      </c>
      <c r="AB62" s="61">
        <v>1726891</v>
      </c>
      <c r="AC62" s="61">
        <v>1749889</v>
      </c>
      <c r="AD62" s="61">
        <v>6476574</v>
      </c>
      <c r="AE62" s="61">
        <v>1165512</v>
      </c>
      <c r="AF62" s="61">
        <v>118733</v>
      </c>
      <c r="AG62" s="61">
        <v>441092</v>
      </c>
      <c r="AH62" s="61">
        <v>770642</v>
      </c>
      <c r="AI62" s="61">
        <v>860923</v>
      </c>
      <c r="AJ62" s="61">
        <v>881446</v>
      </c>
      <c r="AK62" s="61">
        <v>10658131</v>
      </c>
      <c r="AL62" s="61">
        <v>1317927</v>
      </c>
      <c r="AM62" s="61">
        <v>309724</v>
      </c>
      <c r="AN62" s="61">
        <v>5242878</v>
      </c>
      <c r="AO62" s="61">
        <v>1567598</v>
      </c>
      <c r="AP62" s="61">
        <v>865968</v>
      </c>
      <c r="AQ62" s="61">
        <v>868443</v>
      </c>
      <c r="AR62" s="61">
        <v>54177</v>
      </c>
      <c r="AS62" s="61">
        <v>100730</v>
      </c>
      <c r="AT62" s="61">
        <v>85944</v>
      </c>
      <c r="AU62" s="61">
        <v>190544</v>
      </c>
      <c r="AV62" s="61">
        <v>33788</v>
      </c>
      <c r="AW62" s="61">
        <v>38296</v>
      </c>
      <c r="AX62" s="61">
        <v>271234</v>
      </c>
      <c r="AY62" s="61">
        <v>241078</v>
      </c>
      <c r="AZ62" s="61">
        <v>41600</v>
      </c>
      <c r="BA62" s="61">
        <v>63013</v>
      </c>
      <c r="BB62" s="61">
        <v>57482</v>
      </c>
      <c r="BC62" s="61">
        <v>115774</v>
      </c>
      <c r="BD62" s="61">
        <v>29101</v>
      </c>
      <c r="BE62" s="61">
        <v>33634</v>
      </c>
      <c r="BF62" s="61">
        <v>108809</v>
      </c>
      <c r="BG62" s="61">
        <v>125100</v>
      </c>
      <c r="BH62" s="61">
        <v>12577</v>
      </c>
      <c r="BI62" s="61">
        <v>37717</v>
      </c>
      <c r="BJ62" s="61">
        <v>28462</v>
      </c>
      <c r="BK62" s="61">
        <v>74770</v>
      </c>
      <c r="BL62" s="61">
        <v>4687</v>
      </c>
      <c r="BM62" s="61">
        <v>4662</v>
      </c>
      <c r="BN62" s="61">
        <v>162425</v>
      </c>
      <c r="BO62" s="61">
        <v>115978</v>
      </c>
      <c r="BP62" s="61">
        <v>141811</v>
      </c>
      <c r="BQ62" s="61">
        <v>241278</v>
      </c>
      <c r="BR62" s="61">
        <v>139046</v>
      </c>
      <c r="BS62" s="61">
        <v>357872</v>
      </c>
      <c r="BT62" s="61">
        <v>94698</v>
      </c>
      <c r="BU62" s="61">
        <v>64798</v>
      </c>
      <c r="BV62" s="61">
        <v>989824</v>
      </c>
      <c r="BW62" s="61">
        <v>454111</v>
      </c>
      <c r="BX62" s="61">
        <v>92057</v>
      </c>
      <c r="BY62" s="61">
        <v>120168</v>
      </c>
      <c r="BZ62" s="61">
        <v>95508</v>
      </c>
      <c r="CA62" s="61">
        <v>221384</v>
      </c>
      <c r="CB62" s="61">
        <v>77429</v>
      </c>
      <c r="CC62" s="61">
        <v>57507</v>
      </c>
      <c r="CD62" s="61">
        <v>287113</v>
      </c>
      <c r="CE62" s="61">
        <v>214345</v>
      </c>
      <c r="CF62" s="61">
        <v>49755</v>
      </c>
      <c r="CG62" s="61">
        <v>121110</v>
      </c>
      <c r="CH62" s="61">
        <v>43538</v>
      </c>
      <c r="CI62" s="61">
        <v>136488</v>
      </c>
      <c r="CJ62" s="61">
        <v>17268</v>
      </c>
      <c r="CK62" s="61">
        <v>7291</v>
      </c>
      <c r="CL62" s="61">
        <v>702711</v>
      </c>
      <c r="CM62" s="61">
        <v>239766</v>
      </c>
    </row>
    <row r="63" spans="1:91" s="62" customFormat="1" x14ac:dyDescent="0.3">
      <c r="A63" s="60" t="s">
        <v>82</v>
      </c>
      <c r="B63" s="61">
        <v>5540097</v>
      </c>
      <c r="C63" s="61">
        <v>966347</v>
      </c>
      <c r="D63" s="61">
        <v>68543</v>
      </c>
      <c r="E63" s="61">
        <v>760016</v>
      </c>
      <c r="F63" s="61">
        <v>1011373</v>
      </c>
      <c r="G63" s="61">
        <v>451157</v>
      </c>
      <c r="H63" s="61">
        <v>888804</v>
      </c>
      <c r="I63" s="61">
        <v>3231853</v>
      </c>
      <c r="J63" s="61">
        <v>595675</v>
      </c>
      <c r="K63" s="61">
        <v>26521</v>
      </c>
      <c r="L63" s="61">
        <v>122259</v>
      </c>
      <c r="M63" s="61">
        <v>476090</v>
      </c>
      <c r="N63" s="61">
        <v>284713</v>
      </c>
      <c r="O63" s="61">
        <v>546597</v>
      </c>
      <c r="P63" s="61">
        <v>2308244</v>
      </c>
      <c r="Q63" s="61">
        <v>370673</v>
      </c>
      <c r="R63" s="61">
        <v>42022</v>
      </c>
      <c r="S63" s="61">
        <v>637758</v>
      </c>
      <c r="T63" s="61">
        <v>535283</v>
      </c>
      <c r="U63" s="61">
        <v>166444</v>
      </c>
      <c r="V63" s="61">
        <v>342208</v>
      </c>
      <c r="W63" s="61">
        <v>16013165</v>
      </c>
      <c r="X63" s="61">
        <v>2193025</v>
      </c>
      <c r="Y63" s="61">
        <v>237980</v>
      </c>
      <c r="Z63" s="61">
        <v>5606991</v>
      </c>
      <c r="AA63" s="61">
        <v>2312262</v>
      </c>
      <c r="AB63" s="61">
        <v>1360094</v>
      </c>
      <c r="AC63" s="61">
        <v>1773267</v>
      </c>
      <c r="AD63" s="61">
        <v>6581936</v>
      </c>
      <c r="AE63" s="61">
        <v>1231488</v>
      </c>
      <c r="AF63" s="61">
        <v>59824</v>
      </c>
      <c r="AG63" s="61">
        <v>518386</v>
      </c>
      <c r="AH63" s="61">
        <v>902125</v>
      </c>
      <c r="AI63" s="61">
        <v>754832</v>
      </c>
      <c r="AJ63" s="61">
        <v>981037</v>
      </c>
      <c r="AK63" s="61">
        <v>9431229</v>
      </c>
      <c r="AL63" s="61">
        <v>961537</v>
      </c>
      <c r="AM63" s="61">
        <v>178156</v>
      </c>
      <c r="AN63" s="61">
        <v>5088604</v>
      </c>
      <c r="AO63" s="61">
        <v>1410137</v>
      </c>
      <c r="AP63" s="61">
        <v>605261</v>
      </c>
      <c r="AQ63" s="61">
        <v>792231</v>
      </c>
      <c r="AR63" s="61">
        <v>43192</v>
      </c>
      <c r="AS63" s="61">
        <v>95548</v>
      </c>
      <c r="AT63" s="61">
        <v>86258</v>
      </c>
      <c r="AU63" s="61">
        <v>222345</v>
      </c>
      <c r="AV63" s="61">
        <v>24214</v>
      </c>
      <c r="AW63" s="61">
        <v>38462</v>
      </c>
      <c r="AX63" s="61">
        <v>239770</v>
      </c>
      <c r="AY63" s="61">
        <v>216559</v>
      </c>
      <c r="AZ63" s="61">
        <v>34460</v>
      </c>
      <c r="BA63" s="61">
        <v>68174</v>
      </c>
      <c r="BB63" s="61">
        <v>57832</v>
      </c>
      <c r="BC63" s="61">
        <v>144565</v>
      </c>
      <c r="BD63" s="61">
        <v>21092</v>
      </c>
      <c r="BE63" s="61">
        <v>34923</v>
      </c>
      <c r="BF63" s="61">
        <v>121105</v>
      </c>
      <c r="BG63" s="61">
        <v>113524</v>
      </c>
      <c r="BH63" s="61">
        <v>8732</v>
      </c>
      <c r="BI63" s="61">
        <v>27373</v>
      </c>
      <c r="BJ63" s="61">
        <v>28426</v>
      </c>
      <c r="BK63" s="61">
        <v>77781</v>
      </c>
      <c r="BL63" s="61">
        <v>3121</v>
      </c>
      <c r="BM63" s="61">
        <v>3540</v>
      </c>
      <c r="BN63" s="61">
        <v>118666</v>
      </c>
      <c r="BO63" s="61">
        <v>103034</v>
      </c>
      <c r="BP63" s="61">
        <v>117350</v>
      </c>
      <c r="BQ63" s="61">
        <v>196032</v>
      </c>
      <c r="BR63" s="61">
        <v>142614</v>
      </c>
      <c r="BS63" s="61">
        <v>430093</v>
      </c>
      <c r="BT63" s="61">
        <v>47923</v>
      </c>
      <c r="BU63" s="61">
        <v>63217</v>
      </c>
      <c r="BV63" s="61">
        <v>766817</v>
      </c>
      <c r="BW63" s="61">
        <v>428980</v>
      </c>
      <c r="BX63" s="61">
        <v>85398</v>
      </c>
      <c r="BY63" s="61">
        <v>132281</v>
      </c>
      <c r="BZ63" s="61">
        <v>101171</v>
      </c>
      <c r="CA63" s="61">
        <v>289454</v>
      </c>
      <c r="CB63" s="61">
        <v>40323</v>
      </c>
      <c r="CC63" s="61">
        <v>57529</v>
      </c>
      <c r="CD63" s="61">
        <v>304571</v>
      </c>
      <c r="CE63" s="61">
        <v>220762</v>
      </c>
      <c r="CF63" s="61">
        <v>31952</v>
      </c>
      <c r="CG63" s="61">
        <v>63751</v>
      </c>
      <c r="CH63" s="61">
        <v>41443</v>
      </c>
      <c r="CI63" s="61">
        <v>140640</v>
      </c>
      <c r="CJ63" s="61">
        <v>7600</v>
      </c>
      <c r="CK63" s="61">
        <v>5688</v>
      </c>
      <c r="CL63" s="61">
        <v>462246</v>
      </c>
      <c r="CM63" s="61">
        <v>208217</v>
      </c>
    </row>
    <row r="64" spans="1:91" s="59" customFormat="1" x14ac:dyDescent="0.3">
      <c r="A64" s="60" t="s">
        <v>83</v>
      </c>
      <c r="B64" s="61">
        <v>4984634</v>
      </c>
      <c r="C64" s="61">
        <v>892265</v>
      </c>
      <c r="D64" s="61">
        <v>55727</v>
      </c>
      <c r="E64" s="61">
        <v>739102</v>
      </c>
      <c r="F64" s="61">
        <v>900538</v>
      </c>
      <c r="G64" s="61">
        <v>406855</v>
      </c>
      <c r="H64" s="61">
        <v>847583</v>
      </c>
      <c r="I64" s="61">
        <v>2655015</v>
      </c>
      <c r="J64" s="61">
        <v>496846</v>
      </c>
      <c r="K64" s="61">
        <v>23268</v>
      </c>
      <c r="L64" s="61">
        <v>94678</v>
      </c>
      <c r="M64" s="61">
        <v>378975</v>
      </c>
      <c r="N64" s="61">
        <v>238814</v>
      </c>
      <c r="O64" s="61">
        <v>485984</v>
      </c>
      <c r="P64" s="61">
        <v>2329619</v>
      </c>
      <c r="Q64" s="61">
        <v>395419</v>
      </c>
      <c r="R64" s="61">
        <v>32458</v>
      </c>
      <c r="S64" s="61">
        <v>644425</v>
      </c>
      <c r="T64" s="61">
        <v>521563</v>
      </c>
      <c r="U64" s="61">
        <v>168041</v>
      </c>
      <c r="V64" s="61">
        <v>361600</v>
      </c>
      <c r="W64" s="61">
        <v>15200690</v>
      </c>
      <c r="X64" s="61">
        <v>2042959</v>
      </c>
      <c r="Y64" s="61">
        <v>224756</v>
      </c>
      <c r="Z64" s="61">
        <v>5858214</v>
      </c>
      <c r="AA64" s="61">
        <v>2026648</v>
      </c>
      <c r="AB64" s="61">
        <v>1291976</v>
      </c>
      <c r="AC64" s="61">
        <v>1691367</v>
      </c>
      <c r="AD64" s="61">
        <v>5316890</v>
      </c>
      <c r="AE64" s="61">
        <v>960332</v>
      </c>
      <c r="AF64" s="61">
        <v>55492</v>
      </c>
      <c r="AG64" s="61">
        <v>430545</v>
      </c>
      <c r="AH64" s="61">
        <v>710738</v>
      </c>
      <c r="AI64" s="61">
        <v>645214</v>
      </c>
      <c r="AJ64" s="61">
        <v>856283</v>
      </c>
      <c r="AK64" s="61">
        <v>9883800</v>
      </c>
      <c r="AL64" s="61">
        <v>1082626</v>
      </c>
      <c r="AM64" s="61">
        <v>169263</v>
      </c>
      <c r="AN64" s="61">
        <v>5427669</v>
      </c>
      <c r="AO64" s="61">
        <v>1315910</v>
      </c>
      <c r="AP64" s="61">
        <v>646762</v>
      </c>
      <c r="AQ64" s="61">
        <v>835084</v>
      </c>
      <c r="AR64" s="61">
        <v>41313</v>
      </c>
      <c r="AS64" s="61">
        <v>83733</v>
      </c>
      <c r="AT64" s="61">
        <v>73529</v>
      </c>
      <c r="AU64" s="61">
        <v>200753</v>
      </c>
      <c r="AV64" s="61">
        <v>25284</v>
      </c>
      <c r="AW64" s="61">
        <v>26610</v>
      </c>
      <c r="AX64" s="61">
        <v>223154</v>
      </c>
      <c r="AY64" s="61">
        <v>217888</v>
      </c>
      <c r="AZ64" s="61">
        <v>31323</v>
      </c>
      <c r="BA64" s="61">
        <v>52157</v>
      </c>
      <c r="BB64" s="61">
        <v>48792</v>
      </c>
      <c r="BC64" s="61">
        <v>123586</v>
      </c>
      <c r="BD64" s="61">
        <v>19061</v>
      </c>
      <c r="BE64" s="61">
        <v>23429</v>
      </c>
      <c r="BF64" s="61">
        <v>90312</v>
      </c>
      <c r="BG64" s="61">
        <v>108185</v>
      </c>
      <c r="BH64" s="61">
        <v>9990</v>
      </c>
      <c r="BI64" s="61">
        <v>31576</v>
      </c>
      <c r="BJ64" s="61">
        <v>24737</v>
      </c>
      <c r="BK64" s="61">
        <v>77167</v>
      </c>
      <c r="BL64" s="61">
        <v>6223</v>
      </c>
      <c r="BM64" s="61">
        <v>3181</v>
      </c>
      <c r="BN64" s="61">
        <v>132842</v>
      </c>
      <c r="BO64" s="61">
        <v>109702</v>
      </c>
      <c r="BP64" s="61">
        <v>118831</v>
      </c>
      <c r="BQ64" s="61">
        <v>177001</v>
      </c>
      <c r="BR64" s="61">
        <v>120941</v>
      </c>
      <c r="BS64" s="61">
        <v>379597</v>
      </c>
      <c r="BT64" s="61">
        <v>67649</v>
      </c>
      <c r="BU64" s="61">
        <v>45325</v>
      </c>
      <c r="BV64" s="61">
        <v>737402</v>
      </c>
      <c r="BW64" s="61">
        <v>396212</v>
      </c>
      <c r="BX64" s="61">
        <v>77367</v>
      </c>
      <c r="BY64" s="61">
        <v>91409</v>
      </c>
      <c r="BZ64" s="61">
        <v>82990</v>
      </c>
      <c r="CA64" s="61">
        <v>245965</v>
      </c>
      <c r="CB64" s="61">
        <v>41897</v>
      </c>
      <c r="CC64" s="61">
        <v>39047</v>
      </c>
      <c r="CD64" s="61">
        <v>198720</v>
      </c>
      <c r="CE64" s="61">
        <v>182936</v>
      </c>
      <c r="CF64" s="61">
        <v>41464</v>
      </c>
      <c r="CG64" s="61">
        <v>85592</v>
      </c>
      <c r="CH64" s="61">
        <v>37951</v>
      </c>
      <c r="CI64" s="61">
        <v>133631</v>
      </c>
      <c r="CJ64" s="61">
        <v>25752</v>
      </c>
      <c r="CK64" s="61">
        <v>6278</v>
      </c>
      <c r="CL64" s="61">
        <v>538682</v>
      </c>
      <c r="CM64" s="61">
        <v>213277</v>
      </c>
    </row>
    <row r="65" spans="1:91" s="59" customFormat="1" x14ac:dyDescent="0.3">
      <c r="A65" s="60" t="s">
        <v>84</v>
      </c>
      <c r="B65" s="61">
        <v>5689624</v>
      </c>
      <c r="C65" s="61">
        <v>1049004</v>
      </c>
      <c r="D65" s="61">
        <v>129922</v>
      </c>
      <c r="E65" s="61">
        <v>744398</v>
      </c>
      <c r="F65" s="61">
        <v>1023683</v>
      </c>
      <c r="G65" s="61">
        <v>508080</v>
      </c>
      <c r="H65" s="61">
        <v>887678</v>
      </c>
      <c r="I65" s="61">
        <v>3157734</v>
      </c>
      <c r="J65" s="61">
        <v>622114</v>
      </c>
      <c r="K65" s="61">
        <v>54662</v>
      </c>
      <c r="L65" s="61">
        <v>93796</v>
      </c>
      <c r="M65" s="61">
        <v>435363</v>
      </c>
      <c r="N65" s="61">
        <v>318443</v>
      </c>
      <c r="O65" s="61">
        <v>512811</v>
      </c>
      <c r="P65" s="61">
        <v>2531890</v>
      </c>
      <c r="Q65" s="61">
        <v>426890</v>
      </c>
      <c r="R65" s="61">
        <v>75260</v>
      </c>
      <c r="S65" s="61">
        <v>650602</v>
      </c>
      <c r="T65" s="61">
        <v>588319</v>
      </c>
      <c r="U65" s="61">
        <v>189637</v>
      </c>
      <c r="V65" s="61">
        <v>374867</v>
      </c>
      <c r="W65" s="61">
        <v>16346534</v>
      </c>
      <c r="X65" s="61">
        <v>2491926</v>
      </c>
      <c r="Y65" s="61">
        <v>522678</v>
      </c>
      <c r="Z65" s="61">
        <v>5431297</v>
      </c>
      <c r="AA65" s="61">
        <v>2328476</v>
      </c>
      <c r="AB65" s="61">
        <v>1457446</v>
      </c>
      <c r="AC65" s="61">
        <v>1692260</v>
      </c>
      <c r="AD65" s="61">
        <v>6225212</v>
      </c>
      <c r="AE65" s="61">
        <v>1261758</v>
      </c>
      <c r="AF65" s="61">
        <v>167520</v>
      </c>
      <c r="AG65" s="61">
        <v>390804</v>
      </c>
      <c r="AH65" s="61">
        <v>793586</v>
      </c>
      <c r="AI65" s="61">
        <v>761147</v>
      </c>
      <c r="AJ65" s="61">
        <v>862468</v>
      </c>
      <c r="AK65" s="61">
        <v>10121322</v>
      </c>
      <c r="AL65" s="61">
        <v>1230168</v>
      </c>
      <c r="AM65" s="61">
        <v>355159</v>
      </c>
      <c r="AN65" s="61">
        <v>5040492</v>
      </c>
      <c r="AO65" s="61">
        <v>1534890</v>
      </c>
      <c r="AP65" s="61">
        <v>696299</v>
      </c>
      <c r="AQ65" s="61">
        <v>829793</v>
      </c>
      <c r="AR65" s="61">
        <v>59417</v>
      </c>
      <c r="AS65" s="61">
        <v>119263</v>
      </c>
      <c r="AT65" s="61">
        <v>82095</v>
      </c>
      <c r="AU65" s="61">
        <v>200108</v>
      </c>
      <c r="AV65" s="61">
        <v>40074</v>
      </c>
      <c r="AW65" s="61">
        <v>34249</v>
      </c>
      <c r="AX65" s="61">
        <v>281267</v>
      </c>
      <c r="AY65" s="61">
        <v>232531</v>
      </c>
      <c r="AZ65" s="61">
        <v>48152</v>
      </c>
      <c r="BA65" s="61">
        <v>81006</v>
      </c>
      <c r="BB65" s="61">
        <v>56096</v>
      </c>
      <c r="BC65" s="61">
        <v>125544</v>
      </c>
      <c r="BD65" s="61">
        <v>33617</v>
      </c>
      <c r="BE65" s="61">
        <v>31240</v>
      </c>
      <c r="BF65" s="61">
        <v>122933</v>
      </c>
      <c r="BG65" s="61">
        <v>123524</v>
      </c>
      <c r="BH65" s="61">
        <v>11265</v>
      </c>
      <c r="BI65" s="61">
        <v>38257</v>
      </c>
      <c r="BJ65" s="61">
        <v>25998</v>
      </c>
      <c r="BK65" s="61">
        <v>74563</v>
      </c>
      <c r="BL65" s="61">
        <v>6457</v>
      </c>
      <c r="BM65" s="61">
        <v>3009</v>
      </c>
      <c r="BN65" s="61">
        <v>158333</v>
      </c>
      <c r="BO65" s="61">
        <v>109007</v>
      </c>
      <c r="BP65" s="61">
        <v>188663</v>
      </c>
      <c r="BQ65" s="61">
        <v>244980</v>
      </c>
      <c r="BR65" s="61">
        <v>130433</v>
      </c>
      <c r="BS65" s="61">
        <v>389378</v>
      </c>
      <c r="BT65" s="61">
        <v>139445</v>
      </c>
      <c r="BU65" s="61">
        <v>55224</v>
      </c>
      <c r="BV65" s="61">
        <v>919408</v>
      </c>
      <c r="BW65" s="61">
        <v>424395</v>
      </c>
      <c r="BX65" s="61">
        <v>133527</v>
      </c>
      <c r="BY65" s="61">
        <v>143077</v>
      </c>
      <c r="BZ65" s="61">
        <v>91801</v>
      </c>
      <c r="CA65" s="61">
        <v>244840</v>
      </c>
      <c r="CB65" s="61">
        <v>112318</v>
      </c>
      <c r="CC65" s="61">
        <v>49896</v>
      </c>
      <c r="CD65" s="61">
        <v>277793</v>
      </c>
      <c r="CE65" s="61">
        <v>208505</v>
      </c>
      <c r="CF65" s="61">
        <v>55136</v>
      </c>
      <c r="CG65" s="61">
        <v>101903</v>
      </c>
      <c r="CH65" s="61">
        <v>38632</v>
      </c>
      <c r="CI65" s="61">
        <v>144538</v>
      </c>
      <c r="CJ65" s="61">
        <v>27127</v>
      </c>
      <c r="CK65" s="61">
        <v>5327</v>
      </c>
      <c r="CL65" s="61">
        <v>641615</v>
      </c>
      <c r="CM65" s="61">
        <v>215891</v>
      </c>
    </row>
    <row r="66" spans="1:91" s="59" customFormat="1" x14ac:dyDescent="0.3">
      <c r="A66" s="60" t="s">
        <v>85</v>
      </c>
      <c r="B66" s="61">
        <v>6921086</v>
      </c>
      <c r="C66" s="61">
        <v>1291347</v>
      </c>
      <c r="D66" s="61">
        <v>248405</v>
      </c>
      <c r="E66" s="61">
        <v>803834</v>
      </c>
      <c r="F66" s="61">
        <v>1318810</v>
      </c>
      <c r="G66" s="61">
        <v>638042</v>
      </c>
      <c r="H66" s="61">
        <v>983876</v>
      </c>
      <c r="I66" s="61">
        <v>3706176</v>
      </c>
      <c r="J66" s="61">
        <v>705705</v>
      </c>
      <c r="K66" s="61">
        <v>81237</v>
      </c>
      <c r="L66" s="61">
        <v>113076</v>
      </c>
      <c r="M66" s="61">
        <v>545304</v>
      </c>
      <c r="N66" s="61">
        <v>384076</v>
      </c>
      <c r="O66" s="61">
        <v>527856</v>
      </c>
      <c r="P66" s="61">
        <v>3214910</v>
      </c>
      <c r="Q66" s="61">
        <v>585642</v>
      </c>
      <c r="R66" s="61">
        <v>167168</v>
      </c>
      <c r="S66" s="61">
        <v>690758</v>
      </c>
      <c r="T66" s="61">
        <v>773506</v>
      </c>
      <c r="U66" s="61">
        <v>253967</v>
      </c>
      <c r="V66" s="61">
        <v>456020</v>
      </c>
      <c r="W66" s="61">
        <v>20508641</v>
      </c>
      <c r="X66" s="61">
        <v>3380964</v>
      </c>
      <c r="Y66" s="61">
        <v>1215890</v>
      </c>
      <c r="Z66" s="61">
        <v>5849571</v>
      </c>
      <c r="AA66" s="61">
        <v>3146212</v>
      </c>
      <c r="AB66" s="61">
        <v>2014824</v>
      </c>
      <c r="AC66" s="61">
        <v>1894658</v>
      </c>
      <c r="AD66" s="61">
        <v>7938883</v>
      </c>
      <c r="AE66" s="61">
        <v>1641704</v>
      </c>
      <c r="AF66" s="61">
        <v>342116</v>
      </c>
      <c r="AG66" s="61">
        <v>445780</v>
      </c>
      <c r="AH66" s="61">
        <v>1118657</v>
      </c>
      <c r="AI66" s="61">
        <v>1048121</v>
      </c>
      <c r="AJ66" s="61">
        <v>882747</v>
      </c>
      <c r="AK66" s="61">
        <v>12569758</v>
      </c>
      <c r="AL66" s="61">
        <v>1739260</v>
      </c>
      <c r="AM66" s="61">
        <v>873775</v>
      </c>
      <c r="AN66" s="61">
        <v>5403791</v>
      </c>
      <c r="AO66" s="61">
        <v>2027555</v>
      </c>
      <c r="AP66" s="61">
        <v>966702</v>
      </c>
      <c r="AQ66" s="61">
        <v>1011910</v>
      </c>
      <c r="AR66" s="61">
        <v>77091</v>
      </c>
      <c r="AS66" s="61">
        <v>145183</v>
      </c>
      <c r="AT66" s="61">
        <v>103236</v>
      </c>
      <c r="AU66" s="61">
        <v>236655</v>
      </c>
      <c r="AV66" s="61">
        <v>48582</v>
      </c>
      <c r="AW66" s="61">
        <v>42834</v>
      </c>
      <c r="AX66" s="61">
        <v>362153</v>
      </c>
      <c r="AY66" s="61">
        <v>275613</v>
      </c>
      <c r="AZ66" s="61">
        <v>62897</v>
      </c>
      <c r="BA66" s="61">
        <v>90361</v>
      </c>
      <c r="BB66" s="61">
        <v>64379</v>
      </c>
      <c r="BC66" s="61">
        <v>136504</v>
      </c>
      <c r="BD66" s="61">
        <v>40746</v>
      </c>
      <c r="BE66" s="61">
        <v>36504</v>
      </c>
      <c r="BF66" s="61">
        <v>136572</v>
      </c>
      <c r="BG66" s="61">
        <v>137742</v>
      </c>
      <c r="BH66" s="61">
        <v>14194</v>
      </c>
      <c r="BI66" s="61">
        <v>54822</v>
      </c>
      <c r="BJ66" s="61">
        <v>38857</v>
      </c>
      <c r="BK66" s="61">
        <v>100151</v>
      </c>
      <c r="BL66" s="61">
        <v>7836</v>
      </c>
      <c r="BM66" s="61">
        <v>6330</v>
      </c>
      <c r="BN66" s="61">
        <v>225581</v>
      </c>
      <c r="BO66" s="61">
        <v>137871</v>
      </c>
      <c r="BP66" s="61">
        <v>313052</v>
      </c>
      <c r="BQ66" s="61">
        <v>358453</v>
      </c>
      <c r="BR66" s="61">
        <v>159823</v>
      </c>
      <c r="BS66" s="61">
        <v>459189</v>
      </c>
      <c r="BT66" s="61">
        <v>214992</v>
      </c>
      <c r="BU66" s="61">
        <v>71907</v>
      </c>
      <c r="BV66" s="61">
        <v>1281601</v>
      </c>
      <c r="BW66" s="61">
        <v>521947</v>
      </c>
      <c r="BX66" s="61">
        <v>250636</v>
      </c>
      <c r="BY66" s="61">
        <v>175828</v>
      </c>
      <c r="BZ66" s="61">
        <v>104561</v>
      </c>
      <c r="CA66" s="61">
        <v>264126</v>
      </c>
      <c r="CB66" s="61">
        <v>179259</v>
      </c>
      <c r="CC66" s="61">
        <v>62447</v>
      </c>
      <c r="CD66" s="61">
        <v>362027</v>
      </c>
      <c r="CE66" s="61">
        <v>242820</v>
      </c>
      <c r="CF66" s="61">
        <v>62416</v>
      </c>
      <c r="CG66" s="61">
        <v>182625</v>
      </c>
      <c r="CH66" s="61">
        <v>55262</v>
      </c>
      <c r="CI66" s="61">
        <v>195063</v>
      </c>
      <c r="CJ66" s="61">
        <v>35733</v>
      </c>
      <c r="CK66" s="61">
        <v>9460</v>
      </c>
      <c r="CL66" s="61">
        <v>919573</v>
      </c>
      <c r="CM66" s="61">
        <v>279127</v>
      </c>
    </row>
    <row r="67" spans="1:91" s="59" customFormat="1" x14ac:dyDescent="0.3">
      <c r="A67" s="60" t="s">
        <v>86</v>
      </c>
      <c r="B67" s="61">
        <v>9209286</v>
      </c>
      <c r="C67" s="61">
        <v>1765905</v>
      </c>
      <c r="D67" s="61">
        <v>571312</v>
      </c>
      <c r="E67" s="61">
        <v>872719</v>
      </c>
      <c r="F67" s="61">
        <v>1835414</v>
      </c>
      <c r="G67" s="61">
        <v>807816</v>
      </c>
      <c r="H67" s="61">
        <v>1067032</v>
      </c>
      <c r="I67" s="61">
        <v>4688384</v>
      </c>
      <c r="J67" s="61">
        <v>875700</v>
      </c>
      <c r="K67" s="61">
        <v>107073</v>
      </c>
      <c r="L67" s="61">
        <v>176764</v>
      </c>
      <c r="M67" s="61">
        <v>719618</v>
      </c>
      <c r="N67" s="61">
        <v>495566</v>
      </c>
      <c r="O67" s="61">
        <v>536729</v>
      </c>
      <c r="P67" s="61">
        <v>4520901</v>
      </c>
      <c r="Q67" s="61">
        <v>890205</v>
      </c>
      <c r="R67" s="61">
        <v>464239</v>
      </c>
      <c r="S67" s="61">
        <v>695954</v>
      </c>
      <c r="T67" s="61">
        <v>1115796</v>
      </c>
      <c r="U67" s="61">
        <v>312250</v>
      </c>
      <c r="V67" s="61">
        <v>530303</v>
      </c>
      <c r="W67" s="61">
        <v>27549426</v>
      </c>
      <c r="X67" s="61">
        <v>4787905</v>
      </c>
      <c r="Y67" s="61">
        <v>2954104</v>
      </c>
      <c r="Z67" s="61">
        <v>5861018</v>
      </c>
      <c r="AA67" s="61">
        <v>4860980</v>
      </c>
      <c r="AB67" s="61">
        <v>2602681</v>
      </c>
      <c r="AC67" s="61">
        <v>2165634</v>
      </c>
      <c r="AD67" s="61">
        <v>10757733</v>
      </c>
      <c r="AE67" s="61">
        <v>2122056</v>
      </c>
      <c r="AF67" s="61">
        <v>409113</v>
      </c>
      <c r="AG67" s="61">
        <v>681517</v>
      </c>
      <c r="AH67" s="61">
        <v>1724570</v>
      </c>
      <c r="AI67" s="61">
        <v>1428819</v>
      </c>
      <c r="AJ67" s="61">
        <v>943240</v>
      </c>
      <c r="AK67" s="61">
        <v>16791693</v>
      </c>
      <c r="AL67" s="61">
        <v>2665849</v>
      </c>
      <c r="AM67" s="61">
        <v>2544992</v>
      </c>
      <c r="AN67" s="61">
        <v>5179501</v>
      </c>
      <c r="AO67" s="61">
        <v>3136411</v>
      </c>
      <c r="AP67" s="61">
        <v>1173862</v>
      </c>
      <c r="AQ67" s="61">
        <v>1222393</v>
      </c>
      <c r="AR67" s="61">
        <v>114662</v>
      </c>
      <c r="AS67" s="61">
        <v>246325</v>
      </c>
      <c r="AT67" s="61">
        <v>127171</v>
      </c>
      <c r="AU67" s="61">
        <v>282113</v>
      </c>
      <c r="AV67" s="61">
        <v>90562</v>
      </c>
      <c r="AW67" s="61">
        <v>57245</v>
      </c>
      <c r="AX67" s="61">
        <v>534549</v>
      </c>
      <c r="AY67" s="61">
        <v>313277</v>
      </c>
      <c r="AZ67" s="61">
        <v>91134</v>
      </c>
      <c r="BA67" s="61">
        <v>153093</v>
      </c>
      <c r="BB67" s="61">
        <v>69931</v>
      </c>
      <c r="BC67" s="61">
        <v>133473</v>
      </c>
      <c r="BD67" s="61">
        <v>55136</v>
      </c>
      <c r="BE67" s="61">
        <v>48288</v>
      </c>
      <c r="BF67" s="61">
        <v>191239</v>
      </c>
      <c r="BG67" s="61">
        <v>133406</v>
      </c>
      <c r="BH67" s="61">
        <v>23528</v>
      </c>
      <c r="BI67" s="61">
        <v>93232</v>
      </c>
      <c r="BJ67" s="61">
        <v>57240</v>
      </c>
      <c r="BK67" s="61">
        <v>148640</v>
      </c>
      <c r="BL67" s="61">
        <v>35426</v>
      </c>
      <c r="BM67" s="61">
        <v>8957</v>
      </c>
      <c r="BN67" s="61">
        <v>343311</v>
      </c>
      <c r="BO67" s="61">
        <v>179871</v>
      </c>
      <c r="BP67" s="61">
        <v>420585</v>
      </c>
      <c r="BQ67" s="61">
        <v>641040</v>
      </c>
      <c r="BR67" s="61">
        <v>214602</v>
      </c>
      <c r="BS67" s="61">
        <v>582783</v>
      </c>
      <c r="BT67" s="61">
        <v>340670</v>
      </c>
      <c r="BU67" s="61">
        <v>104087</v>
      </c>
      <c r="BV67" s="61">
        <v>1847771</v>
      </c>
      <c r="BW67" s="61">
        <v>636366</v>
      </c>
      <c r="BX67" s="61">
        <v>324818</v>
      </c>
      <c r="BY67" s="61">
        <v>327722</v>
      </c>
      <c r="BZ67" s="61">
        <v>129269</v>
      </c>
      <c r="CA67" s="61">
        <v>286990</v>
      </c>
      <c r="CB67" s="61">
        <v>180796</v>
      </c>
      <c r="CC67" s="61">
        <v>91745</v>
      </c>
      <c r="CD67" s="61">
        <v>516751</v>
      </c>
      <c r="CE67" s="61">
        <v>263964</v>
      </c>
      <c r="CF67" s="61">
        <v>95767</v>
      </c>
      <c r="CG67" s="61">
        <v>313318</v>
      </c>
      <c r="CH67" s="61">
        <v>85334</v>
      </c>
      <c r="CI67" s="61">
        <v>295793</v>
      </c>
      <c r="CJ67" s="61">
        <v>159874</v>
      </c>
      <c r="CK67" s="61">
        <v>12341</v>
      </c>
      <c r="CL67" s="61">
        <v>1331019</v>
      </c>
      <c r="CM67" s="61">
        <v>372402</v>
      </c>
    </row>
    <row r="68" spans="1:91" s="59" customFormat="1" x14ac:dyDescent="0.3">
      <c r="A68" s="60" t="s">
        <v>87</v>
      </c>
      <c r="B68" s="61">
        <v>9844007</v>
      </c>
      <c r="C68" s="61">
        <v>1804719</v>
      </c>
      <c r="D68" s="61">
        <v>1333964</v>
      </c>
      <c r="E68" s="61">
        <v>745463</v>
      </c>
      <c r="F68" s="61">
        <v>1910609</v>
      </c>
      <c r="G68" s="61">
        <v>774387</v>
      </c>
      <c r="H68" s="61">
        <v>1102462</v>
      </c>
      <c r="I68" s="61">
        <v>4177945</v>
      </c>
      <c r="J68" s="61">
        <v>803315</v>
      </c>
      <c r="K68" s="61">
        <v>143630</v>
      </c>
      <c r="L68" s="61">
        <v>166035</v>
      </c>
      <c r="M68" s="61">
        <v>626583</v>
      </c>
      <c r="N68" s="61">
        <v>419905</v>
      </c>
      <c r="O68" s="61">
        <v>553773</v>
      </c>
      <c r="P68" s="61">
        <v>5666062</v>
      </c>
      <c r="Q68" s="61">
        <v>1001404</v>
      </c>
      <c r="R68" s="61">
        <v>1190334</v>
      </c>
      <c r="S68" s="61">
        <v>579429</v>
      </c>
      <c r="T68" s="61">
        <v>1284026</v>
      </c>
      <c r="U68" s="61">
        <v>354481</v>
      </c>
      <c r="V68" s="61">
        <v>548690</v>
      </c>
      <c r="W68" s="61">
        <v>31439920</v>
      </c>
      <c r="X68" s="61">
        <v>4880292</v>
      </c>
      <c r="Y68" s="61">
        <v>7422865</v>
      </c>
      <c r="Z68" s="61">
        <v>5252323</v>
      </c>
      <c r="AA68" s="61">
        <v>5304838</v>
      </c>
      <c r="AB68" s="61">
        <v>2495903</v>
      </c>
      <c r="AC68" s="61">
        <v>2168316</v>
      </c>
      <c r="AD68" s="61">
        <v>9023683</v>
      </c>
      <c r="AE68" s="61">
        <v>1747488</v>
      </c>
      <c r="AF68" s="61">
        <v>497317</v>
      </c>
      <c r="AG68" s="61">
        <v>651124</v>
      </c>
      <c r="AH68" s="61">
        <v>1323064</v>
      </c>
      <c r="AI68" s="61">
        <v>1156538</v>
      </c>
      <c r="AJ68" s="61">
        <v>920437</v>
      </c>
      <c r="AK68" s="61">
        <v>22416238</v>
      </c>
      <c r="AL68" s="61">
        <v>3132804</v>
      </c>
      <c r="AM68" s="61">
        <v>6925548</v>
      </c>
      <c r="AN68" s="61">
        <v>4601199</v>
      </c>
      <c r="AO68" s="61">
        <v>3981774</v>
      </c>
      <c r="AP68" s="61">
        <v>1339365</v>
      </c>
      <c r="AQ68" s="61">
        <v>1247879</v>
      </c>
      <c r="AR68" s="61">
        <v>117006</v>
      </c>
      <c r="AS68" s="61">
        <v>261547</v>
      </c>
      <c r="AT68" s="61">
        <v>133050</v>
      </c>
      <c r="AU68" s="61">
        <v>259060</v>
      </c>
      <c r="AV68" s="61">
        <v>102462</v>
      </c>
      <c r="AW68" s="61">
        <v>53644</v>
      </c>
      <c r="AX68" s="61">
        <v>553665</v>
      </c>
      <c r="AY68" s="61">
        <v>324284</v>
      </c>
      <c r="AZ68" s="61">
        <v>79442</v>
      </c>
      <c r="BA68" s="61">
        <v>147382</v>
      </c>
      <c r="BB68" s="61">
        <v>69917</v>
      </c>
      <c r="BC68" s="61">
        <v>106705</v>
      </c>
      <c r="BD68" s="61">
        <v>74589</v>
      </c>
      <c r="BE68" s="61">
        <v>40773</v>
      </c>
      <c r="BF68" s="61">
        <v>156748</v>
      </c>
      <c r="BG68" s="61">
        <v>127760</v>
      </c>
      <c r="BH68" s="61">
        <v>37564</v>
      </c>
      <c r="BI68" s="61">
        <v>114165</v>
      </c>
      <c r="BJ68" s="61">
        <v>63133</v>
      </c>
      <c r="BK68" s="61">
        <v>152356</v>
      </c>
      <c r="BL68" s="61">
        <v>27873</v>
      </c>
      <c r="BM68" s="61">
        <v>12871</v>
      </c>
      <c r="BN68" s="61">
        <v>396917</v>
      </c>
      <c r="BO68" s="61">
        <v>196524</v>
      </c>
      <c r="BP68" s="61">
        <v>394009</v>
      </c>
      <c r="BQ68" s="61">
        <v>733913</v>
      </c>
      <c r="BR68" s="61">
        <v>214775</v>
      </c>
      <c r="BS68" s="61">
        <v>509587</v>
      </c>
      <c r="BT68" s="61">
        <v>350033</v>
      </c>
      <c r="BU68" s="61">
        <v>91888</v>
      </c>
      <c r="BV68" s="61">
        <v>1954812</v>
      </c>
      <c r="BW68" s="61">
        <v>631275</v>
      </c>
      <c r="BX68" s="61">
        <v>211226</v>
      </c>
      <c r="BY68" s="61">
        <v>327285</v>
      </c>
      <c r="BZ68" s="61">
        <v>120427</v>
      </c>
      <c r="CA68" s="61">
        <v>215916</v>
      </c>
      <c r="CB68" s="61">
        <v>203239</v>
      </c>
      <c r="CC68" s="61">
        <v>73280</v>
      </c>
      <c r="CD68" s="61">
        <v>356038</v>
      </c>
      <c r="CE68" s="61">
        <v>240076</v>
      </c>
      <c r="CF68" s="61">
        <v>182783</v>
      </c>
      <c r="CG68" s="61">
        <v>406628</v>
      </c>
      <c r="CH68" s="61">
        <v>94348</v>
      </c>
      <c r="CI68" s="61">
        <v>293671</v>
      </c>
      <c r="CJ68" s="61">
        <v>146794</v>
      </c>
      <c r="CK68" s="61">
        <v>18608</v>
      </c>
      <c r="CL68" s="61">
        <v>1598774</v>
      </c>
      <c r="CM68" s="61">
        <v>391199</v>
      </c>
    </row>
    <row r="69" spans="1:91" s="59" customFormat="1" x14ac:dyDescent="0.3">
      <c r="A69" s="60" t="s">
        <v>88</v>
      </c>
      <c r="B69" s="61">
        <v>10640606</v>
      </c>
      <c r="C69" s="61">
        <v>1875440</v>
      </c>
      <c r="D69" s="61">
        <v>1563138</v>
      </c>
      <c r="E69" s="61">
        <v>790561</v>
      </c>
      <c r="F69" s="61">
        <v>2181419</v>
      </c>
      <c r="G69" s="61">
        <v>860704</v>
      </c>
      <c r="H69" s="61">
        <v>1072991</v>
      </c>
      <c r="I69" s="61">
        <v>4785681</v>
      </c>
      <c r="J69" s="61">
        <v>945831</v>
      </c>
      <c r="K69" s="61">
        <v>178385</v>
      </c>
      <c r="L69" s="61">
        <v>179099</v>
      </c>
      <c r="M69" s="61">
        <v>817555</v>
      </c>
      <c r="N69" s="61">
        <v>520257</v>
      </c>
      <c r="O69" s="61">
        <v>536784</v>
      </c>
      <c r="P69" s="61">
        <v>5854925</v>
      </c>
      <c r="Q69" s="61">
        <v>929609</v>
      </c>
      <c r="R69" s="61">
        <v>1384753</v>
      </c>
      <c r="S69" s="61">
        <v>611462</v>
      </c>
      <c r="T69" s="61">
        <v>1363864</v>
      </c>
      <c r="U69" s="61">
        <v>340447</v>
      </c>
      <c r="V69" s="61">
        <v>536206</v>
      </c>
      <c r="W69" s="61">
        <v>36646402</v>
      </c>
      <c r="X69" s="61">
        <v>5547936</v>
      </c>
      <c r="Y69" s="61">
        <v>9420349</v>
      </c>
      <c r="Z69" s="61">
        <v>5654437</v>
      </c>
      <c r="AA69" s="61">
        <v>6699077</v>
      </c>
      <c r="AB69" s="61">
        <v>2925371</v>
      </c>
      <c r="AC69" s="61">
        <v>2162892</v>
      </c>
      <c r="AD69" s="61">
        <v>10850740</v>
      </c>
      <c r="AE69" s="61">
        <v>2191504</v>
      </c>
      <c r="AF69" s="61">
        <v>702774</v>
      </c>
      <c r="AG69" s="61">
        <v>751768</v>
      </c>
      <c r="AH69" s="61">
        <v>1732843</v>
      </c>
      <c r="AI69" s="61">
        <v>1546270</v>
      </c>
      <c r="AJ69" s="61">
        <v>898539</v>
      </c>
      <c r="AK69" s="61">
        <v>25795662</v>
      </c>
      <c r="AL69" s="61">
        <v>3356432</v>
      </c>
      <c r="AM69" s="61">
        <v>8717575</v>
      </c>
      <c r="AN69" s="61">
        <v>4902669</v>
      </c>
      <c r="AO69" s="61">
        <v>4966234</v>
      </c>
      <c r="AP69" s="61">
        <v>1379101</v>
      </c>
      <c r="AQ69" s="61">
        <v>1264354</v>
      </c>
      <c r="AR69" s="61">
        <v>175445</v>
      </c>
      <c r="AS69" s="61">
        <v>292977</v>
      </c>
      <c r="AT69" s="61">
        <v>102802</v>
      </c>
      <c r="AU69" s="61">
        <v>240499</v>
      </c>
      <c r="AV69" s="61">
        <v>127835</v>
      </c>
      <c r="AW69" s="61">
        <v>45856</v>
      </c>
      <c r="AX69" s="61">
        <v>572988</v>
      </c>
      <c r="AY69" s="61">
        <v>317037</v>
      </c>
      <c r="AZ69" s="61">
        <v>132588</v>
      </c>
      <c r="BA69" s="61">
        <v>187653</v>
      </c>
      <c r="BB69" s="61">
        <v>56647</v>
      </c>
      <c r="BC69" s="61">
        <v>115570</v>
      </c>
      <c r="BD69" s="61">
        <v>93252</v>
      </c>
      <c r="BE69" s="61">
        <v>38675</v>
      </c>
      <c r="BF69" s="61">
        <v>186214</v>
      </c>
      <c r="BG69" s="61">
        <v>135232</v>
      </c>
      <c r="BH69" s="61">
        <v>42857</v>
      </c>
      <c r="BI69" s="61">
        <v>105324</v>
      </c>
      <c r="BJ69" s="61">
        <v>46156</v>
      </c>
      <c r="BK69" s="61">
        <v>124929</v>
      </c>
      <c r="BL69" s="61">
        <v>34583</v>
      </c>
      <c r="BM69" s="61">
        <v>7181</v>
      </c>
      <c r="BN69" s="61">
        <v>386774</v>
      </c>
      <c r="BO69" s="61">
        <v>181806</v>
      </c>
      <c r="BP69" s="61">
        <v>675939</v>
      </c>
      <c r="BQ69" s="61">
        <v>907973</v>
      </c>
      <c r="BR69" s="61">
        <v>157927</v>
      </c>
      <c r="BS69" s="61">
        <v>511899</v>
      </c>
      <c r="BT69" s="61">
        <v>487770</v>
      </c>
      <c r="BU69" s="61">
        <v>80558</v>
      </c>
      <c r="BV69" s="61">
        <v>2162259</v>
      </c>
      <c r="BW69" s="61">
        <v>563611</v>
      </c>
      <c r="BX69" s="61">
        <v>405584</v>
      </c>
      <c r="BY69" s="61">
        <v>453499</v>
      </c>
      <c r="BZ69" s="61">
        <v>89984</v>
      </c>
      <c r="CA69" s="61">
        <v>256225</v>
      </c>
      <c r="CB69" s="61">
        <v>271032</v>
      </c>
      <c r="CC69" s="61">
        <v>68858</v>
      </c>
      <c r="CD69" s="61">
        <v>429937</v>
      </c>
      <c r="CE69" s="61">
        <v>216386</v>
      </c>
      <c r="CF69" s="61">
        <v>270355</v>
      </c>
      <c r="CG69" s="61">
        <v>454474</v>
      </c>
      <c r="CH69" s="61">
        <v>67943</v>
      </c>
      <c r="CI69" s="61">
        <v>255674</v>
      </c>
      <c r="CJ69" s="61">
        <v>216738</v>
      </c>
      <c r="CK69" s="61">
        <v>11700</v>
      </c>
      <c r="CL69" s="61">
        <v>1732322</v>
      </c>
      <c r="CM69" s="61">
        <v>347225</v>
      </c>
    </row>
    <row r="70" spans="1:91" s="59" customFormat="1" x14ac:dyDescent="0.3">
      <c r="A70" s="60" t="s">
        <v>89</v>
      </c>
      <c r="B70" s="61">
        <v>11910574</v>
      </c>
      <c r="C70" s="61">
        <v>1935158</v>
      </c>
      <c r="D70" s="61">
        <v>1781881</v>
      </c>
      <c r="E70" s="61">
        <v>915220</v>
      </c>
      <c r="F70" s="61">
        <v>2471000</v>
      </c>
      <c r="G70" s="61">
        <v>1003252</v>
      </c>
      <c r="H70" s="61">
        <v>1041379</v>
      </c>
      <c r="I70" s="61">
        <v>5453609</v>
      </c>
      <c r="J70" s="61">
        <v>1055694</v>
      </c>
      <c r="K70" s="61">
        <v>190036</v>
      </c>
      <c r="L70" s="61">
        <v>222182</v>
      </c>
      <c r="M70" s="61">
        <v>860492</v>
      </c>
      <c r="N70" s="61">
        <v>613352</v>
      </c>
      <c r="O70" s="61">
        <v>511157</v>
      </c>
      <c r="P70" s="61">
        <v>6456965</v>
      </c>
      <c r="Q70" s="61">
        <v>879464</v>
      </c>
      <c r="R70" s="61">
        <v>1591845</v>
      </c>
      <c r="S70" s="61">
        <v>693038</v>
      </c>
      <c r="T70" s="61">
        <v>1610508</v>
      </c>
      <c r="U70" s="61">
        <v>389900</v>
      </c>
      <c r="V70" s="61">
        <v>530222</v>
      </c>
      <c r="W70" s="61">
        <v>43624461</v>
      </c>
      <c r="X70" s="61">
        <v>6567798</v>
      </c>
      <c r="Y70" s="61">
        <v>10677426</v>
      </c>
      <c r="Z70" s="61">
        <v>6703140</v>
      </c>
      <c r="AA70" s="61">
        <v>8450255</v>
      </c>
      <c r="AB70" s="61">
        <v>3626621</v>
      </c>
      <c r="AC70" s="61">
        <v>2073274</v>
      </c>
      <c r="AD70" s="61">
        <v>14336386</v>
      </c>
      <c r="AE70" s="61">
        <v>3241594</v>
      </c>
      <c r="AF70" s="61">
        <v>805712</v>
      </c>
      <c r="AG70" s="61">
        <v>1016676</v>
      </c>
      <c r="AH70" s="61">
        <v>2164074</v>
      </c>
      <c r="AI70" s="61">
        <v>2097381</v>
      </c>
      <c r="AJ70" s="61">
        <v>846413</v>
      </c>
      <c r="AK70" s="61">
        <v>29288076</v>
      </c>
      <c r="AL70" s="61">
        <v>3326203</v>
      </c>
      <c r="AM70" s="61">
        <v>9871714</v>
      </c>
      <c r="AN70" s="61">
        <v>5686463</v>
      </c>
      <c r="AO70" s="61">
        <v>6286181</v>
      </c>
      <c r="AP70" s="61">
        <v>1529239</v>
      </c>
      <c r="AQ70" s="61">
        <v>1226861</v>
      </c>
      <c r="AR70" s="61">
        <v>215630</v>
      </c>
      <c r="AS70" s="61">
        <v>325682</v>
      </c>
      <c r="AT70" s="61">
        <v>90053</v>
      </c>
      <c r="AU70" s="61">
        <v>241411</v>
      </c>
      <c r="AV70" s="61">
        <v>154451</v>
      </c>
      <c r="AW70" s="61">
        <v>46198</v>
      </c>
      <c r="AX70" s="61">
        <v>600442</v>
      </c>
      <c r="AY70" s="61">
        <v>261291</v>
      </c>
      <c r="AZ70" s="61">
        <v>164826</v>
      </c>
      <c r="BA70" s="61">
        <v>217716</v>
      </c>
      <c r="BB70" s="61">
        <v>48991</v>
      </c>
      <c r="BC70" s="61">
        <v>124890</v>
      </c>
      <c r="BD70" s="61">
        <v>120903</v>
      </c>
      <c r="BE70" s="61">
        <v>39322</v>
      </c>
      <c r="BF70" s="61">
        <v>232613</v>
      </c>
      <c r="BG70" s="61">
        <v>106433</v>
      </c>
      <c r="BH70" s="61">
        <v>50804</v>
      </c>
      <c r="BI70" s="61">
        <v>107967</v>
      </c>
      <c r="BJ70" s="61">
        <v>41061</v>
      </c>
      <c r="BK70" s="61">
        <v>116522</v>
      </c>
      <c r="BL70" s="61">
        <v>33549</v>
      </c>
      <c r="BM70" s="61">
        <v>6876</v>
      </c>
      <c r="BN70" s="61">
        <v>367828</v>
      </c>
      <c r="BO70" s="61">
        <v>154858</v>
      </c>
      <c r="BP70" s="61">
        <v>975010</v>
      </c>
      <c r="BQ70" s="61">
        <v>1123582</v>
      </c>
      <c r="BR70" s="61">
        <v>142404</v>
      </c>
      <c r="BS70" s="61">
        <v>570196</v>
      </c>
      <c r="BT70" s="61">
        <v>688378</v>
      </c>
      <c r="BU70" s="61">
        <v>89388</v>
      </c>
      <c r="BV70" s="61">
        <v>2476361</v>
      </c>
      <c r="BW70" s="61">
        <v>502479</v>
      </c>
      <c r="BX70" s="61">
        <v>681972</v>
      </c>
      <c r="BY70" s="61">
        <v>700720</v>
      </c>
      <c r="BZ70" s="61">
        <v>78901</v>
      </c>
      <c r="CA70" s="61">
        <v>324705</v>
      </c>
      <c r="CB70" s="61">
        <v>472876</v>
      </c>
      <c r="CC70" s="61">
        <v>76588</v>
      </c>
      <c r="CD70" s="61">
        <v>707649</v>
      </c>
      <c r="CE70" s="61">
        <v>198184</v>
      </c>
      <c r="CF70" s="61">
        <v>293038</v>
      </c>
      <c r="CG70" s="61">
        <v>422862</v>
      </c>
      <c r="CH70" s="61">
        <v>63503</v>
      </c>
      <c r="CI70" s="61">
        <v>245491</v>
      </c>
      <c r="CJ70" s="61">
        <v>215502</v>
      </c>
      <c r="CK70" s="61">
        <v>12800</v>
      </c>
      <c r="CL70" s="61">
        <v>1768712</v>
      </c>
      <c r="CM70" s="61">
        <v>304295</v>
      </c>
    </row>
    <row r="71" spans="1:91" s="62" customFormat="1" x14ac:dyDescent="0.3">
      <c r="A71" s="60" t="s">
        <v>90</v>
      </c>
      <c r="B71" s="61">
        <v>12338502</v>
      </c>
      <c r="C71" s="61">
        <v>2048680</v>
      </c>
      <c r="D71" s="61">
        <v>1732706</v>
      </c>
      <c r="E71" s="61">
        <v>902809</v>
      </c>
      <c r="F71" s="61">
        <v>2434939</v>
      </c>
      <c r="G71" s="61">
        <v>1022462</v>
      </c>
      <c r="H71" s="61">
        <v>956166</v>
      </c>
      <c r="I71" s="61">
        <v>5970747</v>
      </c>
      <c r="J71" s="61">
        <v>1119329</v>
      </c>
      <c r="K71" s="61">
        <v>201011</v>
      </c>
      <c r="L71" s="61">
        <v>243476</v>
      </c>
      <c r="M71" s="61">
        <v>879521</v>
      </c>
      <c r="N71" s="61">
        <v>635255</v>
      </c>
      <c r="O71" s="61">
        <v>478174</v>
      </c>
      <c r="P71" s="61">
        <v>6367755</v>
      </c>
      <c r="Q71" s="61">
        <v>929351</v>
      </c>
      <c r="R71" s="61">
        <v>1531695</v>
      </c>
      <c r="S71" s="61">
        <v>659333</v>
      </c>
      <c r="T71" s="61">
        <v>1555418</v>
      </c>
      <c r="U71" s="61">
        <v>387207</v>
      </c>
      <c r="V71" s="61">
        <v>477992</v>
      </c>
      <c r="W71" s="61">
        <v>46657187</v>
      </c>
      <c r="X71" s="61">
        <v>7106106</v>
      </c>
      <c r="Y71" s="61">
        <v>10839522</v>
      </c>
      <c r="Z71" s="61">
        <v>7040351</v>
      </c>
      <c r="AA71" s="61">
        <v>8941201</v>
      </c>
      <c r="AB71" s="61">
        <v>3913874</v>
      </c>
      <c r="AC71" s="61">
        <v>1966960</v>
      </c>
      <c r="AD71" s="61">
        <v>17063116</v>
      </c>
      <c r="AE71" s="61">
        <v>3679226</v>
      </c>
      <c r="AF71" s="61">
        <v>911072</v>
      </c>
      <c r="AG71" s="61">
        <v>1269308</v>
      </c>
      <c r="AH71" s="61">
        <v>2595839</v>
      </c>
      <c r="AI71" s="61">
        <v>2354272</v>
      </c>
      <c r="AJ71" s="61">
        <v>842081</v>
      </c>
      <c r="AK71" s="61">
        <v>29594071</v>
      </c>
      <c r="AL71" s="61">
        <v>3426880</v>
      </c>
      <c r="AM71" s="61">
        <v>9928450</v>
      </c>
      <c r="AN71" s="61">
        <v>5771043</v>
      </c>
      <c r="AO71" s="61">
        <v>6345362</v>
      </c>
      <c r="AP71" s="61">
        <v>1559601</v>
      </c>
      <c r="AQ71" s="61">
        <v>1124879</v>
      </c>
      <c r="AR71" s="61">
        <v>219463</v>
      </c>
      <c r="AS71" s="61">
        <v>343245</v>
      </c>
      <c r="AT71" s="61">
        <v>103143</v>
      </c>
      <c r="AU71" s="61">
        <v>271471</v>
      </c>
      <c r="AV71" s="61">
        <v>152250</v>
      </c>
      <c r="AW71" s="61">
        <v>51284</v>
      </c>
      <c r="AX71" s="61">
        <v>615915</v>
      </c>
      <c r="AY71" s="61">
        <v>291910</v>
      </c>
      <c r="AZ71" s="61">
        <v>168169</v>
      </c>
      <c r="BA71" s="61">
        <v>237045</v>
      </c>
      <c r="BB71" s="61">
        <v>53769</v>
      </c>
      <c r="BC71" s="61">
        <v>145088</v>
      </c>
      <c r="BD71" s="61">
        <v>118107</v>
      </c>
      <c r="BE71" s="61">
        <v>43432</v>
      </c>
      <c r="BF71" s="61">
        <v>247717</v>
      </c>
      <c r="BG71" s="61">
        <v>106002</v>
      </c>
      <c r="BH71" s="61">
        <v>51294</v>
      </c>
      <c r="BI71" s="61">
        <v>106200</v>
      </c>
      <c r="BJ71" s="61">
        <v>49374</v>
      </c>
      <c r="BK71" s="61">
        <v>126383</v>
      </c>
      <c r="BL71" s="61">
        <v>34143</v>
      </c>
      <c r="BM71" s="61">
        <v>7851</v>
      </c>
      <c r="BN71" s="61">
        <v>368198</v>
      </c>
      <c r="BO71" s="61">
        <v>185908</v>
      </c>
      <c r="BP71" s="61">
        <v>1066937</v>
      </c>
      <c r="BQ71" s="61">
        <v>1235634</v>
      </c>
      <c r="BR71" s="61">
        <v>171874</v>
      </c>
      <c r="BS71" s="61">
        <v>631918</v>
      </c>
      <c r="BT71" s="61">
        <v>720389</v>
      </c>
      <c r="BU71" s="61">
        <v>100778</v>
      </c>
      <c r="BV71" s="61">
        <v>2606782</v>
      </c>
      <c r="BW71" s="61">
        <v>571794</v>
      </c>
      <c r="BX71" s="61">
        <v>750143</v>
      </c>
      <c r="BY71" s="61">
        <v>838642</v>
      </c>
      <c r="BZ71" s="61">
        <v>96130</v>
      </c>
      <c r="CA71" s="61">
        <v>372583</v>
      </c>
      <c r="CB71" s="61">
        <v>502602</v>
      </c>
      <c r="CC71" s="61">
        <v>89014</v>
      </c>
      <c r="CD71" s="61">
        <v>837983</v>
      </c>
      <c r="CE71" s="61">
        <v>192129</v>
      </c>
      <c r="CF71" s="61">
        <v>316793</v>
      </c>
      <c r="CG71" s="61">
        <v>396992</v>
      </c>
      <c r="CH71" s="61">
        <v>75744</v>
      </c>
      <c r="CI71" s="61">
        <v>259335</v>
      </c>
      <c r="CJ71" s="61">
        <v>217787</v>
      </c>
      <c r="CK71" s="61">
        <v>11764</v>
      </c>
      <c r="CL71" s="61">
        <v>1768799</v>
      </c>
      <c r="CM71" s="61">
        <v>379665</v>
      </c>
    </row>
    <row r="72" spans="1:91" s="62" customFormat="1" x14ac:dyDescent="0.3">
      <c r="A72" s="60" t="s">
        <v>91</v>
      </c>
      <c r="B72" s="61">
        <v>10933324</v>
      </c>
      <c r="C72" s="61">
        <v>1919699</v>
      </c>
      <c r="D72" s="61">
        <v>1553939</v>
      </c>
      <c r="E72" s="61">
        <v>828709</v>
      </c>
      <c r="F72" s="61">
        <v>2063388</v>
      </c>
      <c r="G72" s="61">
        <v>858770</v>
      </c>
      <c r="H72" s="61">
        <v>1071837</v>
      </c>
      <c r="I72" s="61">
        <v>4763407</v>
      </c>
      <c r="J72" s="61">
        <v>878892</v>
      </c>
      <c r="K72" s="61">
        <v>151182</v>
      </c>
      <c r="L72" s="61">
        <v>189972</v>
      </c>
      <c r="M72" s="61">
        <v>709729</v>
      </c>
      <c r="N72" s="61">
        <v>478984</v>
      </c>
      <c r="O72" s="61">
        <v>518868</v>
      </c>
      <c r="P72" s="61">
        <v>6169916</v>
      </c>
      <c r="Q72" s="61">
        <v>1040807</v>
      </c>
      <c r="R72" s="61">
        <v>1402757</v>
      </c>
      <c r="S72" s="61">
        <v>638737</v>
      </c>
      <c r="T72" s="61">
        <v>1353658</v>
      </c>
      <c r="U72" s="61">
        <v>379786</v>
      </c>
      <c r="V72" s="61">
        <v>552969</v>
      </c>
      <c r="W72" s="61">
        <v>37961599</v>
      </c>
      <c r="X72" s="61">
        <v>5938714</v>
      </c>
      <c r="Y72" s="61">
        <v>9242703</v>
      </c>
      <c r="Z72" s="61">
        <v>5938904</v>
      </c>
      <c r="AA72" s="61">
        <v>6639783</v>
      </c>
      <c r="AB72" s="61">
        <v>3108188</v>
      </c>
      <c r="AC72" s="61">
        <v>2125666</v>
      </c>
      <c r="AD72" s="61">
        <v>11356928</v>
      </c>
      <c r="AE72" s="61">
        <v>2263297</v>
      </c>
      <c r="AF72" s="61">
        <v>616259</v>
      </c>
      <c r="AG72" s="61">
        <v>836776</v>
      </c>
      <c r="AH72" s="61">
        <v>1592821</v>
      </c>
      <c r="AI72" s="61">
        <v>1584744</v>
      </c>
      <c r="AJ72" s="61">
        <v>872362</v>
      </c>
      <c r="AK72" s="61">
        <v>26604670</v>
      </c>
      <c r="AL72" s="61">
        <v>3675417</v>
      </c>
      <c r="AM72" s="61">
        <v>8626444</v>
      </c>
      <c r="AN72" s="61">
        <v>5102128</v>
      </c>
      <c r="AO72" s="61">
        <v>5046961</v>
      </c>
      <c r="AP72" s="61">
        <v>1523444</v>
      </c>
      <c r="AQ72" s="61">
        <v>1253304</v>
      </c>
      <c r="AR72" s="61">
        <v>175567</v>
      </c>
      <c r="AS72" s="61">
        <v>282521</v>
      </c>
      <c r="AT72" s="61">
        <v>117796</v>
      </c>
      <c r="AU72" s="61">
        <v>268111</v>
      </c>
      <c r="AV72" s="61">
        <v>140695</v>
      </c>
      <c r="AW72" s="61">
        <v>52602</v>
      </c>
      <c r="AX72" s="61">
        <v>576893</v>
      </c>
      <c r="AY72" s="61">
        <v>305515</v>
      </c>
      <c r="AZ72" s="61">
        <v>121511</v>
      </c>
      <c r="BA72" s="61">
        <v>160223</v>
      </c>
      <c r="BB72" s="61">
        <v>59641</v>
      </c>
      <c r="BC72" s="61">
        <v>121638</v>
      </c>
      <c r="BD72" s="61">
        <v>92977</v>
      </c>
      <c r="BE72" s="61">
        <v>41577</v>
      </c>
      <c r="BF72" s="61">
        <v>164335</v>
      </c>
      <c r="BG72" s="61">
        <v>116989</v>
      </c>
      <c r="BH72" s="61">
        <v>54057</v>
      </c>
      <c r="BI72" s="61">
        <v>122298</v>
      </c>
      <c r="BJ72" s="61">
        <v>58155</v>
      </c>
      <c r="BK72" s="61">
        <v>146473</v>
      </c>
      <c r="BL72" s="61">
        <v>47717</v>
      </c>
      <c r="BM72" s="61">
        <v>11024</v>
      </c>
      <c r="BN72" s="61">
        <v>412558</v>
      </c>
      <c r="BO72" s="61">
        <v>188525</v>
      </c>
      <c r="BP72" s="61">
        <v>744419</v>
      </c>
      <c r="BQ72" s="61">
        <v>978625</v>
      </c>
      <c r="BR72" s="61">
        <v>187062</v>
      </c>
      <c r="BS72" s="61">
        <v>580634</v>
      </c>
      <c r="BT72" s="61">
        <v>555069</v>
      </c>
      <c r="BU72" s="61">
        <v>88819</v>
      </c>
      <c r="BV72" s="61">
        <v>2213173</v>
      </c>
      <c r="BW72" s="61">
        <v>590913</v>
      </c>
      <c r="BX72" s="61">
        <v>429268</v>
      </c>
      <c r="BY72" s="61">
        <v>471333</v>
      </c>
      <c r="BZ72" s="61">
        <v>98194</v>
      </c>
      <c r="CA72" s="61">
        <v>267665</v>
      </c>
      <c r="CB72" s="61">
        <v>294616</v>
      </c>
      <c r="CC72" s="61">
        <v>72557</v>
      </c>
      <c r="CD72" s="61">
        <v>428440</v>
      </c>
      <c r="CE72" s="61">
        <v>201224</v>
      </c>
      <c r="CF72" s="61">
        <v>315151</v>
      </c>
      <c r="CG72" s="61">
        <v>507292</v>
      </c>
      <c r="CH72" s="61">
        <v>88867</v>
      </c>
      <c r="CI72" s="61">
        <v>312969</v>
      </c>
      <c r="CJ72" s="61">
        <v>260453</v>
      </c>
      <c r="CK72" s="61">
        <v>16263</v>
      </c>
      <c r="CL72" s="61">
        <v>1784732</v>
      </c>
      <c r="CM72" s="61">
        <v>389689</v>
      </c>
    </row>
    <row r="73" spans="1:91" s="62" customFormat="1" x14ac:dyDescent="0.3">
      <c r="A73" s="60" t="s">
        <v>92</v>
      </c>
      <c r="B73" s="61">
        <v>9458368</v>
      </c>
      <c r="C73" s="61">
        <v>1734324</v>
      </c>
      <c r="D73" s="61">
        <v>1007285</v>
      </c>
      <c r="E73" s="61">
        <v>888854</v>
      </c>
      <c r="F73" s="61">
        <v>1661420</v>
      </c>
      <c r="G73" s="61">
        <v>753459</v>
      </c>
      <c r="H73" s="61">
        <v>1100288</v>
      </c>
      <c r="I73" s="61">
        <v>4302798</v>
      </c>
      <c r="J73" s="61">
        <v>786722</v>
      </c>
      <c r="K73" s="61">
        <v>134237</v>
      </c>
      <c r="L73" s="61">
        <v>148866</v>
      </c>
      <c r="M73" s="61">
        <v>593285</v>
      </c>
      <c r="N73" s="61">
        <v>407178</v>
      </c>
      <c r="O73" s="61">
        <v>532131</v>
      </c>
      <c r="P73" s="61">
        <v>5155569</v>
      </c>
      <c r="Q73" s="61">
        <v>947601</v>
      </c>
      <c r="R73" s="61">
        <v>873049</v>
      </c>
      <c r="S73" s="61">
        <v>739988</v>
      </c>
      <c r="T73" s="61">
        <v>1068135</v>
      </c>
      <c r="U73" s="61">
        <v>346281</v>
      </c>
      <c r="V73" s="61">
        <v>568157</v>
      </c>
      <c r="W73" s="61">
        <v>30898617</v>
      </c>
      <c r="X73" s="61">
        <v>4923433</v>
      </c>
      <c r="Y73" s="61">
        <v>6168244</v>
      </c>
      <c r="Z73" s="61">
        <v>6241786</v>
      </c>
      <c r="AA73" s="61">
        <v>4552726</v>
      </c>
      <c r="AB73" s="61">
        <v>2496717</v>
      </c>
      <c r="AC73" s="61">
        <v>2184448</v>
      </c>
      <c r="AD73" s="61">
        <v>9259469</v>
      </c>
      <c r="AE73" s="61">
        <v>1688147</v>
      </c>
      <c r="AF73" s="61">
        <v>410747</v>
      </c>
      <c r="AG73" s="61">
        <v>606043</v>
      </c>
      <c r="AH73" s="61">
        <v>1191120</v>
      </c>
      <c r="AI73" s="61">
        <v>1157939</v>
      </c>
      <c r="AJ73" s="61">
        <v>919497</v>
      </c>
      <c r="AK73" s="61">
        <v>21639148</v>
      </c>
      <c r="AL73" s="61">
        <v>3235286</v>
      </c>
      <c r="AM73" s="61">
        <v>5757497</v>
      </c>
      <c r="AN73" s="61">
        <v>5635742</v>
      </c>
      <c r="AO73" s="61">
        <v>3361606</v>
      </c>
      <c r="AP73" s="61">
        <v>1338778</v>
      </c>
      <c r="AQ73" s="61">
        <v>1264950</v>
      </c>
      <c r="AR73" s="61">
        <v>103146</v>
      </c>
      <c r="AS73" s="61">
        <v>239091</v>
      </c>
      <c r="AT73" s="61">
        <v>120413</v>
      </c>
      <c r="AU73" s="61">
        <v>260024</v>
      </c>
      <c r="AV73" s="61">
        <v>102347</v>
      </c>
      <c r="AW73" s="61">
        <v>53212</v>
      </c>
      <c r="AX73" s="61">
        <v>529461</v>
      </c>
      <c r="AY73" s="61">
        <v>326630</v>
      </c>
      <c r="AZ73" s="61">
        <v>68280</v>
      </c>
      <c r="BA73" s="61">
        <v>126701</v>
      </c>
      <c r="BB73" s="61">
        <v>63032</v>
      </c>
      <c r="BC73" s="61">
        <v>124441</v>
      </c>
      <c r="BD73" s="61">
        <v>71856</v>
      </c>
      <c r="BE73" s="61">
        <v>44589</v>
      </c>
      <c r="BF73" s="61">
        <v>158966</v>
      </c>
      <c r="BG73" s="61">
        <v>128858</v>
      </c>
      <c r="BH73" s="61">
        <v>34866</v>
      </c>
      <c r="BI73" s="61">
        <v>112390</v>
      </c>
      <c r="BJ73" s="61">
        <v>57382</v>
      </c>
      <c r="BK73" s="61">
        <v>135583</v>
      </c>
      <c r="BL73" s="61">
        <v>30492</v>
      </c>
      <c r="BM73" s="61">
        <v>8622</v>
      </c>
      <c r="BN73" s="61">
        <v>370495</v>
      </c>
      <c r="BO73" s="61">
        <v>197772</v>
      </c>
      <c r="BP73" s="61">
        <v>375993</v>
      </c>
      <c r="BQ73" s="61">
        <v>759914</v>
      </c>
      <c r="BR73" s="61">
        <v>200125</v>
      </c>
      <c r="BS73" s="61">
        <v>536284</v>
      </c>
      <c r="BT73" s="61">
        <v>325845</v>
      </c>
      <c r="BU73" s="61">
        <v>92813</v>
      </c>
      <c r="BV73" s="61">
        <v>1994345</v>
      </c>
      <c r="BW73" s="61">
        <v>638114</v>
      </c>
      <c r="BX73" s="61">
        <v>172409</v>
      </c>
      <c r="BY73" s="61">
        <v>275353</v>
      </c>
      <c r="BZ73" s="61">
        <v>111599</v>
      </c>
      <c r="CA73" s="61">
        <v>266817</v>
      </c>
      <c r="CB73" s="61">
        <v>176877</v>
      </c>
      <c r="CC73" s="61">
        <v>79721</v>
      </c>
      <c r="CD73" s="61">
        <v>368102</v>
      </c>
      <c r="CE73" s="61">
        <v>237270</v>
      </c>
      <c r="CF73" s="61">
        <v>203584</v>
      </c>
      <c r="CG73" s="61">
        <v>484561</v>
      </c>
      <c r="CH73" s="61">
        <v>88526</v>
      </c>
      <c r="CI73" s="61">
        <v>269467</v>
      </c>
      <c r="CJ73" s="61">
        <v>148968</v>
      </c>
      <c r="CK73" s="61">
        <v>13092</v>
      </c>
      <c r="CL73" s="61">
        <v>1626243</v>
      </c>
      <c r="CM73" s="61">
        <v>400845</v>
      </c>
    </row>
    <row r="74" spans="1:91" s="62" customFormat="1" x14ac:dyDescent="0.3">
      <c r="A74" s="60" t="s">
        <v>93</v>
      </c>
      <c r="B74" s="61">
        <v>6068289</v>
      </c>
      <c r="C74" s="61">
        <v>1079041</v>
      </c>
      <c r="D74" s="61">
        <v>116628</v>
      </c>
      <c r="E74" s="61">
        <v>767951</v>
      </c>
      <c r="F74" s="61">
        <v>993635</v>
      </c>
      <c r="G74" s="61">
        <v>570968</v>
      </c>
      <c r="H74" s="61">
        <v>971224</v>
      </c>
      <c r="I74" s="61">
        <v>3340928</v>
      </c>
      <c r="J74" s="61">
        <v>606132</v>
      </c>
      <c r="K74" s="61">
        <v>46724</v>
      </c>
      <c r="L74" s="61">
        <v>109358</v>
      </c>
      <c r="M74" s="61">
        <v>415361</v>
      </c>
      <c r="N74" s="61">
        <v>339724</v>
      </c>
      <c r="O74" s="61">
        <v>541722</v>
      </c>
      <c r="P74" s="61">
        <v>2727362</v>
      </c>
      <c r="Q74" s="61">
        <v>472909</v>
      </c>
      <c r="R74" s="61">
        <v>69905</v>
      </c>
      <c r="S74" s="61">
        <v>658593</v>
      </c>
      <c r="T74" s="61">
        <v>578274</v>
      </c>
      <c r="U74" s="61">
        <v>231244</v>
      </c>
      <c r="V74" s="61">
        <v>429502</v>
      </c>
      <c r="W74" s="61">
        <v>17537436</v>
      </c>
      <c r="X74" s="61">
        <v>2578730</v>
      </c>
      <c r="Y74" s="61">
        <v>448812</v>
      </c>
      <c r="Z74" s="61">
        <v>5722846</v>
      </c>
      <c r="AA74" s="61">
        <v>2182138</v>
      </c>
      <c r="AB74" s="61">
        <v>1766215</v>
      </c>
      <c r="AC74" s="61">
        <v>1938635</v>
      </c>
      <c r="AD74" s="61">
        <v>6723998</v>
      </c>
      <c r="AE74" s="61">
        <v>1207567</v>
      </c>
      <c r="AF74" s="61">
        <v>156305</v>
      </c>
      <c r="AG74" s="61">
        <v>441137</v>
      </c>
      <c r="AH74" s="61">
        <v>734981</v>
      </c>
      <c r="AI74" s="61">
        <v>870844</v>
      </c>
      <c r="AJ74" s="61">
        <v>932832</v>
      </c>
      <c r="AK74" s="61">
        <v>10813437</v>
      </c>
      <c r="AL74" s="61">
        <v>1371163</v>
      </c>
      <c r="AM74" s="61">
        <v>292508</v>
      </c>
      <c r="AN74" s="61">
        <v>5281709</v>
      </c>
      <c r="AO74" s="61">
        <v>1447157</v>
      </c>
      <c r="AP74" s="61">
        <v>895371</v>
      </c>
      <c r="AQ74" s="61">
        <v>1005803</v>
      </c>
      <c r="AR74" s="61">
        <v>55925</v>
      </c>
      <c r="AS74" s="61">
        <v>117500</v>
      </c>
      <c r="AT74" s="61">
        <v>91568</v>
      </c>
      <c r="AU74" s="61">
        <v>185097</v>
      </c>
      <c r="AV74" s="61">
        <v>33555</v>
      </c>
      <c r="AW74" s="61">
        <v>40531</v>
      </c>
      <c r="AX74" s="61">
        <v>291393</v>
      </c>
      <c r="AY74" s="61">
        <v>263472</v>
      </c>
      <c r="AZ74" s="61">
        <v>41868</v>
      </c>
      <c r="BA74" s="61">
        <v>76299</v>
      </c>
      <c r="BB74" s="61">
        <v>62334</v>
      </c>
      <c r="BC74" s="61">
        <v>104271</v>
      </c>
      <c r="BD74" s="61">
        <v>28899</v>
      </c>
      <c r="BE74" s="61">
        <v>36067</v>
      </c>
      <c r="BF74" s="61">
        <v>122339</v>
      </c>
      <c r="BG74" s="61">
        <v>134054</v>
      </c>
      <c r="BH74" s="61">
        <v>14057</v>
      </c>
      <c r="BI74" s="61">
        <v>41202</v>
      </c>
      <c r="BJ74" s="61">
        <v>29233</v>
      </c>
      <c r="BK74" s="61">
        <v>80825</v>
      </c>
      <c r="BL74" s="61">
        <v>4656</v>
      </c>
      <c r="BM74" s="61">
        <v>4465</v>
      </c>
      <c r="BN74" s="61">
        <v>169054</v>
      </c>
      <c r="BO74" s="61">
        <v>129417</v>
      </c>
      <c r="BP74" s="61">
        <v>147434</v>
      </c>
      <c r="BQ74" s="61">
        <v>263449</v>
      </c>
      <c r="BR74" s="61">
        <v>149881</v>
      </c>
      <c r="BS74" s="61">
        <v>355145</v>
      </c>
      <c r="BT74" s="61">
        <v>112430</v>
      </c>
      <c r="BU74" s="61">
        <v>69157</v>
      </c>
      <c r="BV74" s="61">
        <v>969598</v>
      </c>
      <c r="BW74" s="61">
        <v>511635</v>
      </c>
      <c r="BX74" s="61">
        <v>92293</v>
      </c>
      <c r="BY74" s="61">
        <v>147586</v>
      </c>
      <c r="BZ74" s="61">
        <v>106086</v>
      </c>
      <c r="CA74" s="61">
        <v>206318</v>
      </c>
      <c r="CB74" s="61">
        <v>91618</v>
      </c>
      <c r="CC74" s="61">
        <v>60476</v>
      </c>
      <c r="CD74" s="61">
        <v>266323</v>
      </c>
      <c r="CE74" s="61">
        <v>236866</v>
      </c>
      <c r="CF74" s="61">
        <v>55141</v>
      </c>
      <c r="CG74" s="61">
        <v>115863</v>
      </c>
      <c r="CH74" s="61">
        <v>43795</v>
      </c>
      <c r="CI74" s="61">
        <v>148827</v>
      </c>
      <c r="CJ74" s="61">
        <v>20812</v>
      </c>
      <c r="CK74" s="61">
        <v>8681</v>
      </c>
      <c r="CL74" s="61">
        <v>703276</v>
      </c>
      <c r="CM74" s="61">
        <v>274769</v>
      </c>
    </row>
    <row r="75" spans="1:91" s="62" customFormat="1" x14ac:dyDescent="0.3">
      <c r="A75" s="60" t="s">
        <v>94</v>
      </c>
      <c r="B75" s="61">
        <v>5805767</v>
      </c>
      <c r="C75" s="61">
        <v>1034110</v>
      </c>
      <c r="D75" s="61">
        <v>70151</v>
      </c>
      <c r="E75" s="61">
        <v>775567</v>
      </c>
      <c r="F75" s="61">
        <v>977112</v>
      </c>
      <c r="G75" s="61">
        <v>502382</v>
      </c>
      <c r="H75" s="61">
        <v>964076</v>
      </c>
      <c r="I75" s="61">
        <v>3461708</v>
      </c>
      <c r="J75" s="61">
        <v>647986</v>
      </c>
      <c r="K75" s="61">
        <v>33277</v>
      </c>
      <c r="L75" s="61">
        <v>132848</v>
      </c>
      <c r="M75" s="61">
        <v>472410</v>
      </c>
      <c r="N75" s="61">
        <v>320535</v>
      </c>
      <c r="O75" s="61">
        <v>602508</v>
      </c>
      <c r="P75" s="61">
        <v>2344059</v>
      </c>
      <c r="Q75" s="61">
        <v>386124</v>
      </c>
      <c r="R75" s="61">
        <v>36874</v>
      </c>
      <c r="S75" s="61">
        <v>642719</v>
      </c>
      <c r="T75" s="61">
        <v>504701</v>
      </c>
      <c r="U75" s="61">
        <v>181847</v>
      </c>
      <c r="V75" s="61">
        <v>361568</v>
      </c>
      <c r="W75" s="61">
        <v>16211799</v>
      </c>
      <c r="X75" s="61">
        <v>2314425</v>
      </c>
      <c r="Y75" s="61">
        <v>238590</v>
      </c>
      <c r="Z75" s="61">
        <v>5463327</v>
      </c>
      <c r="AA75" s="61">
        <v>2088119</v>
      </c>
      <c r="AB75" s="61">
        <v>1486509</v>
      </c>
      <c r="AC75" s="61">
        <v>1940509</v>
      </c>
      <c r="AD75" s="61">
        <v>6983672</v>
      </c>
      <c r="AE75" s="61">
        <v>1333621</v>
      </c>
      <c r="AF75" s="61">
        <v>91163</v>
      </c>
      <c r="AG75" s="61">
        <v>526199</v>
      </c>
      <c r="AH75" s="61">
        <v>869481</v>
      </c>
      <c r="AI75" s="61">
        <v>827143</v>
      </c>
      <c r="AJ75" s="61">
        <v>1064621</v>
      </c>
      <c r="AK75" s="61">
        <v>9228127</v>
      </c>
      <c r="AL75" s="61">
        <v>980803</v>
      </c>
      <c r="AM75" s="61">
        <v>147427</v>
      </c>
      <c r="AN75" s="61">
        <v>4937129</v>
      </c>
      <c r="AO75" s="61">
        <v>1218637</v>
      </c>
      <c r="AP75" s="61">
        <v>659367</v>
      </c>
      <c r="AQ75" s="61">
        <v>875888</v>
      </c>
      <c r="AR75" s="61">
        <v>52557</v>
      </c>
      <c r="AS75" s="61">
        <v>109175</v>
      </c>
      <c r="AT75" s="61">
        <v>89189</v>
      </c>
      <c r="AU75" s="61">
        <v>211021</v>
      </c>
      <c r="AV75" s="61">
        <v>25860</v>
      </c>
      <c r="AW75" s="61">
        <v>39253</v>
      </c>
      <c r="AX75" s="61">
        <v>268346</v>
      </c>
      <c r="AY75" s="61">
        <v>238708</v>
      </c>
      <c r="AZ75" s="61">
        <v>41633</v>
      </c>
      <c r="BA75" s="61">
        <v>77919</v>
      </c>
      <c r="BB75" s="61">
        <v>62360</v>
      </c>
      <c r="BC75" s="61">
        <v>138488</v>
      </c>
      <c r="BD75" s="61">
        <v>22576</v>
      </c>
      <c r="BE75" s="61">
        <v>36101</v>
      </c>
      <c r="BF75" s="61">
        <v>132491</v>
      </c>
      <c r="BG75" s="61">
        <v>136418</v>
      </c>
      <c r="BH75" s="61">
        <v>10924</v>
      </c>
      <c r="BI75" s="61">
        <v>31256</v>
      </c>
      <c r="BJ75" s="61">
        <v>26830</v>
      </c>
      <c r="BK75" s="61">
        <v>72533</v>
      </c>
      <c r="BL75" s="61">
        <v>3284</v>
      </c>
      <c r="BM75" s="61">
        <v>3152</v>
      </c>
      <c r="BN75" s="61">
        <v>135854</v>
      </c>
      <c r="BO75" s="61">
        <v>102290</v>
      </c>
      <c r="BP75" s="61">
        <v>131947</v>
      </c>
      <c r="BQ75" s="61">
        <v>226170</v>
      </c>
      <c r="BR75" s="61">
        <v>148720</v>
      </c>
      <c r="BS75" s="61">
        <v>412883</v>
      </c>
      <c r="BT75" s="61">
        <v>72083</v>
      </c>
      <c r="BU75" s="61">
        <v>67483</v>
      </c>
      <c r="BV75" s="61">
        <v>778632</v>
      </c>
      <c r="BW75" s="61">
        <v>476507</v>
      </c>
      <c r="BX75" s="61">
        <v>96407</v>
      </c>
      <c r="BY75" s="61">
        <v>156681</v>
      </c>
      <c r="BZ75" s="61">
        <v>108736</v>
      </c>
      <c r="CA75" s="61">
        <v>279429</v>
      </c>
      <c r="CB75" s="61">
        <v>60662</v>
      </c>
      <c r="CC75" s="61">
        <v>62648</v>
      </c>
      <c r="CD75" s="61">
        <v>304007</v>
      </c>
      <c r="CE75" s="61">
        <v>265052</v>
      </c>
      <c r="CF75" s="61">
        <v>35539</v>
      </c>
      <c r="CG75" s="61">
        <v>69489</v>
      </c>
      <c r="CH75" s="61">
        <v>39984</v>
      </c>
      <c r="CI75" s="61">
        <v>133454</v>
      </c>
      <c r="CJ75" s="61">
        <v>11421</v>
      </c>
      <c r="CK75" s="61">
        <v>4836</v>
      </c>
      <c r="CL75" s="61">
        <v>474625</v>
      </c>
      <c r="CM75" s="61">
        <v>211455</v>
      </c>
    </row>
    <row r="76" spans="1:91" s="59" customFormat="1" x14ac:dyDescent="0.3">
      <c r="A76" s="60" t="s">
        <v>95</v>
      </c>
      <c r="B76" s="61">
        <v>5133729</v>
      </c>
      <c r="C76" s="61">
        <v>912840</v>
      </c>
      <c r="D76" s="61">
        <v>65301</v>
      </c>
      <c r="E76" s="61">
        <v>740939</v>
      </c>
      <c r="F76" s="61">
        <v>927042</v>
      </c>
      <c r="G76" s="61">
        <v>433494</v>
      </c>
      <c r="H76" s="61">
        <v>864607</v>
      </c>
      <c r="I76" s="61">
        <v>2743159</v>
      </c>
      <c r="J76" s="61">
        <v>511537</v>
      </c>
      <c r="K76" s="61">
        <v>27144</v>
      </c>
      <c r="L76" s="61">
        <v>98079</v>
      </c>
      <c r="M76" s="61">
        <v>382568</v>
      </c>
      <c r="N76" s="61">
        <v>242785</v>
      </c>
      <c r="O76" s="61">
        <v>514887</v>
      </c>
      <c r="P76" s="61">
        <v>2390570</v>
      </c>
      <c r="Q76" s="61">
        <v>401303</v>
      </c>
      <c r="R76" s="61">
        <v>38157</v>
      </c>
      <c r="S76" s="61">
        <v>642860</v>
      </c>
      <c r="T76" s="61">
        <v>544474</v>
      </c>
      <c r="U76" s="61">
        <v>190709</v>
      </c>
      <c r="V76" s="61">
        <v>349721</v>
      </c>
      <c r="W76" s="61">
        <v>15395882</v>
      </c>
      <c r="X76" s="61">
        <v>2127463</v>
      </c>
      <c r="Y76" s="61">
        <v>223454</v>
      </c>
      <c r="Z76" s="61">
        <v>5736288</v>
      </c>
      <c r="AA76" s="61">
        <v>2060176</v>
      </c>
      <c r="AB76" s="61">
        <v>1329467</v>
      </c>
      <c r="AC76" s="61">
        <v>1747430</v>
      </c>
      <c r="AD76" s="61">
        <v>5459601</v>
      </c>
      <c r="AE76" s="61">
        <v>997507</v>
      </c>
      <c r="AF76" s="61">
        <v>64477</v>
      </c>
      <c r="AG76" s="61">
        <v>432398</v>
      </c>
      <c r="AH76" s="61">
        <v>698750</v>
      </c>
      <c r="AI76" s="61">
        <v>634881</v>
      </c>
      <c r="AJ76" s="61">
        <v>896539</v>
      </c>
      <c r="AK76" s="61">
        <v>9936282</v>
      </c>
      <c r="AL76" s="61">
        <v>1129956</v>
      </c>
      <c r="AM76" s="61">
        <v>158976</v>
      </c>
      <c r="AN76" s="61">
        <v>5303889</v>
      </c>
      <c r="AO76" s="61">
        <v>1361426</v>
      </c>
      <c r="AP76" s="61">
        <v>694586</v>
      </c>
      <c r="AQ76" s="61">
        <v>850891</v>
      </c>
      <c r="AR76" s="61">
        <v>37941</v>
      </c>
      <c r="AS76" s="61">
        <v>91028</v>
      </c>
      <c r="AT76" s="61">
        <v>66231</v>
      </c>
      <c r="AU76" s="61">
        <v>203777</v>
      </c>
      <c r="AV76" s="61">
        <v>22352</v>
      </c>
      <c r="AW76" s="61">
        <v>26505</v>
      </c>
      <c r="AX76" s="61">
        <v>242989</v>
      </c>
      <c r="AY76" s="61">
        <v>222017</v>
      </c>
      <c r="AZ76" s="61">
        <v>27864</v>
      </c>
      <c r="BA76" s="61">
        <v>57390</v>
      </c>
      <c r="BB76" s="61">
        <v>46368</v>
      </c>
      <c r="BC76" s="61">
        <v>130894</v>
      </c>
      <c r="BD76" s="61">
        <v>16638</v>
      </c>
      <c r="BE76" s="61">
        <v>23234</v>
      </c>
      <c r="BF76" s="61">
        <v>98656</v>
      </c>
      <c r="BG76" s="61">
        <v>110493</v>
      </c>
      <c r="BH76" s="61">
        <v>10077</v>
      </c>
      <c r="BI76" s="61">
        <v>33638</v>
      </c>
      <c r="BJ76" s="61">
        <v>19863</v>
      </c>
      <c r="BK76" s="61">
        <v>72883</v>
      </c>
      <c r="BL76" s="61">
        <v>5713</v>
      </c>
      <c r="BM76" s="61">
        <v>3272</v>
      </c>
      <c r="BN76" s="61">
        <v>144332</v>
      </c>
      <c r="BO76" s="61">
        <v>111525</v>
      </c>
      <c r="BP76" s="61">
        <v>107725</v>
      </c>
      <c r="BQ76" s="61">
        <v>184486</v>
      </c>
      <c r="BR76" s="61">
        <v>112811</v>
      </c>
      <c r="BS76" s="61">
        <v>392582</v>
      </c>
      <c r="BT76" s="61">
        <v>70885</v>
      </c>
      <c r="BU76" s="61">
        <v>43390</v>
      </c>
      <c r="BV76" s="61">
        <v>787257</v>
      </c>
      <c r="BW76" s="61">
        <v>428328</v>
      </c>
      <c r="BX76" s="61">
        <v>69310</v>
      </c>
      <c r="BY76" s="61">
        <v>98102</v>
      </c>
      <c r="BZ76" s="61">
        <v>80726</v>
      </c>
      <c r="CA76" s="61">
        <v>252431</v>
      </c>
      <c r="CB76" s="61">
        <v>46679</v>
      </c>
      <c r="CC76" s="61">
        <v>37892</v>
      </c>
      <c r="CD76" s="61">
        <v>222341</v>
      </c>
      <c r="CE76" s="61">
        <v>190027</v>
      </c>
      <c r="CF76" s="61">
        <v>38414</v>
      </c>
      <c r="CG76" s="61">
        <v>86384</v>
      </c>
      <c r="CH76" s="61">
        <v>32085</v>
      </c>
      <c r="CI76" s="61">
        <v>140151</v>
      </c>
      <c r="CJ76" s="61">
        <v>24207</v>
      </c>
      <c r="CK76" s="61">
        <v>5499</v>
      </c>
      <c r="CL76" s="61">
        <v>564916</v>
      </c>
      <c r="CM76" s="61">
        <v>238301</v>
      </c>
    </row>
    <row r="77" spans="1:91" s="59" customFormat="1" x14ac:dyDescent="0.3">
      <c r="A77" s="60" t="s">
        <v>96</v>
      </c>
      <c r="B77" s="61">
        <v>5826145</v>
      </c>
      <c r="C77" s="61">
        <v>1113961</v>
      </c>
      <c r="D77" s="61">
        <v>147818</v>
      </c>
      <c r="E77" s="61">
        <v>759714</v>
      </c>
      <c r="F77" s="61">
        <v>1021010</v>
      </c>
      <c r="G77" s="61">
        <v>532642</v>
      </c>
      <c r="H77" s="61">
        <v>906604</v>
      </c>
      <c r="I77" s="61">
        <v>3208522</v>
      </c>
      <c r="J77" s="61">
        <v>657824</v>
      </c>
      <c r="K77" s="61">
        <v>64600</v>
      </c>
      <c r="L77" s="61">
        <v>102381</v>
      </c>
      <c r="M77" s="61">
        <v>421878</v>
      </c>
      <c r="N77" s="61">
        <v>324151</v>
      </c>
      <c r="O77" s="61">
        <v>530705</v>
      </c>
      <c r="P77" s="61">
        <v>2617623</v>
      </c>
      <c r="Q77" s="61">
        <v>456137</v>
      </c>
      <c r="R77" s="61">
        <v>83217</v>
      </c>
      <c r="S77" s="61">
        <v>657333</v>
      </c>
      <c r="T77" s="61">
        <v>599132</v>
      </c>
      <c r="U77" s="61">
        <v>208491</v>
      </c>
      <c r="V77" s="61">
        <v>375898</v>
      </c>
      <c r="W77" s="61">
        <v>16527859</v>
      </c>
      <c r="X77" s="61">
        <v>2580242</v>
      </c>
      <c r="Y77" s="61">
        <v>588429</v>
      </c>
      <c r="Z77" s="61">
        <v>5385244</v>
      </c>
      <c r="AA77" s="61">
        <v>2283130</v>
      </c>
      <c r="AB77" s="61">
        <v>1520015</v>
      </c>
      <c r="AC77" s="61">
        <v>1730383</v>
      </c>
      <c r="AD77" s="61">
        <v>6238722</v>
      </c>
      <c r="AE77" s="61">
        <v>1272306</v>
      </c>
      <c r="AF77" s="61">
        <v>194180</v>
      </c>
      <c r="AG77" s="61">
        <v>398995</v>
      </c>
      <c r="AH77" s="61">
        <v>739141</v>
      </c>
      <c r="AI77" s="61">
        <v>769308</v>
      </c>
      <c r="AJ77" s="61">
        <v>891220</v>
      </c>
      <c r="AK77" s="61">
        <v>10289137</v>
      </c>
      <c r="AL77" s="61">
        <v>1307936</v>
      </c>
      <c r="AM77" s="61">
        <v>394248</v>
      </c>
      <c r="AN77" s="61">
        <v>4986249</v>
      </c>
      <c r="AO77" s="61">
        <v>1543989</v>
      </c>
      <c r="AP77" s="61">
        <v>750707</v>
      </c>
      <c r="AQ77" s="61">
        <v>839162</v>
      </c>
      <c r="AR77" s="61">
        <v>59124</v>
      </c>
      <c r="AS77" s="61">
        <v>130248</v>
      </c>
      <c r="AT77" s="61">
        <v>80481</v>
      </c>
      <c r="AU77" s="61">
        <v>233171</v>
      </c>
      <c r="AV77" s="61">
        <v>42454</v>
      </c>
      <c r="AW77" s="61">
        <v>32438</v>
      </c>
      <c r="AX77" s="61">
        <v>290259</v>
      </c>
      <c r="AY77" s="61">
        <v>245786</v>
      </c>
      <c r="AZ77" s="61">
        <v>46952</v>
      </c>
      <c r="BA77" s="61">
        <v>88953</v>
      </c>
      <c r="BB77" s="61">
        <v>52576</v>
      </c>
      <c r="BC77" s="61">
        <v>146141</v>
      </c>
      <c r="BD77" s="61">
        <v>36262</v>
      </c>
      <c r="BE77" s="61">
        <v>28695</v>
      </c>
      <c r="BF77" s="61">
        <v>131998</v>
      </c>
      <c r="BG77" s="61">
        <v>126248</v>
      </c>
      <c r="BH77" s="61">
        <v>12173</v>
      </c>
      <c r="BI77" s="61">
        <v>41295</v>
      </c>
      <c r="BJ77" s="61">
        <v>27905</v>
      </c>
      <c r="BK77" s="61">
        <v>87031</v>
      </c>
      <c r="BL77" s="61">
        <v>6192</v>
      </c>
      <c r="BM77" s="61">
        <v>3743</v>
      </c>
      <c r="BN77" s="61">
        <v>158261</v>
      </c>
      <c r="BO77" s="61">
        <v>119538</v>
      </c>
      <c r="BP77" s="61">
        <v>177060</v>
      </c>
      <c r="BQ77" s="61">
        <v>263744</v>
      </c>
      <c r="BR77" s="61">
        <v>127776</v>
      </c>
      <c r="BS77" s="61">
        <v>438281</v>
      </c>
      <c r="BT77" s="61">
        <v>129210</v>
      </c>
      <c r="BU77" s="61">
        <v>53651</v>
      </c>
      <c r="BV77" s="61">
        <v>929302</v>
      </c>
      <c r="BW77" s="61">
        <v>461219</v>
      </c>
      <c r="BX77" s="61">
        <v>118696</v>
      </c>
      <c r="BY77" s="61">
        <v>157292</v>
      </c>
      <c r="BZ77" s="61">
        <v>87406</v>
      </c>
      <c r="CA77" s="61">
        <v>268277</v>
      </c>
      <c r="CB77" s="61">
        <v>98032</v>
      </c>
      <c r="CC77" s="61">
        <v>47246</v>
      </c>
      <c r="CD77" s="61">
        <v>279108</v>
      </c>
      <c r="CE77" s="61">
        <v>216248</v>
      </c>
      <c r="CF77" s="61">
        <v>58364</v>
      </c>
      <c r="CG77" s="61">
        <v>106452</v>
      </c>
      <c r="CH77" s="61">
        <v>40370</v>
      </c>
      <c r="CI77" s="61">
        <v>170004</v>
      </c>
      <c r="CJ77" s="61">
        <v>31177</v>
      </c>
      <c r="CK77" s="61">
        <v>6405</v>
      </c>
      <c r="CL77" s="61">
        <v>650194</v>
      </c>
      <c r="CM77" s="61">
        <v>244971</v>
      </c>
    </row>
    <row r="78" spans="1:91" s="59" customFormat="1" x14ac:dyDescent="0.3">
      <c r="A78" s="60" t="s">
        <v>97</v>
      </c>
      <c r="B78" s="61">
        <v>7532288</v>
      </c>
      <c r="C78" s="61">
        <v>1395916</v>
      </c>
      <c r="D78" s="61">
        <v>269771</v>
      </c>
      <c r="E78" s="61">
        <v>875771</v>
      </c>
      <c r="F78" s="61">
        <v>1386693</v>
      </c>
      <c r="G78" s="61">
        <v>729223</v>
      </c>
      <c r="H78" s="61">
        <v>1030103</v>
      </c>
      <c r="I78" s="61">
        <v>4136756</v>
      </c>
      <c r="J78" s="61">
        <v>782158</v>
      </c>
      <c r="K78" s="61">
        <v>89468</v>
      </c>
      <c r="L78" s="61">
        <v>145774</v>
      </c>
      <c r="M78" s="61">
        <v>586368</v>
      </c>
      <c r="N78" s="61">
        <v>452982</v>
      </c>
      <c r="O78" s="61">
        <v>564073</v>
      </c>
      <c r="P78" s="61">
        <v>3395532</v>
      </c>
      <c r="Q78" s="61">
        <v>613758</v>
      </c>
      <c r="R78" s="61">
        <v>180302</v>
      </c>
      <c r="S78" s="61">
        <v>729997</v>
      </c>
      <c r="T78" s="61">
        <v>800325</v>
      </c>
      <c r="U78" s="61">
        <v>276241</v>
      </c>
      <c r="V78" s="61">
        <v>466030</v>
      </c>
      <c r="W78" s="61">
        <v>21918931</v>
      </c>
      <c r="X78" s="61">
        <v>3750184</v>
      </c>
      <c r="Y78" s="61">
        <v>1290879</v>
      </c>
      <c r="Z78" s="61">
        <v>5892291</v>
      </c>
      <c r="AA78" s="61">
        <v>3283756</v>
      </c>
      <c r="AB78" s="61">
        <v>2211943</v>
      </c>
      <c r="AC78" s="61">
        <v>2003045</v>
      </c>
      <c r="AD78" s="61">
        <v>8972022</v>
      </c>
      <c r="AE78" s="61">
        <v>1860174</v>
      </c>
      <c r="AF78" s="61">
        <v>331686</v>
      </c>
      <c r="AG78" s="61">
        <v>529745</v>
      </c>
      <c r="AH78" s="61">
        <v>1206306</v>
      </c>
      <c r="AI78" s="61">
        <v>1222015</v>
      </c>
      <c r="AJ78" s="61">
        <v>955408</v>
      </c>
      <c r="AK78" s="61">
        <v>12946909</v>
      </c>
      <c r="AL78" s="61">
        <v>1890010</v>
      </c>
      <c r="AM78" s="61">
        <v>959193</v>
      </c>
      <c r="AN78" s="61">
        <v>5362546</v>
      </c>
      <c r="AO78" s="61">
        <v>2077450</v>
      </c>
      <c r="AP78" s="61">
        <v>989928</v>
      </c>
      <c r="AQ78" s="61">
        <v>1047637</v>
      </c>
      <c r="AR78" s="61">
        <v>88773</v>
      </c>
      <c r="AS78" s="61">
        <v>161014</v>
      </c>
      <c r="AT78" s="61">
        <v>97083</v>
      </c>
      <c r="AU78" s="61">
        <v>265662</v>
      </c>
      <c r="AV78" s="61">
        <v>57077</v>
      </c>
      <c r="AW78" s="61">
        <v>42824</v>
      </c>
      <c r="AX78" s="61">
        <v>406317</v>
      </c>
      <c r="AY78" s="61">
        <v>277166</v>
      </c>
      <c r="AZ78" s="61">
        <v>71626</v>
      </c>
      <c r="BA78" s="61">
        <v>99336</v>
      </c>
      <c r="BB78" s="61">
        <v>62738</v>
      </c>
      <c r="BC78" s="61">
        <v>155220</v>
      </c>
      <c r="BD78" s="61">
        <v>47942</v>
      </c>
      <c r="BE78" s="61">
        <v>38382</v>
      </c>
      <c r="BF78" s="61">
        <v>170075</v>
      </c>
      <c r="BG78" s="61">
        <v>136839</v>
      </c>
      <c r="BH78" s="61">
        <v>17147</v>
      </c>
      <c r="BI78" s="61">
        <v>61678</v>
      </c>
      <c r="BJ78" s="61">
        <v>34344</v>
      </c>
      <c r="BK78" s="61">
        <v>110442</v>
      </c>
      <c r="BL78" s="61">
        <v>9136</v>
      </c>
      <c r="BM78" s="61">
        <v>4442</v>
      </c>
      <c r="BN78" s="61">
        <v>236241</v>
      </c>
      <c r="BO78" s="61">
        <v>140326</v>
      </c>
      <c r="BP78" s="61">
        <v>336916</v>
      </c>
      <c r="BQ78" s="61">
        <v>404630</v>
      </c>
      <c r="BR78" s="61">
        <v>168431</v>
      </c>
      <c r="BS78" s="61">
        <v>542654</v>
      </c>
      <c r="BT78" s="61">
        <v>240237</v>
      </c>
      <c r="BU78" s="61">
        <v>80012</v>
      </c>
      <c r="BV78" s="61">
        <v>1419426</v>
      </c>
      <c r="BW78" s="61">
        <v>557879</v>
      </c>
      <c r="BX78" s="61">
        <v>266817</v>
      </c>
      <c r="BY78" s="61">
        <v>219248</v>
      </c>
      <c r="BZ78" s="61">
        <v>115174</v>
      </c>
      <c r="CA78" s="61">
        <v>308365</v>
      </c>
      <c r="CB78" s="61">
        <v>193457</v>
      </c>
      <c r="CC78" s="61">
        <v>71063</v>
      </c>
      <c r="CD78" s="61">
        <v>432625</v>
      </c>
      <c r="CE78" s="61">
        <v>253424</v>
      </c>
      <c r="CF78" s="61">
        <v>70098</v>
      </c>
      <c r="CG78" s="61">
        <v>185382</v>
      </c>
      <c r="CH78" s="61">
        <v>53257</v>
      </c>
      <c r="CI78" s="61">
        <v>234288</v>
      </c>
      <c r="CJ78" s="61">
        <v>46780</v>
      </c>
      <c r="CK78" s="61">
        <v>8948</v>
      </c>
      <c r="CL78" s="61">
        <v>986801</v>
      </c>
      <c r="CM78" s="61">
        <v>304455</v>
      </c>
    </row>
    <row r="79" spans="1:91" s="59" customFormat="1" x14ac:dyDescent="0.3">
      <c r="A79" s="60" t="s">
        <v>98</v>
      </c>
      <c r="B79" s="61">
        <v>8499926</v>
      </c>
      <c r="C79" s="61">
        <v>1659194</v>
      </c>
      <c r="D79" s="61">
        <v>554074</v>
      </c>
      <c r="E79" s="61">
        <v>790985</v>
      </c>
      <c r="F79" s="61">
        <v>1647449</v>
      </c>
      <c r="G79" s="61">
        <v>786416</v>
      </c>
      <c r="H79" s="61">
        <v>1041419</v>
      </c>
      <c r="I79" s="61">
        <v>4154873</v>
      </c>
      <c r="J79" s="61">
        <v>795272</v>
      </c>
      <c r="K79" s="61">
        <v>94236</v>
      </c>
      <c r="L79" s="61">
        <v>146797</v>
      </c>
      <c r="M79" s="61">
        <v>614901</v>
      </c>
      <c r="N79" s="61">
        <v>453863</v>
      </c>
      <c r="O79" s="61">
        <v>520285</v>
      </c>
      <c r="P79" s="61">
        <v>4345053</v>
      </c>
      <c r="Q79" s="61">
        <v>863922</v>
      </c>
      <c r="R79" s="61">
        <v>459838</v>
      </c>
      <c r="S79" s="61">
        <v>644188</v>
      </c>
      <c r="T79" s="61">
        <v>1032548</v>
      </c>
      <c r="U79" s="61">
        <v>332553</v>
      </c>
      <c r="V79" s="61">
        <v>521134</v>
      </c>
      <c r="W79" s="61">
        <v>25207350</v>
      </c>
      <c r="X79" s="61">
        <v>4455071</v>
      </c>
      <c r="Y79" s="61">
        <v>2834734</v>
      </c>
      <c r="Z79" s="61">
        <v>5343609</v>
      </c>
      <c r="AA79" s="61">
        <v>4224356</v>
      </c>
      <c r="AB79" s="61">
        <v>2472798</v>
      </c>
      <c r="AC79" s="61">
        <v>2082360</v>
      </c>
      <c r="AD79" s="61">
        <v>9259508</v>
      </c>
      <c r="AE79" s="61">
        <v>1907120</v>
      </c>
      <c r="AF79" s="61">
        <v>372892</v>
      </c>
      <c r="AG79" s="61">
        <v>547719</v>
      </c>
      <c r="AH79" s="61">
        <v>1365213</v>
      </c>
      <c r="AI79" s="61">
        <v>1271738</v>
      </c>
      <c r="AJ79" s="61">
        <v>876416</v>
      </c>
      <c r="AK79" s="61">
        <v>15947842</v>
      </c>
      <c r="AL79" s="61">
        <v>2547950</v>
      </c>
      <c r="AM79" s="61">
        <v>2461842</v>
      </c>
      <c r="AN79" s="61">
        <v>4795889</v>
      </c>
      <c r="AO79" s="61">
        <v>2859142</v>
      </c>
      <c r="AP79" s="61">
        <v>1201060</v>
      </c>
      <c r="AQ79" s="61">
        <v>1205943</v>
      </c>
      <c r="AR79" s="61">
        <v>104833</v>
      </c>
      <c r="AS79" s="61">
        <v>209417</v>
      </c>
      <c r="AT79" s="61">
        <v>117719</v>
      </c>
      <c r="AU79" s="61">
        <v>275378</v>
      </c>
      <c r="AV79" s="61">
        <v>72848</v>
      </c>
      <c r="AW79" s="61">
        <v>50902</v>
      </c>
      <c r="AX79" s="61">
        <v>507835</v>
      </c>
      <c r="AY79" s="61">
        <v>320263</v>
      </c>
      <c r="AZ79" s="61">
        <v>81800</v>
      </c>
      <c r="BA79" s="61">
        <v>119365</v>
      </c>
      <c r="BB79" s="61">
        <v>63770</v>
      </c>
      <c r="BC79" s="61">
        <v>129146</v>
      </c>
      <c r="BD79" s="61">
        <v>53540</v>
      </c>
      <c r="BE79" s="61">
        <v>43108</v>
      </c>
      <c r="BF79" s="61">
        <v>164400</v>
      </c>
      <c r="BG79" s="61">
        <v>140144</v>
      </c>
      <c r="BH79" s="61">
        <v>23033</v>
      </c>
      <c r="BI79" s="61">
        <v>90052</v>
      </c>
      <c r="BJ79" s="61">
        <v>53949</v>
      </c>
      <c r="BK79" s="61">
        <v>146232</v>
      </c>
      <c r="BL79" s="61">
        <v>19308</v>
      </c>
      <c r="BM79" s="61">
        <v>7794</v>
      </c>
      <c r="BN79" s="61">
        <v>343435</v>
      </c>
      <c r="BO79" s="61">
        <v>180120</v>
      </c>
      <c r="BP79" s="61">
        <v>381355</v>
      </c>
      <c r="BQ79" s="61">
        <v>555130</v>
      </c>
      <c r="BR79" s="61">
        <v>192175</v>
      </c>
      <c r="BS79" s="61">
        <v>549096</v>
      </c>
      <c r="BT79" s="61">
        <v>329858</v>
      </c>
      <c r="BU79" s="61">
        <v>91983</v>
      </c>
      <c r="BV79" s="61">
        <v>1717154</v>
      </c>
      <c r="BW79" s="61">
        <v>638320</v>
      </c>
      <c r="BX79" s="61">
        <v>296926</v>
      </c>
      <c r="BY79" s="61">
        <v>251077</v>
      </c>
      <c r="BZ79" s="61">
        <v>112372</v>
      </c>
      <c r="CA79" s="61">
        <v>259961</v>
      </c>
      <c r="CB79" s="61">
        <v>224416</v>
      </c>
      <c r="CC79" s="61">
        <v>80397</v>
      </c>
      <c r="CD79" s="61">
        <v>423034</v>
      </c>
      <c r="CE79" s="61">
        <v>258936</v>
      </c>
      <c r="CF79" s="61">
        <v>84429</v>
      </c>
      <c r="CG79" s="61">
        <v>304053</v>
      </c>
      <c r="CH79" s="61">
        <v>79802</v>
      </c>
      <c r="CI79" s="61">
        <v>289134</v>
      </c>
      <c r="CJ79" s="61">
        <v>105442</v>
      </c>
      <c r="CK79" s="61">
        <v>11586</v>
      </c>
      <c r="CL79" s="61">
        <v>1294120</v>
      </c>
      <c r="CM79" s="61">
        <v>379384</v>
      </c>
    </row>
    <row r="80" spans="1:91" s="59" customFormat="1" x14ac:dyDescent="0.3">
      <c r="A80" s="60" t="s">
        <v>99</v>
      </c>
      <c r="B80" s="61">
        <v>10040281</v>
      </c>
      <c r="C80" s="61">
        <v>1825424</v>
      </c>
      <c r="D80" s="61">
        <v>1393844</v>
      </c>
      <c r="E80" s="61">
        <v>747404</v>
      </c>
      <c r="F80" s="61">
        <v>1956281</v>
      </c>
      <c r="G80" s="61">
        <v>793212</v>
      </c>
      <c r="H80" s="61">
        <v>1101406</v>
      </c>
      <c r="I80" s="61">
        <v>4250360</v>
      </c>
      <c r="J80" s="61">
        <v>818631</v>
      </c>
      <c r="K80" s="61">
        <v>159954</v>
      </c>
      <c r="L80" s="61">
        <v>163523</v>
      </c>
      <c r="M80" s="61">
        <v>627770</v>
      </c>
      <c r="N80" s="61">
        <v>420104</v>
      </c>
      <c r="O80" s="61">
        <v>562675</v>
      </c>
      <c r="P80" s="61">
        <v>5789920</v>
      </c>
      <c r="Q80" s="61">
        <v>1006793</v>
      </c>
      <c r="R80" s="61">
        <v>1233891</v>
      </c>
      <c r="S80" s="61">
        <v>583881</v>
      </c>
      <c r="T80" s="61">
        <v>1328511</v>
      </c>
      <c r="U80" s="61">
        <v>373108</v>
      </c>
      <c r="V80" s="61">
        <v>538731</v>
      </c>
      <c r="W80" s="61">
        <v>31921157</v>
      </c>
      <c r="X80" s="61">
        <v>5030188</v>
      </c>
      <c r="Y80" s="61">
        <v>7439429</v>
      </c>
      <c r="Z80" s="61">
        <v>5161813</v>
      </c>
      <c r="AA80" s="61">
        <v>5522528</v>
      </c>
      <c r="AB80" s="61">
        <v>2549751</v>
      </c>
      <c r="AC80" s="61">
        <v>2188981</v>
      </c>
      <c r="AD80" s="61">
        <v>9188503</v>
      </c>
      <c r="AE80" s="61">
        <v>1804934</v>
      </c>
      <c r="AF80" s="61">
        <v>544398</v>
      </c>
      <c r="AG80" s="61">
        <v>623770</v>
      </c>
      <c r="AH80" s="61">
        <v>1350816</v>
      </c>
      <c r="AI80" s="61">
        <v>1132934</v>
      </c>
      <c r="AJ80" s="61">
        <v>939310</v>
      </c>
      <c r="AK80" s="61">
        <v>22732654</v>
      </c>
      <c r="AL80" s="61">
        <v>3225254</v>
      </c>
      <c r="AM80" s="61">
        <v>6895031</v>
      </c>
      <c r="AN80" s="61">
        <v>4538044</v>
      </c>
      <c r="AO80" s="61">
        <v>4171712</v>
      </c>
      <c r="AP80" s="61">
        <v>1416817</v>
      </c>
      <c r="AQ80" s="61">
        <v>1249670</v>
      </c>
      <c r="AR80" s="61">
        <v>125191</v>
      </c>
      <c r="AS80" s="61">
        <v>263318</v>
      </c>
      <c r="AT80" s="61">
        <v>122842</v>
      </c>
      <c r="AU80" s="61">
        <v>275892</v>
      </c>
      <c r="AV80" s="61">
        <v>90591</v>
      </c>
      <c r="AW80" s="61">
        <v>55151</v>
      </c>
      <c r="AX80" s="61">
        <v>560577</v>
      </c>
      <c r="AY80" s="61">
        <v>331862</v>
      </c>
      <c r="AZ80" s="61">
        <v>85566</v>
      </c>
      <c r="BA80" s="61">
        <v>147191</v>
      </c>
      <c r="BB80" s="61">
        <v>66652</v>
      </c>
      <c r="BC80" s="61">
        <v>117460</v>
      </c>
      <c r="BD80" s="61">
        <v>60026</v>
      </c>
      <c r="BE80" s="61">
        <v>44872</v>
      </c>
      <c r="BF80" s="61">
        <v>157499</v>
      </c>
      <c r="BG80" s="61">
        <v>139364</v>
      </c>
      <c r="BH80" s="61">
        <v>39624</v>
      </c>
      <c r="BI80" s="61">
        <v>116127</v>
      </c>
      <c r="BJ80" s="61">
        <v>56190</v>
      </c>
      <c r="BK80" s="61">
        <v>158432</v>
      </c>
      <c r="BL80" s="61">
        <v>30565</v>
      </c>
      <c r="BM80" s="61">
        <v>10278</v>
      </c>
      <c r="BN80" s="61">
        <v>403078</v>
      </c>
      <c r="BO80" s="61">
        <v>192498</v>
      </c>
      <c r="BP80" s="61">
        <v>443239</v>
      </c>
      <c r="BQ80" s="61">
        <v>765146</v>
      </c>
      <c r="BR80" s="61">
        <v>208387</v>
      </c>
      <c r="BS80" s="61">
        <v>532256</v>
      </c>
      <c r="BT80" s="61">
        <v>356170</v>
      </c>
      <c r="BU80" s="61">
        <v>93848</v>
      </c>
      <c r="BV80" s="61">
        <v>1976864</v>
      </c>
      <c r="BW80" s="61">
        <v>654278</v>
      </c>
      <c r="BX80" s="61">
        <v>265718</v>
      </c>
      <c r="BY80" s="61">
        <v>318351</v>
      </c>
      <c r="BZ80" s="61">
        <v>120809</v>
      </c>
      <c r="CA80" s="61">
        <v>227400</v>
      </c>
      <c r="CB80" s="61">
        <v>196232</v>
      </c>
      <c r="CC80" s="61">
        <v>77685</v>
      </c>
      <c r="CD80" s="61">
        <v>355660</v>
      </c>
      <c r="CE80" s="61">
        <v>243081</v>
      </c>
      <c r="CF80" s="61">
        <v>177521</v>
      </c>
      <c r="CG80" s="61">
        <v>446796</v>
      </c>
      <c r="CH80" s="61">
        <v>87579</v>
      </c>
      <c r="CI80" s="61">
        <v>304856</v>
      </c>
      <c r="CJ80" s="61">
        <v>159938</v>
      </c>
      <c r="CK80" s="61">
        <v>16163</v>
      </c>
      <c r="CL80" s="61">
        <v>1621204</v>
      </c>
      <c r="CM80" s="61">
        <v>411197</v>
      </c>
    </row>
    <row r="81" spans="1:91" s="59" customFormat="1" x14ac:dyDescent="0.3">
      <c r="A81" s="60" t="s">
        <v>100</v>
      </c>
      <c r="B81" s="61">
        <v>10846347</v>
      </c>
      <c r="C81" s="61">
        <v>1895563</v>
      </c>
      <c r="D81" s="61">
        <v>1645012</v>
      </c>
      <c r="E81" s="61">
        <v>790802</v>
      </c>
      <c r="F81" s="61">
        <v>2168168</v>
      </c>
      <c r="G81" s="61">
        <v>892687</v>
      </c>
      <c r="H81" s="61">
        <v>1128276</v>
      </c>
      <c r="I81" s="61">
        <v>4868754</v>
      </c>
      <c r="J81" s="61">
        <v>956832</v>
      </c>
      <c r="K81" s="61">
        <v>172865</v>
      </c>
      <c r="L81" s="61">
        <v>201150</v>
      </c>
      <c r="M81" s="61">
        <v>764069</v>
      </c>
      <c r="N81" s="61">
        <v>536877</v>
      </c>
      <c r="O81" s="61">
        <v>575242</v>
      </c>
      <c r="P81" s="61">
        <v>5977593</v>
      </c>
      <c r="Q81" s="61">
        <v>938731</v>
      </c>
      <c r="R81" s="61">
        <v>1472147</v>
      </c>
      <c r="S81" s="61">
        <v>589652</v>
      </c>
      <c r="T81" s="61">
        <v>1404099</v>
      </c>
      <c r="U81" s="61">
        <v>355810</v>
      </c>
      <c r="V81" s="61">
        <v>553034</v>
      </c>
      <c r="W81" s="61">
        <v>36168465</v>
      </c>
      <c r="X81" s="61">
        <v>5558307</v>
      </c>
      <c r="Y81" s="61">
        <v>9338251</v>
      </c>
      <c r="Z81" s="61">
        <v>5438607</v>
      </c>
      <c r="AA81" s="61">
        <v>6401279</v>
      </c>
      <c r="AB81" s="61">
        <v>2922869</v>
      </c>
      <c r="AC81" s="61">
        <v>2188747</v>
      </c>
      <c r="AD81" s="61">
        <v>10857338</v>
      </c>
      <c r="AE81" s="61">
        <v>2266790</v>
      </c>
      <c r="AF81" s="61">
        <v>620301</v>
      </c>
      <c r="AG81" s="61">
        <v>784506</v>
      </c>
      <c r="AH81" s="61">
        <v>1541308</v>
      </c>
      <c r="AI81" s="61">
        <v>1559647</v>
      </c>
      <c r="AJ81" s="61">
        <v>963585</v>
      </c>
      <c r="AK81" s="61">
        <v>25311127</v>
      </c>
      <c r="AL81" s="61">
        <v>3291517</v>
      </c>
      <c r="AM81" s="61">
        <v>8717950</v>
      </c>
      <c r="AN81" s="61">
        <v>4654101</v>
      </c>
      <c r="AO81" s="61">
        <v>4859970</v>
      </c>
      <c r="AP81" s="61">
        <v>1363222</v>
      </c>
      <c r="AQ81" s="61">
        <v>1225162</v>
      </c>
      <c r="AR81" s="61">
        <v>183840</v>
      </c>
      <c r="AS81" s="61">
        <v>289911</v>
      </c>
      <c r="AT81" s="61">
        <v>100023</v>
      </c>
      <c r="AU81" s="61">
        <v>255914</v>
      </c>
      <c r="AV81" s="61">
        <v>113676</v>
      </c>
      <c r="AW81" s="61">
        <v>49543</v>
      </c>
      <c r="AX81" s="61">
        <v>583174</v>
      </c>
      <c r="AY81" s="61">
        <v>319482</v>
      </c>
      <c r="AZ81" s="61">
        <v>139785</v>
      </c>
      <c r="BA81" s="61">
        <v>183336</v>
      </c>
      <c r="BB81" s="61">
        <v>57873</v>
      </c>
      <c r="BC81" s="61">
        <v>123204</v>
      </c>
      <c r="BD81" s="61">
        <v>82218</v>
      </c>
      <c r="BE81" s="61">
        <v>42913</v>
      </c>
      <c r="BF81" s="61">
        <v>191045</v>
      </c>
      <c r="BG81" s="61">
        <v>136459</v>
      </c>
      <c r="BH81" s="61">
        <v>44055</v>
      </c>
      <c r="BI81" s="61">
        <v>106575</v>
      </c>
      <c r="BJ81" s="61">
        <v>42150</v>
      </c>
      <c r="BK81" s="61">
        <v>132711</v>
      </c>
      <c r="BL81" s="61">
        <v>31458</v>
      </c>
      <c r="BM81" s="61">
        <v>6630</v>
      </c>
      <c r="BN81" s="61">
        <v>392129</v>
      </c>
      <c r="BO81" s="61">
        <v>183022</v>
      </c>
      <c r="BP81" s="61">
        <v>670802</v>
      </c>
      <c r="BQ81" s="61">
        <v>880564</v>
      </c>
      <c r="BR81" s="61">
        <v>160948</v>
      </c>
      <c r="BS81" s="61">
        <v>529382</v>
      </c>
      <c r="BT81" s="61">
        <v>484504</v>
      </c>
      <c r="BU81" s="61">
        <v>87578</v>
      </c>
      <c r="BV81" s="61">
        <v>2143372</v>
      </c>
      <c r="BW81" s="61">
        <v>601158</v>
      </c>
      <c r="BX81" s="61">
        <v>413874</v>
      </c>
      <c r="BY81" s="61">
        <v>452141</v>
      </c>
      <c r="BZ81" s="61">
        <v>97383</v>
      </c>
      <c r="CA81" s="61">
        <v>271822</v>
      </c>
      <c r="CB81" s="61">
        <v>279391</v>
      </c>
      <c r="CC81" s="61">
        <v>77073</v>
      </c>
      <c r="CD81" s="61">
        <v>450927</v>
      </c>
      <c r="CE81" s="61">
        <v>224179</v>
      </c>
      <c r="CF81" s="61">
        <v>256929</v>
      </c>
      <c r="CG81" s="61">
        <v>428423</v>
      </c>
      <c r="CH81" s="61">
        <v>63565</v>
      </c>
      <c r="CI81" s="61">
        <v>257560</v>
      </c>
      <c r="CJ81" s="61">
        <v>205113</v>
      </c>
      <c r="CK81" s="61">
        <v>10505</v>
      </c>
      <c r="CL81" s="61">
        <v>1692444</v>
      </c>
      <c r="CM81" s="61">
        <v>376978</v>
      </c>
    </row>
    <row r="82" spans="1:91" s="59" customFormat="1" x14ac:dyDescent="0.3">
      <c r="A82" s="60" t="s">
        <v>101</v>
      </c>
      <c r="B82" s="61">
        <v>11707840</v>
      </c>
      <c r="C82" s="61">
        <v>1954630</v>
      </c>
      <c r="D82" s="61">
        <v>1760514</v>
      </c>
      <c r="E82" s="61">
        <v>886889</v>
      </c>
      <c r="F82" s="61">
        <v>2373993</v>
      </c>
      <c r="G82" s="61">
        <v>983431</v>
      </c>
      <c r="H82" s="61">
        <v>1087738</v>
      </c>
      <c r="I82" s="61">
        <v>5380698</v>
      </c>
      <c r="J82" s="61">
        <v>1089393</v>
      </c>
      <c r="K82" s="61">
        <v>176438</v>
      </c>
      <c r="L82" s="61">
        <v>234614</v>
      </c>
      <c r="M82" s="61">
        <v>828278</v>
      </c>
      <c r="N82" s="61">
        <v>606185</v>
      </c>
      <c r="O82" s="61">
        <v>516910</v>
      </c>
      <c r="P82" s="61">
        <v>6327142</v>
      </c>
      <c r="Q82" s="61">
        <v>865237</v>
      </c>
      <c r="R82" s="61">
        <v>1584076</v>
      </c>
      <c r="S82" s="61">
        <v>652275</v>
      </c>
      <c r="T82" s="61">
        <v>1545714</v>
      </c>
      <c r="U82" s="61">
        <v>377245</v>
      </c>
      <c r="V82" s="61">
        <v>570828</v>
      </c>
      <c r="W82" s="61">
        <v>42717096</v>
      </c>
      <c r="X82" s="61">
        <v>6575166</v>
      </c>
      <c r="Y82" s="61">
        <v>10737783</v>
      </c>
      <c r="Z82" s="61">
        <v>6395243</v>
      </c>
      <c r="AA82" s="61">
        <v>7949609</v>
      </c>
      <c r="AB82" s="61">
        <v>3558871</v>
      </c>
      <c r="AC82" s="61">
        <v>2113266</v>
      </c>
      <c r="AD82" s="61">
        <v>14185066</v>
      </c>
      <c r="AE82" s="61">
        <v>3417508</v>
      </c>
      <c r="AF82" s="61">
        <v>749173</v>
      </c>
      <c r="AG82" s="61">
        <v>1036919</v>
      </c>
      <c r="AH82" s="61">
        <v>1997416</v>
      </c>
      <c r="AI82" s="61">
        <v>2091117</v>
      </c>
      <c r="AJ82" s="61">
        <v>861847</v>
      </c>
      <c r="AK82" s="61">
        <v>28532030</v>
      </c>
      <c r="AL82" s="61">
        <v>3157658</v>
      </c>
      <c r="AM82" s="61">
        <v>9988610</v>
      </c>
      <c r="AN82" s="61">
        <v>5358324</v>
      </c>
      <c r="AO82" s="61">
        <v>5952192</v>
      </c>
      <c r="AP82" s="61">
        <v>1467753</v>
      </c>
      <c r="AQ82" s="61">
        <v>1251419</v>
      </c>
      <c r="AR82" s="61">
        <v>221138</v>
      </c>
      <c r="AS82" s="61">
        <v>319586</v>
      </c>
      <c r="AT82" s="61">
        <v>91845</v>
      </c>
      <c r="AU82" s="61">
        <v>245934</v>
      </c>
      <c r="AV82" s="61">
        <v>149189</v>
      </c>
      <c r="AW82" s="61">
        <v>45058</v>
      </c>
      <c r="AX82" s="61">
        <v>604564</v>
      </c>
      <c r="AY82" s="61">
        <v>277315</v>
      </c>
      <c r="AZ82" s="61">
        <v>172091</v>
      </c>
      <c r="BA82" s="61">
        <v>222518</v>
      </c>
      <c r="BB82" s="61">
        <v>52413</v>
      </c>
      <c r="BC82" s="61">
        <v>128764</v>
      </c>
      <c r="BD82" s="61">
        <v>123485</v>
      </c>
      <c r="BE82" s="61">
        <v>38631</v>
      </c>
      <c r="BF82" s="61">
        <v>238218</v>
      </c>
      <c r="BG82" s="61">
        <v>113274</v>
      </c>
      <c r="BH82" s="61">
        <v>49047</v>
      </c>
      <c r="BI82" s="61">
        <v>97068</v>
      </c>
      <c r="BJ82" s="61">
        <v>39433</v>
      </c>
      <c r="BK82" s="61">
        <v>117170</v>
      </c>
      <c r="BL82" s="61">
        <v>25705</v>
      </c>
      <c r="BM82" s="61">
        <v>6427</v>
      </c>
      <c r="BN82" s="61">
        <v>366346</v>
      </c>
      <c r="BO82" s="61">
        <v>164041</v>
      </c>
      <c r="BP82" s="61">
        <v>966677</v>
      </c>
      <c r="BQ82" s="61">
        <v>1160039</v>
      </c>
      <c r="BR82" s="61">
        <v>148525</v>
      </c>
      <c r="BS82" s="61">
        <v>574769</v>
      </c>
      <c r="BT82" s="61">
        <v>666283</v>
      </c>
      <c r="BU82" s="61">
        <v>88512</v>
      </c>
      <c r="BV82" s="61">
        <v>2434957</v>
      </c>
      <c r="BW82" s="61">
        <v>535405</v>
      </c>
      <c r="BX82" s="61">
        <v>698663</v>
      </c>
      <c r="BY82" s="61">
        <v>773366</v>
      </c>
      <c r="BZ82" s="61">
        <v>87464</v>
      </c>
      <c r="CA82" s="61">
        <v>327061</v>
      </c>
      <c r="CB82" s="61">
        <v>505036</v>
      </c>
      <c r="CC82" s="61">
        <v>76048</v>
      </c>
      <c r="CD82" s="61">
        <v>756131</v>
      </c>
      <c r="CE82" s="61">
        <v>193739</v>
      </c>
      <c r="CF82" s="61">
        <v>268014</v>
      </c>
      <c r="CG82" s="61">
        <v>386672</v>
      </c>
      <c r="CH82" s="61">
        <v>61061</v>
      </c>
      <c r="CI82" s="61">
        <v>247708</v>
      </c>
      <c r="CJ82" s="61">
        <v>161247</v>
      </c>
      <c r="CK82" s="61">
        <v>12464</v>
      </c>
      <c r="CL82" s="61">
        <v>1678826</v>
      </c>
      <c r="CM82" s="61">
        <v>341666</v>
      </c>
    </row>
    <row r="83" spans="1:91" s="59" customFormat="1" x14ac:dyDescent="0.3">
      <c r="A83" s="60" t="s">
        <v>102</v>
      </c>
      <c r="B83" s="61">
        <v>12500596</v>
      </c>
      <c r="C83" s="61">
        <v>2171324</v>
      </c>
      <c r="D83" s="61">
        <v>1704023</v>
      </c>
      <c r="E83" s="61">
        <v>915700</v>
      </c>
      <c r="F83" s="61">
        <v>2467480</v>
      </c>
      <c r="G83" s="61">
        <v>1044006</v>
      </c>
      <c r="H83" s="61">
        <v>957909</v>
      </c>
      <c r="I83" s="61">
        <v>6181557</v>
      </c>
      <c r="J83" s="61">
        <v>1270277</v>
      </c>
      <c r="K83" s="61">
        <v>188843</v>
      </c>
      <c r="L83" s="61">
        <v>277404</v>
      </c>
      <c r="M83" s="61">
        <v>894527</v>
      </c>
      <c r="N83" s="61">
        <v>660233</v>
      </c>
      <c r="O83" s="61">
        <v>481301</v>
      </c>
      <c r="P83" s="61">
        <v>6319039</v>
      </c>
      <c r="Q83" s="61">
        <v>901047</v>
      </c>
      <c r="R83" s="61">
        <v>1515180</v>
      </c>
      <c r="S83" s="61">
        <v>638295</v>
      </c>
      <c r="T83" s="61">
        <v>1572953</v>
      </c>
      <c r="U83" s="61">
        <v>383774</v>
      </c>
      <c r="V83" s="61">
        <v>476607</v>
      </c>
      <c r="W83" s="61">
        <v>46306240</v>
      </c>
      <c r="X83" s="61">
        <v>7257235</v>
      </c>
      <c r="Y83" s="61">
        <v>10822370</v>
      </c>
      <c r="Z83" s="61">
        <v>6878964</v>
      </c>
      <c r="AA83" s="61">
        <v>8692145</v>
      </c>
      <c r="AB83" s="61">
        <v>3915758</v>
      </c>
      <c r="AC83" s="61">
        <v>1925198</v>
      </c>
      <c r="AD83" s="61">
        <v>17534070</v>
      </c>
      <c r="AE83" s="61">
        <v>4103634</v>
      </c>
      <c r="AF83" s="61">
        <v>865200</v>
      </c>
      <c r="AG83" s="61">
        <v>1407066</v>
      </c>
      <c r="AH83" s="61">
        <v>2547434</v>
      </c>
      <c r="AI83" s="61">
        <v>2421301</v>
      </c>
      <c r="AJ83" s="61">
        <v>854666</v>
      </c>
      <c r="AK83" s="61">
        <v>28772169</v>
      </c>
      <c r="AL83" s="61">
        <v>3153601</v>
      </c>
      <c r="AM83" s="61">
        <v>9957170</v>
      </c>
      <c r="AN83" s="61">
        <v>5471898</v>
      </c>
      <c r="AO83" s="61">
        <v>6144711</v>
      </c>
      <c r="AP83" s="61">
        <v>1494457</v>
      </c>
      <c r="AQ83" s="61">
        <v>1070532</v>
      </c>
      <c r="AR83" s="61">
        <v>263093</v>
      </c>
      <c r="AS83" s="61">
        <v>372945</v>
      </c>
      <c r="AT83" s="61">
        <v>99451</v>
      </c>
      <c r="AU83" s="61">
        <v>293090</v>
      </c>
      <c r="AV83" s="61">
        <v>155398</v>
      </c>
      <c r="AW83" s="61">
        <v>53668</v>
      </c>
      <c r="AX83" s="61">
        <v>633747</v>
      </c>
      <c r="AY83" s="61">
        <v>299932</v>
      </c>
      <c r="AZ83" s="61">
        <v>205644</v>
      </c>
      <c r="BA83" s="61">
        <v>267844</v>
      </c>
      <c r="BB83" s="61">
        <v>58090</v>
      </c>
      <c r="BC83" s="61">
        <v>164413</v>
      </c>
      <c r="BD83" s="61">
        <v>127727</v>
      </c>
      <c r="BE83" s="61">
        <v>46551</v>
      </c>
      <c r="BF83" s="61">
        <v>284784</v>
      </c>
      <c r="BG83" s="61">
        <v>115225</v>
      </c>
      <c r="BH83" s="61">
        <v>57449</v>
      </c>
      <c r="BI83" s="61">
        <v>105102</v>
      </c>
      <c r="BJ83" s="61">
        <v>41361</v>
      </c>
      <c r="BK83" s="61">
        <v>128677</v>
      </c>
      <c r="BL83" s="61">
        <v>27671</v>
      </c>
      <c r="BM83" s="61">
        <v>7117</v>
      </c>
      <c r="BN83" s="61">
        <v>348963</v>
      </c>
      <c r="BO83" s="61">
        <v>184707</v>
      </c>
      <c r="BP83" s="61">
        <v>1073768</v>
      </c>
      <c r="BQ83" s="61">
        <v>1296741</v>
      </c>
      <c r="BR83" s="61">
        <v>171474</v>
      </c>
      <c r="BS83" s="61">
        <v>672499</v>
      </c>
      <c r="BT83" s="61">
        <v>739391</v>
      </c>
      <c r="BU83" s="61">
        <v>105323</v>
      </c>
      <c r="BV83" s="61">
        <v>2613242</v>
      </c>
      <c r="BW83" s="61">
        <v>584797</v>
      </c>
      <c r="BX83" s="61">
        <v>785951</v>
      </c>
      <c r="BY83" s="61">
        <v>931071</v>
      </c>
      <c r="BZ83" s="61">
        <v>105128</v>
      </c>
      <c r="CA83" s="61">
        <v>415643</v>
      </c>
      <c r="CB83" s="61">
        <v>560501</v>
      </c>
      <c r="CC83" s="61">
        <v>94643</v>
      </c>
      <c r="CD83" s="61">
        <v>1006369</v>
      </c>
      <c r="CE83" s="61">
        <v>204329</v>
      </c>
      <c r="CF83" s="61">
        <v>287817</v>
      </c>
      <c r="CG83" s="61">
        <v>365670</v>
      </c>
      <c r="CH83" s="61">
        <v>66346</v>
      </c>
      <c r="CI83" s="61">
        <v>256856</v>
      </c>
      <c r="CJ83" s="61">
        <v>178890</v>
      </c>
      <c r="CK83" s="61">
        <v>10680</v>
      </c>
      <c r="CL83" s="61">
        <v>1606874</v>
      </c>
      <c r="CM83" s="61">
        <v>380468</v>
      </c>
    </row>
    <row r="84" spans="1:91" s="59" customFormat="1" x14ac:dyDescent="0.3">
      <c r="A84" s="60" t="s">
        <v>103</v>
      </c>
      <c r="B84" s="61">
        <v>11000902</v>
      </c>
      <c r="C84" s="61">
        <v>1940112</v>
      </c>
      <c r="D84" s="61">
        <v>1562900</v>
      </c>
      <c r="E84" s="61">
        <v>807727</v>
      </c>
      <c r="F84" s="61">
        <v>2092485</v>
      </c>
      <c r="G84" s="61">
        <v>871379</v>
      </c>
      <c r="H84" s="61">
        <v>1115273</v>
      </c>
      <c r="I84" s="61">
        <v>4840570</v>
      </c>
      <c r="J84" s="61">
        <v>924040</v>
      </c>
      <c r="K84" s="61">
        <v>151240</v>
      </c>
      <c r="L84" s="61">
        <v>201601</v>
      </c>
      <c r="M84" s="61">
        <v>705950</v>
      </c>
      <c r="N84" s="61">
        <v>478064</v>
      </c>
      <c r="O84" s="61">
        <v>554765</v>
      </c>
      <c r="P84" s="61">
        <v>6160333</v>
      </c>
      <c r="Q84" s="61">
        <v>1016072</v>
      </c>
      <c r="R84" s="61">
        <v>1411660</v>
      </c>
      <c r="S84" s="61">
        <v>606126</v>
      </c>
      <c r="T84" s="61">
        <v>1386535</v>
      </c>
      <c r="U84" s="61">
        <v>393315</v>
      </c>
      <c r="V84" s="61">
        <v>560508</v>
      </c>
      <c r="W84" s="61">
        <v>37768667</v>
      </c>
      <c r="X84" s="61">
        <v>5933795</v>
      </c>
      <c r="Y84" s="61">
        <v>9151847</v>
      </c>
      <c r="Z84" s="61">
        <v>5832939</v>
      </c>
      <c r="AA84" s="61">
        <v>6596542</v>
      </c>
      <c r="AB84" s="61">
        <v>3076005</v>
      </c>
      <c r="AC84" s="61">
        <v>2189183</v>
      </c>
      <c r="AD84" s="61">
        <v>11410767</v>
      </c>
      <c r="AE84" s="61">
        <v>2402556</v>
      </c>
      <c r="AF84" s="61">
        <v>561130</v>
      </c>
      <c r="AG84" s="61">
        <v>880442</v>
      </c>
      <c r="AH84" s="61">
        <v>1513832</v>
      </c>
      <c r="AI84" s="61">
        <v>1538768</v>
      </c>
      <c r="AJ84" s="61">
        <v>935194</v>
      </c>
      <c r="AK84" s="61">
        <v>26357900</v>
      </c>
      <c r="AL84" s="61">
        <v>3531238</v>
      </c>
      <c r="AM84" s="61">
        <v>8590717</v>
      </c>
      <c r="AN84" s="61">
        <v>4952497</v>
      </c>
      <c r="AO84" s="61">
        <v>5082710</v>
      </c>
      <c r="AP84" s="61">
        <v>1537237</v>
      </c>
      <c r="AQ84" s="61">
        <v>1253989</v>
      </c>
      <c r="AR84" s="61">
        <v>187207</v>
      </c>
      <c r="AS84" s="61">
        <v>303930</v>
      </c>
      <c r="AT84" s="61">
        <v>108478</v>
      </c>
      <c r="AU84" s="61">
        <v>276419</v>
      </c>
      <c r="AV84" s="61">
        <v>128912</v>
      </c>
      <c r="AW84" s="61">
        <v>51774</v>
      </c>
      <c r="AX84" s="61">
        <v>570254</v>
      </c>
      <c r="AY84" s="61">
        <v>313138</v>
      </c>
      <c r="AZ84" s="61">
        <v>139448</v>
      </c>
      <c r="BA84" s="61">
        <v>181152</v>
      </c>
      <c r="BB84" s="61">
        <v>56310</v>
      </c>
      <c r="BC84" s="61">
        <v>132646</v>
      </c>
      <c r="BD84" s="61">
        <v>94359</v>
      </c>
      <c r="BE84" s="61">
        <v>42626</v>
      </c>
      <c r="BF84" s="61">
        <v>158873</v>
      </c>
      <c r="BG84" s="61">
        <v>118627</v>
      </c>
      <c r="BH84" s="61">
        <v>47759</v>
      </c>
      <c r="BI84" s="61">
        <v>122778</v>
      </c>
      <c r="BJ84" s="61">
        <v>52168</v>
      </c>
      <c r="BK84" s="61">
        <v>143773</v>
      </c>
      <c r="BL84" s="61">
        <v>34553</v>
      </c>
      <c r="BM84" s="61">
        <v>9148</v>
      </c>
      <c r="BN84" s="61">
        <v>411381</v>
      </c>
      <c r="BO84" s="61">
        <v>194511</v>
      </c>
      <c r="BP84" s="61">
        <v>738889</v>
      </c>
      <c r="BQ84" s="61">
        <v>998229</v>
      </c>
      <c r="BR84" s="61">
        <v>174957</v>
      </c>
      <c r="BS84" s="61">
        <v>603880</v>
      </c>
      <c r="BT84" s="61">
        <v>530373</v>
      </c>
      <c r="BU84" s="61">
        <v>89504</v>
      </c>
      <c r="BV84" s="61">
        <v>2163227</v>
      </c>
      <c r="BW84" s="61">
        <v>634734</v>
      </c>
      <c r="BX84" s="61">
        <v>467722</v>
      </c>
      <c r="BY84" s="61">
        <v>501979</v>
      </c>
      <c r="BZ84" s="61">
        <v>93146</v>
      </c>
      <c r="CA84" s="61">
        <v>300137</v>
      </c>
      <c r="CB84" s="61">
        <v>326105</v>
      </c>
      <c r="CC84" s="61">
        <v>75576</v>
      </c>
      <c r="CD84" s="61">
        <v>422828</v>
      </c>
      <c r="CE84" s="61">
        <v>215063</v>
      </c>
      <c r="CF84" s="61">
        <v>271167</v>
      </c>
      <c r="CG84" s="61">
        <v>496251</v>
      </c>
      <c r="CH84" s="61">
        <v>81811</v>
      </c>
      <c r="CI84" s="61">
        <v>303743</v>
      </c>
      <c r="CJ84" s="61">
        <v>204268</v>
      </c>
      <c r="CK84" s="61">
        <v>13928</v>
      </c>
      <c r="CL84" s="61">
        <v>1740399</v>
      </c>
      <c r="CM84" s="61">
        <v>419671</v>
      </c>
    </row>
    <row r="85" spans="1:91" s="59" customFormat="1" x14ac:dyDescent="0.3">
      <c r="A85" s="60" t="s">
        <v>104</v>
      </c>
      <c r="B85" s="61">
        <v>9666570</v>
      </c>
      <c r="C85" s="61">
        <v>1744165</v>
      </c>
      <c r="D85" s="61">
        <v>1024217</v>
      </c>
      <c r="E85" s="61">
        <v>891335</v>
      </c>
      <c r="F85" s="61">
        <v>1790022</v>
      </c>
      <c r="G85" s="61">
        <v>764945</v>
      </c>
      <c r="H85" s="61">
        <v>1162482</v>
      </c>
      <c r="I85" s="61">
        <v>4354922</v>
      </c>
      <c r="J85" s="61">
        <v>797481</v>
      </c>
      <c r="K85" s="61">
        <v>142964</v>
      </c>
      <c r="L85" s="61">
        <v>172887</v>
      </c>
      <c r="M85" s="61">
        <v>590105</v>
      </c>
      <c r="N85" s="61">
        <v>400285</v>
      </c>
      <c r="O85" s="61">
        <v>559826</v>
      </c>
      <c r="P85" s="61">
        <v>5311648</v>
      </c>
      <c r="Q85" s="61">
        <v>946684</v>
      </c>
      <c r="R85" s="61">
        <v>881253</v>
      </c>
      <c r="S85" s="61">
        <v>718448</v>
      </c>
      <c r="T85" s="61">
        <v>1199917</v>
      </c>
      <c r="U85" s="61">
        <v>364659</v>
      </c>
      <c r="V85" s="61">
        <v>602656</v>
      </c>
      <c r="W85" s="61">
        <v>31132356</v>
      </c>
      <c r="X85" s="61">
        <v>4871026</v>
      </c>
      <c r="Y85" s="61">
        <v>6074821</v>
      </c>
      <c r="Z85" s="61">
        <v>6148394</v>
      </c>
      <c r="AA85" s="61">
        <v>4853341</v>
      </c>
      <c r="AB85" s="61">
        <v>2555060</v>
      </c>
      <c r="AC85" s="61">
        <v>2291026</v>
      </c>
      <c r="AD85" s="61">
        <v>9285954</v>
      </c>
      <c r="AE85" s="61">
        <v>1741524</v>
      </c>
      <c r="AF85" s="61">
        <v>424553</v>
      </c>
      <c r="AG85" s="61">
        <v>654586</v>
      </c>
      <c r="AH85" s="61">
        <v>1120300</v>
      </c>
      <c r="AI85" s="61">
        <v>1125919</v>
      </c>
      <c r="AJ85" s="61">
        <v>943710</v>
      </c>
      <c r="AK85" s="61">
        <v>21846402</v>
      </c>
      <c r="AL85" s="61">
        <v>3129501</v>
      </c>
      <c r="AM85" s="61">
        <v>5650268</v>
      </c>
      <c r="AN85" s="61">
        <v>5493808</v>
      </c>
      <c r="AO85" s="61">
        <v>3733041</v>
      </c>
      <c r="AP85" s="61">
        <v>1429141</v>
      </c>
      <c r="AQ85" s="61">
        <v>1347316</v>
      </c>
      <c r="AR85" s="61">
        <v>112690</v>
      </c>
      <c r="AS85" s="61">
        <v>259132</v>
      </c>
      <c r="AT85" s="61">
        <v>117589</v>
      </c>
      <c r="AU85" s="61">
        <v>275423</v>
      </c>
      <c r="AV85" s="61">
        <v>76454</v>
      </c>
      <c r="AW85" s="61">
        <v>52364</v>
      </c>
      <c r="AX85" s="61">
        <v>510488</v>
      </c>
      <c r="AY85" s="61">
        <v>340024</v>
      </c>
      <c r="AZ85" s="61">
        <v>78403</v>
      </c>
      <c r="BA85" s="61">
        <v>140127</v>
      </c>
      <c r="BB85" s="61">
        <v>63227</v>
      </c>
      <c r="BC85" s="61">
        <v>124322</v>
      </c>
      <c r="BD85" s="61">
        <v>55240</v>
      </c>
      <c r="BE85" s="61">
        <v>45413</v>
      </c>
      <c r="BF85" s="61">
        <v>146921</v>
      </c>
      <c r="BG85" s="61">
        <v>143828</v>
      </c>
      <c r="BH85" s="61">
        <v>34288</v>
      </c>
      <c r="BI85" s="61">
        <v>119005</v>
      </c>
      <c r="BJ85" s="61">
        <v>54362</v>
      </c>
      <c r="BK85" s="61">
        <v>151102</v>
      </c>
      <c r="BL85" s="61">
        <v>21213</v>
      </c>
      <c r="BM85" s="61">
        <v>6951</v>
      </c>
      <c r="BN85" s="61">
        <v>363567</v>
      </c>
      <c r="BO85" s="61">
        <v>196196</v>
      </c>
      <c r="BP85" s="61">
        <v>387458</v>
      </c>
      <c r="BQ85" s="61">
        <v>737542</v>
      </c>
      <c r="BR85" s="61">
        <v>188631</v>
      </c>
      <c r="BS85" s="61">
        <v>573870</v>
      </c>
      <c r="BT85" s="61">
        <v>311947</v>
      </c>
      <c r="BU85" s="61">
        <v>91076</v>
      </c>
      <c r="BV85" s="61">
        <v>1901829</v>
      </c>
      <c r="BW85" s="61">
        <v>678674</v>
      </c>
      <c r="BX85" s="61">
        <v>200189</v>
      </c>
      <c r="BY85" s="61">
        <v>287489</v>
      </c>
      <c r="BZ85" s="61">
        <v>105325</v>
      </c>
      <c r="CA85" s="61">
        <v>266031</v>
      </c>
      <c r="CB85" s="61">
        <v>187427</v>
      </c>
      <c r="CC85" s="61">
        <v>79887</v>
      </c>
      <c r="CD85" s="61">
        <v>350723</v>
      </c>
      <c r="CE85" s="61">
        <v>264454</v>
      </c>
      <c r="CF85" s="61">
        <v>187269</v>
      </c>
      <c r="CG85" s="61">
        <v>450053</v>
      </c>
      <c r="CH85" s="61">
        <v>83306</v>
      </c>
      <c r="CI85" s="61">
        <v>307838</v>
      </c>
      <c r="CJ85" s="61">
        <v>124520</v>
      </c>
      <c r="CK85" s="61">
        <v>11189</v>
      </c>
      <c r="CL85" s="61">
        <v>1551106</v>
      </c>
      <c r="CM85" s="61">
        <v>414220</v>
      </c>
    </row>
    <row r="86" spans="1:91" s="59" customFormat="1" x14ac:dyDescent="0.3">
      <c r="A86" s="60" t="s">
        <v>105</v>
      </c>
      <c r="B86" s="61">
        <v>6485702</v>
      </c>
      <c r="C86" s="61">
        <v>1155060</v>
      </c>
      <c r="D86" s="61">
        <v>103611</v>
      </c>
      <c r="E86" s="61">
        <v>759480</v>
      </c>
      <c r="F86" s="61">
        <v>1131352</v>
      </c>
      <c r="G86" s="61">
        <v>611576</v>
      </c>
      <c r="H86" s="61">
        <v>1047946</v>
      </c>
      <c r="I86" s="61">
        <v>3551431</v>
      </c>
      <c r="J86" s="61">
        <v>656171</v>
      </c>
      <c r="K86" s="61">
        <v>45450</v>
      </c>
      <c r="L86" s="61">
        <v>119831</v>
      </c>
      <c r="M86" s="61">
        <v>428103</v>
      </c>
      <c r="N86" s="61">
        <v>352067</v>
      </c>
      <c r="O86" s="61">
        <v>581438</v>
      </c>
      <c r="P86" s="61">
        <v>2934271</v>
      </c>
      <c r="Q86" s="61">
        <v>498889</v>
      </c>
      <c r="R86" s="61">
        <v>58161</v>
      </c>
      <c r="S86" s="61">
        <v>639649</v>
      </c>
      <c r="T86" s="61">
        <v>703249</v>
      </c>
      <c r="U86" s="61">
        <v>259509</v>
      </c>
      <c r="V86" s="61">
        <v>466508</v>
      </c>
      <c r="W86" s="61">
        <v>18261076</v>
      </c>
      <c r="X86" s="61">
        <v>2749069</v>
      </c>
      <c r="Y86" s="61">
        <v>384119</v>
      </c>
      <c r="Z86" s="61">
        <v>5495397</v>
      </c>
      <c r="AA86" s="61">
        <v>2505359</v>
      </c>
      <c r="AB86" s="61">
        <v>1871330</v>
      </c>
      <c r="AC86" s="61">
        <v>2076793</v>
      </c>
      <c r="AD86" s="61">
        <v>7155122</v>
      </c>
      <c r="AE86" s="61">
        <v>1306500</v>
      </c>
      <c r="AF86" s="61">
        <v>129162</v>
      </c>
      <c r="AG86" s="61">
        <v>475797</v>
      </c>
      <c r="AH86" s="61">
        <v>748748</v>
      </c>
      <c r="AI86" s="61">
        <v>912471</v>
      </c>
      <c r="AJ86" s="61">
        <v>1002877</v>
      </c>
      <c r="AK86" s="61">
        <v>11105954</v>
      </c>
      <c r="AL86" s="61">
        <v>1442570</v>
      </c>
      <c r="AM86" s="61">
        <v>254957</v>
      </c>
      <c r="AN86" s="61">
        <v>5019600</v>
      </c>
      <c r="AO86" s="61">
        <v>1756612</v>
      </c>
      <c r="AP86" s="61">
        <v>958859</v>
      </c>
      <c r="AQ86" s="61">
        <v>1073916</v>
      </c>
      <c r="AR86" s="61">
        <v>60133</v>
      </c>
      <c r="AS86" s="61">
        <v>127887</v>
      </c>
      <c r="AT86" s="61">
        <v>92159</v>
      </c>
      <c r="AU86" s="61">
        <v>204457</v>
      </c>
      <c r="AV86" s="61">
        <v>49812</v>
      </c>
      <c r="AW86" s="61">
        <v>42975</v>
      </c>
      <c r="AX86" s="61">
        <v>291418</v>
      </c>
      <c r="AY86" s="61">
        <v>286219</v>
      </c>
      <c r="AZ86" s="61">
        <v>47744</v>
      </c>
      <c r="BA86" s="61">
        <v>80772</v>
      </c>
      <c r="BB86" s="61">
        <v>62345</v>
      </c>
      <c r="BC86" s="61">
        <v>119524</v>
      </c>
      <c r="BD86" s="61">
        <v>39943</v>
      </c>
      <c r="BE86" s="61">
        <v>38747</v>
      </c>
      <c r="BF86" s="61">
        <v>119888</v>
      </c>
      <c r="BG86" s="61">
        <v>147208</v>
      </c>
      <c r="BH86" s="61">
        <v>12389</v>
      </c>
      <c r="BI86" s="61">
        <v>47116</v>
      </c>
      <c r="BJ86" s="61">
        <v>29814</v>
      </c>
      <c r="BK86" s="61">
        <v>84934</v>
      </c>
      <c r="BL86" s="61">
        <v>9869</v>
      </c>
      <c r="BM86" s="61">
        <v>4227</v>
      </c>
      <c r="BN86" s="61">
        <v>171529</v>
      </c>
      <c r="BO86" s="61">
        <v>139011</v>
      </c>
      <c r="BP86" s="61">
        <v>160584</v>
      </c>
      <c r="BQ86" s="61">
        <v>280975</v>
      </c>
      <c r="BR86" s="61">
        <v>154473</v>
      </c>
      <c r="BS86" s="61">
        <v>409110</v>
      </c>
      <c r="BT86" s="61">
        <v>132234</v>
      </c>
      <c r="BU86" s="61">
        <v>76934</v>
      </c>
      <c r="BV86" s="61">
        <v>967359</v>
      </c>
      <c r="BW86" s="61">
        <v>567401</v>
      </c>
      <c r="BX86" s="61">
        <v>111217</v>
      </c>
      <c r="BY86" s="61">
        <v>153558</v>
      </c>
      <c r="BZ86" s="61">
        <v>108441</v>
      </c>
      <c r="CA86" s="61">
        <v>244749</v>
      </c>
      <c r="CB86" s="61">
        <v>96120</v>
      </c>
      <c r="CC86" s="61">
        <v>70057</v>
      </c>
      <c r="CD86" s="61">
        <v>257982</v>
      </c>
      <c r="CE86" s="61">
        <v>264376</v>
      </c>
      <c r="CF86" s="61">
        <v>49367</v>
      </c>
      <c r="CG86" s="61">
        <v>127417</v>
      </c>
      <c r="CH86" s="61">
        <v>46031</v>
      </c>
      <c r="CI86" s="61">
        <v>164361</v>
      </c>
      <c r="CJ86" s="61">
        <v>36115</v>
      </c>
      <c r="CK86" s="61">
        <v>6877</v>
      </c>
      <c r="CL86" s="61">
        <v>709377</v>
      </c>
      <c r="CM86" s="61">
        <v>303025</v>
      </c>
    </row>
    <row r="87" spans="1:91" s="59" customFormat="1" x14ac:dyDescent="0.3">
      <c r="A87" s="60" t="s">
        <v>106</v>
      </c>
      <c r="B87" s="61">
        <v>6071139</v>
      </c>
      <c r="C87" s="61">
        <v>1070219</v>
      </c>
      <c r="D87" s="61">
        <v>91726</v>
      </c>
      <c r="E87" s="61">
        <v>776833</v>
      </c>
      <c r="F87" s="61">
        <v>1083357</v>
      </c>
      <c r="G87" s="61">
        <v>535678</v>
      </c>
      <c r="H87" s="61">
        <v>992497</v>
      </c>
      <c r="I87" s="61">
        <v>3494108</v>
      </c>
      <c r="J87" s="61">
        <v>646940</v>
      </c>
      <c r="K87" s="61">
        <v>30396</v>
      </c>
      <c r="L87" s="61">
        <v>134482</v>
      </c>
      <c r="M87" s="61">
        <v>485083</v>
      </c>
      <c r="N87" s="61">
        <v>332653</v>
      </c>
      <c r="O87" s="61">
        <v>598334</v>
      </c>
      <c r="P87" s="61">
        <v>2577031</v>
      </c>
      <c r="Q87" s="61">
        <v>423278</v>
      </c>
      <c r="R87" s="61">
        <v>61330</v>
      </c>
      <c r="S87" s="61">
        <v>642350</v>
      </c>
      <c r="T87" s="61">
        <v>598274</v>
      </c>
      <c r="U87" s="61">
        <v>203025</v>
      </c>
      <c r="V87" s="61">
        <v>394163</v>
      </c>
      <c r="W87" s="61">
        <v>16655848</v>
      </c>
      <c r="X87" s="61">
        <v>2392356</v>
      </c>
      <c r="Y87" s="61">
        <v>287577</v>
      </c>
      <c r="Z87" s="61">
        <v>5299654</v>
      </c>
      <c r="AA87" s="61">
        <v>2373046</v>
      </c>
      <c r="AB87" s="61">
        <v>1555845</v>
      </c>
      <c r="AC87" s="61">
        <v>1997390</v>
      </c>
      <c r="AD87" s="61">
        <v>6953070</v>
      </c>
      <c r="AE87" s="61">
        <v>1288169</v>
      </c>
      <c r="AF87" s="61">
        <v>64474</v>
      </c>
      <c r="AG87" s="61">
        <v>527279</v>
      </c>
      <c r="AH87" s="61">
        <v>883202</v>
      </c>
      <c r="AI87" s="61">
        <v>837404</v>
      </c>
      <c r="AJ87" s="61">
        <v>1069109</v>
      </c>
      <c r="AK87" s="61">
        <v>9702778</v>
      </c>
      <c r="AL87" s="61">
        <v>1104187</v>
      </c>
      <c r="AM87" s="61">
        <v>223103</v>
      </c>
      <c r="AN87" s="61">
        <v>4772375</v>
      </c>
      <c r="AO87" s="61">
        <v>1489843</v>
      </c>
      <c r="AP87" s="61">
        <v>718441</v>
      </c>
      <c r="AQ87" s="61">
        <v>928281</v>
      </c>
      <c r="AR87" s="61">
        <v>48923</v>
      </c>
      <c r="AS87" s="61">
        <v>119691</v>
      </c>
      <c r="AT87" s="61">
        <v>86818</v>
      </c>
      <c r="AU87" s="61">
        <v>237461</v>
      </c>
      <c r="AV87" s="61">
        <v>24224</v>
      </c>
      <c r="AW87" s="61">
        <v>38683</v>
      </c>
      <c r="AX87" s="61">
        <v>261792</v>
      </c>
      <c r="AY87" s="61">
        <v>252628</v>
      </c>
      <c r="AZ87" s="61">
        <v>40198</v>
      </c>
      <c r="BA87" s="61">
        <v>84058</v>
      </c>
      <c r="BB87" s="61">
        <v>59894</v>
      </c>
      <c r="BC87" s="61">
        <v>154416</v>
      </c>
      <c r="BD87" s="61">
        <v>20719</v>
      </c>
      <c r="BE87" s="61">
        <v>35493</v>
      </c>
      <c r="BF87" s="61">
        <v>123124</v>
      </c>
      <c r="BG87" s="61">
        <v>129038</v>
      </c>
      <c r="BH87" s="61">
        <v>8725</v>
      </c>
      <c r="BI87" s="61">
        <v>35633</v>
      </c>
      <c r="BJ87" s="61">
        <v>26924</v>
      </c>
      <c r="BK87" s="61">
        <v>83045</v>
      </c>
      <c r="BL87" s="61">
        <v>3505</v>
      </c>
      <c r="BM87" s="61">
        <v>3189</v>
      </c>
      <c r="BN87" s="61">
        <v>138668</v>
      </c>
      <c r="BO87" s="61">
        <v>123590</v>
      </c>
      <c r="BP87" s="61">
        <v>125957</v>
      </c>
      <c r="BQ87" s="61">
        <v>242858</v>
      </c>
      <c r="BR87" s="61">
        <v>148092</v>
      </c>
      <c r="BS87" s="61">
        <v>465809</v>
      </c>
      <c r="BT87" s="61">
        <v>52653</v>
      </c>
      <c r="BU87" s="61">
        <v>66436</v>
      </c>
      <c r="BV87" s="61">
        <v>776963</v>
      </c>
      <c r="BW87" s="61">
        <v>513589</v>
      </c>
      <c r="BX87" s="61">
        <v>94660</v>
      </c>
      <c r="BY87" s="61">
        <v>155851</v>
      </c>
      <c r="BZ87" s="61">
        <v>105918</v>
      </c>
      <c r="CA87" s="61">
        <v>308305</v>
      </c>
      <c r="CB87" s="61">
        <v>40808</v>
      </c>
      <c r="CC87" s="61">
        <v>60585</v>
      </c>
      <c r="CD87" s="61">
        <v>285943</v>
      </c>
      <c r="CE87" s="61">
        <v>236100</v>
      </c>
      <c r="CF87" s="61">
        <v>31297</v>
      </c>
      <c r="CG87" s="61">
        <v>87006</v>
      </c>
      <c r="CH87" s="61">
        <v>42174</v>
      </c>
      <c r="CI87" s="61">
        <v>157504</v>
      </c>
      <c r="CJ87" s="61">
        <v>11845</v>
      </c>
      <c r="CK87" s="61">
        <v>5850</v>
      </c>
      <c r="CL87" s="61">
        <v>491020</v>
      </c>
      <c r="CM87" s="61">
        <v>277490</v>
      </c>
    </row>
    <row r="88" spans="1:91" s="59" customFormat="1" x14ac:dyDescent="0.3">
      <c r="A88" s="60" t="s">
        <v>220</v>
      </c>
      <c r="B88" s="61">
        <v>5251558</v>
      </c>
      <c r="C88" s="61">
        <v>958170</v>
      </c>
      <c r="D88" s="61">
        <v>59391</v>
      </c>
      <c r="E88" s="61">
        <v>749381</v>
      </c>
      <c r="F88" s="61">
        <v>959797</v>
      </c>
      <c r="G88" s="61">
        <v>478157</v>
      </c>
      <c r="H88" s="61">
        <v>873095</v>
      </c>
      <c r="I88" s="61">
        <v>2755656</v>
      </c>
      <c r="J88" s="61">
        <v>522098</v>
      </c>
      <c r="K88" s="61">
        <v>26306</v>
      </c>
      <c r="L88" s="61">
        <v>110257</v>
      </c>
      <c r="M88" s="61">
        <v>368764</v>
      </c>
      <c r="N88" s="61">
        <v>277707</v>
      </c>
      <c r="O88" s="61">
        <v>504310</v>
      </c>
      <c r="P88" s="61">
        <v>2495901</v>
      </c>
      <c r="Q88" s="61">
        <v>436073</v>
      </c>
      <c r="R88" s="61">
        <v>33085</v>
      </c>
      <c r="S88" s="61">
        <v>639124</v>
      </c>
      <c r="T88" s="61">
        <v>591034</v>
      </c>
      <c r="U88" s="61">
        <v>200449</v>
      </c>
      <c r="V88" s="61">
        <v>368785</v>
      </c>
      <c r="W88" s="61">
        <v>15506154</v>
      </c>
      <c r="X88" s="61">
        <v>2230519</v>
      </c>
      <c r="Y88" s="61">
        <v>183719</v>
      </c>
      <c r="Z88" s="61">
        <v>5558651</v>
      </c>
      <c r="AA88" s="61">
        <v>2179437</v>
      </c>
      <c r="AB88" s="61">
        <v>1427990</v>
      </c>
      <c r="AC88" s="61">
        <v>1769846</v>
      </c>
      <c r="AD88" s="61">
        <v>5499882</v>
      </c>
      <c r="AE88" s="61">
        <v>1013139</v>
      </c>
      <c r="AF88" s="61">
        <v>54408</v>
      </c>
      <c r="AG88" s="61">
        <v>458846</v>
      </c>
      <c r="AH88" s="61">
        <v>674311</v>
      </c>
      <c r="AI88" s="61">
        <v>704581</v>
      </c>
      <c r="AJ88" s="61">
        <v>881136</v>
      </c>
      <c r="AK88" s="61">
        <v>10006273</v>
      </c>
      <c r="AL88" s="61">
        <v>1217380</v>
      </c>
      <c r="AM88" s="61">
        <v>129311</v>
      </c>
      <c r="AN88" s="61">
        <v>5099806</v>
      </c>
      <c r="AO88" s="61">
        <v>1505126</v>
      </c>
      <c r="AP88" s="61">
        <v>723409</v>
      </c>
      <c r="AQ88" s="61">
        <v>888710</v>
      </c>
      <c r="AR88" s="61">
        <v>38783</v>
      </c>
      <c r="AS88" s="61">
        <v>97967</v>
      </c>
      <c r="AT88" s="61">
        <v>69948</v>
      </c>
      <c r="AU88" s="61">
        <v>217690</v>
      </c>
      <c r="AV88" s="61">
        <v>25318</v>
      </c>
      <c r="AW88" s="61">
        <v>25425</v>
      </c>
      <c r="AX88" s="61">
        <v>252215</v>
      </c>
      <c r="AY88" s="61">
        <v>230824</v>
      </c>
      <c r="AZ88" s="61">
        <v>28943</v>
      </c>
      <c r="BA88" s="61">
        <v>59697</v>
      </c>
      <c r="BB88" s="61">
        <v>48498</v>
      </c>
      <c r="BC88" s="61">
        <v>126574</v>
      </c>
      <c r="BD88" s="61">
        <v>19559</v>
      </c>
      <c r="BE88" s="61">
        <v>22955</v>
      </c>
      <c r="BF88" s="61">
        <v>101564</v>
      </c>
      <c r="BG88" s="61">
        <v>114308</v>
      </c>
      <c r="BH88" s="61">
        <v>9840</v>
      </c>
      <c r="BI88" s="61">
        <v>38270</v>
      </c>
      <c r="BJ88" s="61">
        <v>21450</v>
      </c>
      <c r="BK88" s="61">
        <v>91116</v>
      </c>
      <c r="BL88" s="61">
        <v>5759</v>
      </c>
      <c r="BM88" s="61">
        <v>2470</v>
      </c>
      <c r="BN88" s="61">
        <v>150651</v>
      </c>
      <c r="BO88" s="61">
        <v>116517</v>
      </c>
      <c r="BP88" s="61">
        <v>107740</v>
      </c>
      <c r="BQ88" s="61">
        <v>210994</v>
      </c>
      <c r="BR88" s="61">
        <v>121747</v>
      </c>
      <c r="BS88" s="61">
        <v>417803</v>
      </c>
      <c r="BT88" s="61">
        <v>61916</v>
      </c>
      <c r="BU88" s="61">
        <v>41447</v>
      </c>
      <c r="BV88" s="61">
        <v>798745</v>
      </c>
      <c r="BW88" s="61">
        <v>470128</v>
      </c>
      <c r="BX88" s="61">
        <v>67570</v>
      </c>
      <c r="BY88" s="61">
        <v>105745</v>
      </c>
      <c r="BZ88" s="61">
        <v>83591</v>
      </c>
      <c r="CA88" s="61">
        <v>248982</v>
      </c>
      <c r="CB88" s="61">
        <v>35448</v>
      </c>
      <c r="CC88" s="61">
        <v>37010</v>
      </c>
      <c r="CD88" s="61">
        <v>234413</v>
      </c>
      <c r="CE88" s="61">
        <v>200381</v>
      </c>
      <c r="CF88" s="61">
        <v>40170</v>
      </c>
      <c r="CG88" s="61">
        <v>105249</v>
      </c>
      <c r="CH88" s="61">
        <v>38156</v>
      </c>
      <c r="CI88" s="61">
        <v>168821</v>
      </c>
      <c r="CJ88" s="61">
        <v>26468</v>
      </c>
      <c r="CK88" s="61">
        <v>4437</v>
      </c>
      <c r="CL88" s="61">
        <v>564332</v>
      </c>
      <c r="CM88" s="61">
        <v>269748</v>
      </c>
    </row>
    <row r="89" spans="1:91" s="59" customFormat="1" x14ac:dyDescent="0.3">
      <c r="A89" s="60" t="s">
        <v>221</v>
      </c>
      <c r="B89" s="61">
        <v>6011298</v>
      </c>
      <c r="C89" s="61">
        <v>1168473</v>
      </c>
      <c r="D89" s="61">
        <v>131555</v>
      </c>
      <c r="E89" s="61">
        <v>748820</v>
      </c>
      <c r="F89" s="61">
        <v>1097040</v>
      </c>
      <c r="G89" s="61">
        <v>565502</v>
      </c>
      <c r="H89" s="61">
        <v>922651</v>
      </c>
      <c r="I89" s="61">
        <v>3315368</v>
      </c>
      <c r="J89" s="61">
        <v>695868</v>
      </c>
      <c r="K89" s="61">
        <v>51587</v>
      </c>
      <c r="L89" s="61">
        <v>114156</v>
      </c>
      <c r="M89" s="61">
        <v>441263</v>
      </c>
      <c r="N89" s="61">
        <v>345367</v>
      </c>
      <c r="O89" s="61">
        <v>528779</v>
      </c>
      <c r="P89" s="61">
        <v>2695930</v>
      </c>
      <c r="Q89" s="61">
        <v>472605</v>
      </c>
      <c r="R89" s="61">
        <v>79968</v>
      </c>
      <c r="S89" s="61">
        <v>634664</v>
      </c>
      <c r="T89" s="61">
        <v>655777</v>
      </c>
      <c r="U89" s="61">
        <v>220135</v>
      </c>
      <c r="V89" s="61">
        <v>393872</v>
      </c>
      <c r="W89" s="61">
        <v>16589486</v>
      </c>
      <c r="X89" s="61">
        <v>2668568</v>
      </c>
      <c r="Y89" s="61">
        <v>511031</v>
      </c>
      <c r="Z89" s="61">
        <v>5104651</v>
      </c>
      <c r="AA89" s="61">
        <v>2452976</v>
      </c>
      <c r="AB89" s="61">
        <v>1590509</v>
      </c>
      <c r="AC89" s="61">
        <v>1762240</v>
      </c>
      <c r="AD89" s="61">
        <v>6396288</v>
      </c>
      <c r="AE89" s="61">
        <v>1329316</v>
      </c>
      <c r="AF89" s="61">
        <v>153099</v>
      </c>
      <c r="AG89" s="61">
        <v>408776</v>
      </c>
      <c r="AH89" s="61">
        <v>759928</v>
      </c>
      <c r="AI89" s="61">
        <v>836184</v>
      </c>
      <c r="AJ89" s="61">
        <v>880621</v>
      </c>
      <c r="AK89" s="61">
        <v>10193198</v>
      </c>
      <c r="AL89" s="61">
        <v>1339252</v>
      </c>
      <c r="AM89" s="61">
        <v>357932</v>
      </c>
      <c r="AN89" s="61">
        <v>4695875</v>
      </c>
      <c r="AO89" s="61">
        <v>1693048</v>
      </c>
      <c r="AP89" s="61">
        <v>754324</v>
      </c>
      <c r="AQ89" s="61">
        <v>881619</v>
      </c>
      <c r="AR89" s="61">
        <v>59527</v>
      </c>
      <c r="AS89" s="61">
        <v>130732</v>
      </c>
      <c r="AT89" s="61">
        <v>85086</v>
      </c>
      <c r="AU89" s="61">
        <v>244890</v>
      </c>
      <c r="AV89" s="61">
        <v>42301</v>
      </c>
      <c r="AW89" s="61">
        <v>33324</v>
      </c>
      <c r="AX89" s="61">
        <v>313178</v>
      </c>
      <c r="AY89" s="61">
        <v>259436</v>
      </c>
      <c r="AZ89" s="61">
        <v>47938</v>
      </c>
      <c r="BA89" s="61">
        <v>88920</v>
      </c>
      <c r="BB89" s="61">
        <v>57665</v>
      </c>
      <c r="BC89" s="61">
        <v>153073</v>
      </c>
      <c r="BD89" s="61">
        <v>37123</v>
      </c>
      <c r="BE89" s="61">
        <v>30503</v>
      </c>
      <c r="BF89" s="61">
        <v>144639</v>
      </c>
      <c r="BG89" s="61">
        <v>136007</v>
      </c>
      <c r="BH89" s="61">
        <v>11589</v>
      </c>
      <c r="BI89" s="61">
        <v>41811</v>
      </c>
      <c r="BJ89" s="61">
        <v>27421</v>
      </c>
      <c r="BK89" s="61">
        <v>91818</v>
      </c>
      <c r="BL89" s="61">
        <v>5178</v>
      </c>
      <c r="BM89" s="61">
        <v>2821</v>
      </c>
      <c r="BN89" s="61">
        <v>168539</v>
      </c>
      <c r="BO89" s="61">
        <v>123429</v>
      </c>
      <c r="BP89" s="61">
        <v>174322</v>
      </c>
      <c r="BQ89" s="61">
        <v>266398</v>
      </c>
      <c r="BR89" s="61">
        <v>135084</v>
      </c>
      <c r="BS89" s="61">
        <v>462086</v>
      </c>
      <c r="BT89" s="61">
        <v>124112</v>
      </c>
      <c r="BU89" s="262">
        <v>52695</v>
      </c>
      <c r="BV89" s="61">
        <v>954430</v>
      </c>
      <c r="BW89" s="61">
        <v>499441</v>
      </c>
      <c r="BX89" s="61">
        <v>121621</v>
      </c>
      <c r="BY89" s="61">
        <v>153273</v>
      </c>
      <c r="BZ89" s="61">
        <v>91329</v>
      </c>
      <c r="CA89" s="61">
        <v>286892</v>
      </c>
      <c r="CB89" s="61">
        <v>94706</v>
      </c>
      <c r="CC89" s="61">
        <v>48045</v>
      </c>
      <c r="CD89" s="61">
        <v>306169</v>
      </c>
      <c r="CE89" s="61">
        <v>227280</v>
      </c>
      <c r="CF89" s="61">
        <v>52701</v>
      </c>
      <c r="CG89" s="61">
        <v>113125</v>
      </c>
      <c r="CH89" s="61">
        <v>43754</v>
      </c>
      <c r="CI89" s="61">
        <v>175194</v>
      </c>
      <c r="CJ89" s="61">
        <v>29406</v>
      </c>
      <c r="CK89" s="61">
        <v>4651</v>
      </c>
      <c r="CL89" s="61">
        <v>648260</v>
      </c>
      <c r="CM89" s="61">
        <v>272161</v>
      </c>
    </row>
    <row r="90" spans="1:91" s="59" customFormat="1" x14ac:dyDescent="0.3">
      <c r="A90" s="60" t="s">
        <v>222</v>
      </c>
      <c r="B90" s="61">
        <v>7534311</v>
      </c>
      <c r="C90" s="61">
        <v>1466711</v>
      </c>
      <c r="D90" s="61">
        <v>257928</v>
      </c>
      <c r="E90" s="61">
        <v>849835</v>
      </c>
      <c r="F90" s="61">
        <v>1362327</v>
      </c>
      <c r="G90" s="61">
        <v>712274</v>
      </c>
      <c r="H90" s="61">
        <v>1079289</v>
      </c>
      <c r="I90" s="61">
        <v>4033782</v>
      </c>
      <c r="J90" s="61">
        <v>807372</v>
      </c>
      <c r="K90" s="61">
        <v>73394</v>
      </c>
      <c r="L90" s="61">
        <v>139417</v>
      </c>
      <c r="M90" s="61">
        <v>534207</v>
      </c>
      <c r="N90" s="61">
        <v>434002</v>
      </c>
      <c r="O90" s="61">
        <v>579601</v>
      </c>
      <c r="P90" s="61">
        <v>3500530</v>
      </c>
      <c r="Q90" s="61">
        <v>659339</v>
      </c>
      <c r="R90" s="61">
        <v>184534</v>
      </c>
      <c r="S90" s="61">
        <v>710417</v>
      </c>
      <c r="T90" s="61">
        <v>828120</v>
      </c>
      <c r="U90" s="61">
        <v>278272</v>
      </c>
      <c r="V90" s="61">
        <v>499689</v>
      </c>
      <c r="W90" s="61">
        <v>21520914</v>
      </c>
      <c r="X90" s="61">
        <v>3758094</v>
      </c>
      <c r="Y90" s="61">
        <v>1147223</v>
      </c>
      <c r="Z90" s="61">
        <v>5717829</v>
      </c>
      <c r="AA90" s="61">
        <v>3196073</v>
      </c>
      <c r="AB90" s="61">
        <v>2168762</v>
      </c>
      <c r="AC90" s="61">
        <v>2176778</v>
      </c>
      <c r="AD90" s="61">
        <v>8482404</v>
      </c>
      <c r="AE90" s="61">
        <v>1842272</v>
      </c>
      <c r="AF90" s="61">
        <v>215128</v>
      </c>
      <c r="AG90" s="61">
        <v>492992</v>
      </c>
      <c r="AH90" s="61">
        <v>1070819</v>
      </c>
      <c r="AI90" s="61">
        <v>1166465</v>
      </c>
      <c r="AJ90" s="61">
        <v>979040</v>
      </c>
      <c r="AK90" s="61">
        <v>13038510</v>
      </c>
      <c r="AL90" s="61">
        <v>1915822</v>
      </c>
      <c r="AM90" s="61">
        <v>932094</v>
      </c>
      <c r="AN90" s="61">
        <v>5224836</v>
      </c>
      <c r="AO90" s="61">
        <v>2125254</v>
      </c>
      <c r="AP90" s="61">
        <v>1002297</v>
      </c>
      <c r="AQ90" s="61">
        <v>1197738</v>
      </c>
      <c r="AR90" s="61">
        <v>80938</v>
      </c>
      <c r="AS90" s="61">
        <v>176231</v>
      </c>
      <c r="AT90" s="61">
        <v>106380</v>
      </c>
      <c r="AU90" s="61">
        <v>273454</v>
      </c>
      <c r="AV90" s="61">
        <v>57127</v>
      </c>
      <c r="AW90" s="61">
        <v>43074</v>
      </c>
      <c r="AX90" s="61">
        <v>414188</v>
      </c>
      <c r="AY90" s="61">
        <v>315318</v>
      </c>
      <c r="AZ90" s="61">
        <v>65238</v>
      </c>
      <c r="BA90" s="61">
        <v>113143</v>
      </c>
      <c r="BB90" s="61">
        <v>68778</v>
      </c>
      <c r="BC90" s="61">
        <v>151334</v>
      </c>
      <c r="BD90" s="61">
        <v>47559</v>
      </c>
      <c r="BE90" s="61">
        <v>38403</v>
      </c>
      <c r="BF90" s="61">
        <v>167362</v>
      </c>
      <c r="BG90" s="61">
        <v>155556</v>
      </c>
      <c r="BH90" s="61">
        <v>15701</v>
      </c>
      <c r="BI90" s="61">
        <v>63088</v>
      </c>
      <c r="BJ90" s="61">
        <v>37603</v>
      </c>
      <c r="BK90" s="61">
        <v>122120</v>
      </c>
      <c r="BL90" s="61">
        <v>9568</v>
      </c>
      <c r="BM90" s="61">
        <v>4671</v>
      </c>
      <c r="BN90" s="61">
        <v>246826</v>
      </c>
      <c r="BO90" s="61">
        <v>159762</v>
      </c>
      <c r="BP90" s="61">
        <v>301409</v>
      </c>
      <c r="BQ90" s="61">
        <v>407286</v>
      </c>
      <c r="BR90" s="61">
        <v>176029</v>
      </c>
      <c r="BS90" s="61">
        <v>546117</v>
      </c>
      <c r="BT90" s="61">
        <v>233789</v>
      </c>
      <c r="BU90" s="61">
        <v>74559</v>
      </c>
      <c r="BV90" s="61">
        <v>1380072</v>
      </c>
      <c r="BW90" s="61">
        <v>638832</v>
      </c>
      <c r="BX90" s="61">
        <v>235594</v>
      </c>
      <c r="BY90" s="61">
        <v>223331</v>
      </c>
      <c r="BZ90" s="61">
        <v>115456</v>
      </c>
      <c r="CA90" s="61">
        <v>298623</v>
      </c>
      <c r="CB90" s="61">
        <v>191337</v>
      </c>
      <c r="CC90" s="61">
        <v>67545</v>
      </c>
      <c r="CD90" s="61">
        <v>434823</v>
      </c>
      <c r="CE90" s="61">
        <v>275564</v>
      </c>
      <c r="CF90" s="61">
        <v>65815</v>
      </c>
      <c r="CG90" s="61">
        <v>183955</v>
      </c>
      <c r="CH90" s="61">
        <v>60573</v>
      </c>
      <c r="CI90" s="61">
        <v>247495</v>
      </c>
      <c r="CJ90" s="61">
        <v>42452</v>
      </c>
      <c r="CK90" s="61">
        <v>7015</v>
      </c>
      <c r="CL90" s="61">
        <v>945249</v>
      </c>
      <c r="CM90" s="61">
        <v>363268</v>
      </c>
    </row>
    <row r="91" spans="1:91" s="59" customFormat="1" x14ac:dyDescent="0.3">
      <c r="A91" s="60" t="s">
        <v>223</v>
      </c>
      <c r="B91" s="61">
        <v>9138989</v>
      </c>
      <c r="C91" s="61">
        <v>1786426</v>
      </c>
      <c r="D91" s="61">
        <v>658987</v>
      </c>
      <c r="E91" s="61">
        <v>829982</v>
      </c>
      <c r="F91" s="61">
        <v>1786884</v>
      </c>
      <c r="G91" s="61">
        <v>803287</v>
      </c>
      <c r="H91" s="61">
        <v>1065508</v>
      </c>
      <c r="I91" s="61">
        <v>4470668</v>
      </c>
      <c r="J91" s="61">
        <v>863405</v>
      </c>
      <c r="K91" s="61">
        <v>112304</v>
      </c>
      <c r="L91" s="61">
        <v>182947</v>
      </c>
      <c r="M91" s="61">
        <v>650899</v>
      </c>
      <c r="N91" s="61">
        <v>463413</v>
      </c>
      <c r="O91" s="61">
        <v>544970</v>
      </c>
      <c r="P91" s="61">
        <v>4668321</v>
      </c>
      <c r="Q91" s="61">
        <v>923021</v>
      </c>
      <c r="R91" s="61">
        <v>546683</v>
      </c>
      <c r="S91" s="61">
        <v>647035</v>
      </c>
      <c r="T91" s="61">
        <v>1135985</v>
      </c>
      <c r="U91" s="61">
        <v>339874</v>
      </c>
      <c r="V91" s="61">
        <v>520538</v>
      </c>
      <c r="W91" s="61">
        <v>26808982</v>
      </c>
      <c r="X91" s="61">
        <v>4782167</v>
      </c>
      <c r="Y91" s="61">
        <v>3064617</v>
      </c>
      <c r="Z91" s="61">
        <v>5471123</v>
      </c>
      <c r="AA91" s="61">
        <v>4639616</v>
      </c>
      <c r="AB91" s="61">
        <v>2502992</v>
      </c>
      <c r="AC91" s="61">
        <v>2192962</v>
      </c>
      <c r="AD91" s="61">
        <v>10124829</v>
      </c>
      <c r="AE91" s="61">
        <v>2125055</v>
      </c>
      <c r="AF91" s="61">
        <v>354124</v>
      </c>
      <c r="AG91" s="61">
        <v>668328</v>
      </c>
      <c r="AH91" s="61">
        <v>1504697</v>
      </c>
      <c r="AI91" s="61">
        <v>1346924</v>
      </c>
      <c r="AJ91" s="61">
        <v>949015</v>
      </c>
      <c r="AK91" s="61">
        <v>16684153</v>
      </c>
      <c r="AL91" s="61">
        <v>2657112</v>
      </c>
      <c r="AM91" s="61">
        <v>2710493</v>
      </c>
      <c r="AN91" s="61">
        <v>4802794</v>
      </c>
      <c r="AO91" s="61">
        <v>3134919</v>
      </c>
      <c r="AP91" s="61">
        <v>1156068</v>
      </c>
      <c r="AQ91" s="61">
        <v>1243947</v>
      </c>
      <c r="AR91" s="61">
        <v>106538</v>
      </c>
      <c r="AS91" s="61">
        <v>245551</v>
      </c>
      <c r="AT91" s="61">
        <v>122753</v>
      </c>
      <c r="AU91" s="61">
        <v>301855</v>
      </c>
      <c r="AV91" s="61">
        <v>89747</v>
      </c>
      <c r="AW91" s="61">
        <v>50719</v>
      </c>
      <c r="AX91" s="61">
        <v>539316</v>
      </c>
      <c r="AY91" s="61">
        <v>329946</v>
      </c>
      <c r="AZ91" s="61">
        <v>83625</v>
      </c>
      <c r="BA91" s="61">
        <v>147304</v>
      </c>
      <c r="BB91" s="61">
        <v>65118</v>
      </c>
      <c r="BC91" s="61">
        <v>147366</v>
      </c>
      <c r="BD91" s="61">
        <v>55857</v>
      </c>
      <c r="BE91" s="61">
        <v>43105</v>
      </c>
      <c r="BF91" s="61">
        <v>182074</v>
      </c>
      <c r="BG91" s="61">
        <v>138957</v>
      </c>
      <c r="BH91" s="61">
        <v>22913</v>
      </c>
      <c r="BI91" s="61">
        <v>98247</v>
      </c>
      <c r="BJ91" s="61">
        <v>57635</v>
      </c>
      <c r="BK91" s="61">
        <v>154489</v>
      </c>
      <c r="BL91" s="61">
        <v>33891</v>
      </c>
      <c r="BM91" s="61">
        <v>7615</v>
      </c>
      <c r="BN91" s="61">
        <v>357242</v>
      </c>
      <c r="BO91" s="61">
        <v>190989</v>
      </c>
      <c r="BP91" s="61">
        <v>386241</v>
      </c>
      <c r="BQ91" s="61">
        <v>625216</v>
      </c>
      <c r="BR91" s="61">
        <v>204704</v>
      </c>
      <c r="BS91" s="61">
        <v>610095</v>
      </c>
      <c r="BT91" s="61">
        <v>377302</v>
      </c>
      <c r="BU91" s="61">
        <v>90385</v>
      </c>
      <c r="BV91" s="61">
        <v>1792826</v>
      </c>
      <c r="BW91" s="61">
        <v>695397</v>
      </c>
      <c r="BX91" s="61">
        <v>301825</v>
      </c>
      <c r="BY91" s="61">
        <v>318189</v>
      </c>
      <c r="BZ91" s="61">
        <v>115972</v>
      </c>
      <c r="CA91" s="61">
        <v>301838</v>
      </c>
      <c r="CB91" s="61">
        <v>260696</v>
      </c>
      <c r="CC91" s="61">
        <v>79259</v>
      </c>
      <c r="CD91" s="61">
        <v>482522</v>
      </c>
      <c r="CE91" s="61">
        <v>264754</v>
      </c>
      <c r="CF91" s="61">
        <v>84417</v>
      </c>
      <c r="CG91" s="61">
        <v>307026</v>
      </c>
      <c r="CH91" s="61">
        <v>88732</v>
      </c>
      <c r="CI91" s="61">
        <v>308257</v>
      </c>
      <c r="CJ91" s="61">
        <v>116605</v>
      </c>
      <c r="CK91" s="61">
        <v>11126</v>
      </c>
      <c r="CL91" s="61">
        <v>1310304</v>
      </c>
      <c r="CM91" s="61">
        <v>430644</v>
      </c>
    </row>
    <row r="92" spans="1:91" s="59" customFormat="1" x14ac:dyDescent="0.3">
      <c r="A92" s="60" t="s">
        <v>224</v>
      </c>
      <c r="B92" s="61">
        <v>10509949</v>
      </c>
      <c r="C92" s="61">
        <v>1973786</v>
      </c>
      <c r="D92" s="61">
        <v>1406588</v>
      </c>
      <c r="E92" s="61">
        <v>769953</v>
      </c>
      <c r="F92" s="61">
        <v>1997378</v>
      </c>
      <c r="G92" s="61">
        <v>839376</v>
      </c>
      <c r="H92" s="61">
        <v>1172955</v>
      </c>
      <c r="I92" s="61">
        <v>4578814</v>
      </c>
      <c r="J92" s="61">
        <v>940680</v>
      </c>
      <c r="K92" s="61">
        <v>168744</v>
      </c>
      <c r="L92" s="61">
        <v>200990</v>
      </c>
      <c r="M92" s="61">
        <v>637040</v>
      </c>
      <c r="N92" s="61">
        <v>467182</v>
      </c>
      <c r="O92" s="61">
        <v>568723</v>
      </c>
      <c r="P92" s="61">
        <v>5931136</v>
      </c>
      <c r="Q92" s="61">
        <v>1033106</v>
      </c>
      <c r="R92" s="61">
        <v>1237844</v>
      </c>
      <c r="S92" s="61">
        <v>568963</v>
      </c>
      <c r="T92" s="61">
        <v>1360338</v>
      </c>
      <c r="U92" s="61">
        <v>372194</v>
      </c>
      <c r="V92" s="61">
        <v>604232</v>
      </c>
      <c r="W92" s="61">
        <v>31905788</v>
      </c>
      <c r="X92" s="61">
        <v>5208515</v>
      </c>
      <c r="Y92" s="61">
        <v>7106545</v>
      </c>
      <c r="Z92" s="61">
        <v>4952913</v>
      </c>
      <c r="AA92" s="61">
        <v>5411223</v>
      </c>
      <c r="AB92" s="61">
        <v>2573788</v>
      </c>
      <c r="AC92" s="61">
        <v>2347283</v>
      </c>
      <c r="AD92" s="61">
        <v>9830228</v>
      </c>
      <c r="AE92" s="61">
        <v>2028654</v>
      </c>
      <c r="AF92" s="61">
        <v>514204</v>
      </c>
      <c r="AG92" s="61">
        <v>732051</v>
      </c>
      <c r="AH92" s="61">
        <v>1281802</v>
      </c>
      <c r="AI92" s="61">
        <v>1291722</v>
      </c>
      <c r="AJ92" s="61">
        <v>962658</v>
      </c>
      <c r="AK92" s="61">
        <v>22075560</v>
      </c>
      <c r="AL92" s="61">
        <v>3179861</v>
      </c>
      <c r="AM92" s="61">
        <v>6592341</v>
      </c>
      <c r="AN92" s="61">
        <v>4220862</v>
      </c>
      <c r="AO92" s="61">
        <v>4129421</v>
      </c>
      <c r="AP92" s="61">
        <v>1282066</v>
      </c>
      <c r="AQ92" s="61">
        <v>1384625</v>
      </c>
      <c r="AR92" s="61">
        <v>128109</v>
      </c>
      <c r="AS92" s="61">
        <v>286684</v>
      </c>
      <c r="AT92" s="61">
        <v>133587</v>
      </c>
      <c r="AU92" s="61">
        <v>306526</v>
      </c>
      <c r="AV92" s="61">
        <v>120639</v>
      </c>
      <c r="AW92" s="61">
        <v>54484</v>
      </c>
      <c r="AX92" s="61">
        <v>589935</v>
      </c>
      <c r="AY92" s="61">
        <v>353822</v>
      </c>
      <c r="AZ92" s="61">
        <v>90987</v>
      </c>
      <c r="BA92" s="61">
        <v>171546</v>
      </c>
      <c r="BB92" s="61">
        <v>74549</v>
      </c>
      <c r="BC92" s="61">
        <v>134335</v>
      </c>
      <c r="BD92" s="61">
        <v>88980</v>
      </c>
      <c r="BE92" s="61">
        <v>44182</v>
      </c>
      <c r="BF92" s="61">
        <v>184529</v>
      </c>
      <c r="BG92" s="61">
        <v>151571</v>
      </c>
      <c r="BH92" s="61">
        <v>37121</v>
      </c>
      <c r="BI92" s="61">
        <v>115138</v>
      </c>
      <c r="BJ92" s="61">
        <v>59038</v>
      </c>
      <c r="BK92" s="61">
        <v>172191</v>
      </c>
      <c r="BL92" s="61">
        <v>31659</v>
      </c>
      <c r="BM92" s="61">
        <v>10302</v>
      </c>
      <c r="BN92" s="61">
        <v>405405</v>
      </c>
      <c r="BO92" s="61">
        <v>202251</v>
      </c>
      <c r="BP92" s="61">
        <v>421825</v>
      </c>
      <c r="BQ92" s="61">
        <v>779367</v>
      </c>
      <c r="BR92" s="61">
        <v>223259</v>
      </c>
      <c r="BS92" s="61">
        <v>579361</v>
      </c>
      <c r="BT92" s="61">
        <v>420418</v>
      </c>
      <c r="BU92" s="61">
        <v>92245</v>
      </c>
      <c r="BV92" s="61">
        <v>1986844</v>
      </c>
      <c r="BW92" s="61">
        <v>705195</v>
      </c>
      <c r="BX92" s="61">
        <v>255142</v>
      </c>
      <c r="BY92" s="61">
        <v>372727</v>
      </c>
      <c r="BZ92" s="61">
        <v>131158</v>
      </c>
      <c r="CA92" s="61">
        <v>250609</v>
      </c>
      <c r="CB92" s="61">
        <v>257644</v>
      </c>
      <c r="CC92" s="61">
        <v>76676</v>
      </c>
      <c r="CD92" s="61">
        <v>412277</v>
      </c>
      <c r="CE92" s="61">
        <v>272421</v>
      </c>
      <c r="CF92" s="61">
        <v>166683</v>
      </c>
      <c r="CG92" s="61">
        <v>406640</v>
      </c>
      <c r="CH92" s="61">
        <v>92101</v>
      </c>
      <c r="CI92" s="61">
        <v>328752</v>
      </c>
      <c r="CJ92" s="61">
        <v>162774</v>
      </c>
      <c r="CK92" s="61">
        <v>15569</v>
      </c>
      <c r="CL92" s="61">
        <v>1574567</v>
      </c>
      <c r="CM92" s="61">
        <v>432774</v>
      </c>
    </row>
    <row r="93" spans="1:91" s="59" customFormat="1" x14ac:dyDescent="0.3">
      <c r="A93" s="60" t="s">
        <v>225</v>
      </c>
      <c r="B93" s="61">
        <v>11371775</v>
      </c>
      <c r="C93" s="61">
        <v>2014675</v>
      </c>
      <c r="D93" s="61">
        <v>1654313</v>
      </c>
      <c r="E93" s="61">
        <v>812727</v>
      </c>
      <c r="F93" s="61">
        <v>2300304</v>
      </c>
      <c r="G93" s="61">
        <v>951896</v>
      </c>
      <c r="H93" s="61">
        <v>1172410</v>
      </c>
      <c r="I93" s="61">
        <v>5183371</v>
      </c>
      <c r="J93" s="61">
        <v>1051680</v>
      </c>
      <c r="K93" s="61">
        <v>187072</v>
      </c>
      <c r="L93" s="61">
        <v>235759</v>
      </c>
      <c r="M93" s="61">
        <v>810104</v>
      </c>
      <c r="N93" s="61">
        <v>588068</v>
      </c>
      <c r="O93" s="61">
        <v>577243</v>
      </c>
      <c r="P93" s="61">
        <v>6188404</v>
      </c>
      <c r="Q93" s="61">
        <v>962995</v>
      </c>
      <c r="R93" s="61">
        <v>1467241</v>
      </c>
      <c r="S93" s="61">
        <v>576967</v>
      </c>
      <c r="T93" s="61">
        <v>1490200</v>
      </c>
      <c r="U93" s="61">
        <v>363828</v>
      </c>
      <c r="V93" s="61">
        <v>595166</v>
      </c>
      <c r="W93" s="61">
        <v>37163185</v>
      </c>
      <c r="X93" s="61">
        <v>5756916</v>
      </c>
      <c r="Y93" s="61">
        <v>9212919</v>
      </c>
      <c r="Z93" s="61">
        <v>5433216</v>
      </c>
      <c r="AA93" s="61">
        <v>6853984</v>
      </c>
      <c r="AB93" s="61">
        <v>2994494</v>
      </c>
      <c r="AC93" s="61">
        <v>2325474</v>
      </c>
      <c r="AD93" s="61">
        <v>11606159</v>
      </c>
      <c r="AE93" s="61">
        <v>2473358</v>
      </c>
      <c r="AF93" s="61">
        <v>648436</v>
      </c>
      <c r="AG93" s="61">
        <v>911977</v>
      </c>
      <c r="AH93" s="61">
        <v>1653374</v>
      </c>
      <c r="AI93" s="61">
        <v>1684079</v>
      </c>
      <c r="AJ93" s="61">
        <v>959259</v>
      </c>
      <c r="AK93" s="61">
        <v>25557026</v>
      </c>
      <c r="AL93" s="61">
        <v>3283558</v>
      </c>
      <c r="AM93" s="61">
        <v>8564483</v>
      </c>
      <c r="AN93" s="61">
        <v>4521239</v>
      </c>
      <c r="AO93" s="61">
        <v>5200609</v>
      </c>
      <c r="AP93" s="61">
        <v>1310415</v>
      </c>
      <c r="AQ93" s="61">
        <v>1366216</v>
      </c>
      <c r="AR93" s="61">
        <v>195532</v>
      </c>
      <c r="AS93" s="61">
        <v>307993</v>
      </c>
      <c r="AT93" s="61">
        <v>105237</v>
      </c>
      <c r="AU93" s="61">
        <v>284068</v>
      </c>
      <c r="AV93" s="61">
        <v>146340</v>
      </c>
      <c r="AW93" s="61">
        <v>48001</v>
      </c>
      <c r="AX93" s="61">
        <v>613455</v>
      </c>
      <c r="AY93" s="61">
        <v>314049</v>
      </c>
      <c r="AZ93" s="61">
        <v>152103</v>
      </c>
      <c r="BA93" s="61">
        <v>199607</v>
      </c>
      <c r="BB93" s="61">
        <v>58777</v>
      </c>
      <c r="BC93" s="61">
        <v>141554</v>
      </c>
      <c r="BD93" s="61">
        <v>104973</v>
      </c>
      <c r="BE93" s="61">
        <v>41747</v>
      </c>
      <c r="BF93" s="61">
        <v>219471</v>
      </c>
      <c r="BG93" s="61">
        <v>133446</v>
      </c>
      <c r="BH93" s="61">
        <v>43429</v>
      </c>
      <c r="BI93" s="61">
        <v>108386</v>
      </c>
      <c r="BJ93" s="61">
        <v>46460</v>
      </c>
      <c r="BK93" s="61">
        <v>142513</v>
      </c>
      <c r="BL93" s="61">
        <v>41367</v>
      </c>
      <c r="BM93" s="61">
        <v>6253</v>
      </c>
      <c r="BN93" s="61">
        <v>393984</v>
      </c>
      <c r="BO93" s="61">
        <v>180603</v>
      </c>
      <c r="BP93" s="61">
        <v>672729</v>
      </c>
      <c r="BQ93" s="61">
        <v>925397</v>
      </c>
      <c r="BR93" s="61">
        <v>175788</v>
      </c>
      <c r="BS93" s="61">
        <v>578905</v>
      </c>
      <c r="BT93" s="61">
        <v>528532</v>
      </c>
      <c r="BU93" s="61">
        <v>83238</v>
      </c>
      <c r="BV93" s="61">
        <v>2169935</v>
      </c>
      <c r="BW93" s="61">
        <v>622390</v>
      </c>
      <c r="BX93" s="61">
        <v>435172</v>
      </c>
      <c r="BY93" s="61">
        <v>496983</v>
      </c>
      <c r="BZ93" s="61">
        <v>100268</v>
      </c>
      <c r="CA93" s="61">
        <v>294736</v>
      </c>
      <c r="CB93" s="61">
        <v>317681</v>
      </c>
      <c r="CC93" s="61">
        <v>73739</v>
      </c>
      <c r="CD93" s="61">
        <v>521363</v>
      </c>
      <c r="CE93" s="61">
        <v>233416</v>
      </c>
      <c r="CF93" s="61">
        <v>237557</v>
      </c>
      <c r="CG93" s="61">
        <v>428415</v>
      </c>
      <c r="CH93" s="61">
        <v>75520</v>
      </c>
      <c r="CI93" s="61">
        <v>284169</v>
      </c>
      <c r="CJ93" s="61">
        <v>210852</v>
      </c>
      <c r="CK93" s="61">
        <v>9499</v>
      </c>
      <c r="CL93" s="61">
        <v>1648572</v>
      </c>
      <c r="CM93" s="61">
        <v>388974</v>
      </c>
    </row>
    <row r="94" spans="1:91" s="59" customFormat="1" x14ac:dyDescent="0.3">
      <c r="A94" s="60" t="s">
        <v>226</v>
      </c>
      <c r="B94" s="61">
        <v>12124664</v>
      </c>
      <c r="C94" s="222">
        <v>2082413</v>
      </c>
      <c r="D94" s="61">
        <v>1803571</v>
      </c>
      <c r="E94" s="61">
        <v>888349</v>
      </c>
      <c r="F94" s="61">
        <v>2436525</v>
      </c>
      <c r="G94" s="61">
        <v>1041660</v>
      </c>
      <c r="H94" s="61">
        <v>1117908</v>
      </c>
      <c r="I94" s="61">
        <v>5669457</v>
      </c>
      <c r="J94" s="222">
        <v>1198072</v>
      </c>
      <c r="K94" s="61">
        <v>198977</v>
      </c>
      <c r="L94" s="61">
        <v>265749</v>
      </c>
      <c r="M94" s="61">
        <v>824209</v>
      </c>
      <c r="N94" s="61">
        <v>654250</v>
      </c>
      <c r="O94" s="61">
        <v>528508</v>
      </c>
      <c r="P94" s="61">
        <v>6455207</v>
      </c>
      <c r="Q94" s="222">
        <v>884341</v>
      </c>
      <c r="R94" s="61">
        <v>1604594</v>
      </c>
      <c r="S94" s="61">
        <v>622600</v>
      </c>
      <c r="T94" s="61">
        <v>1612316</v>
      </c>
      <c r="U94" s="61">
        <v>387411</v>
      </c>
      <c r="V94" s="61">
        <v>589400</v>
      </c>
      <c r="W94" s="61">
        <v>43199530</v>
      </c>
      <c r="X94" s="61">
        <v>6752488</v>
      </c>
      <c r="Y94" s="61">
        <v>10532392</v>
      </c>
      <c r="Z94" s="61">
        <v>6270690</v>
      </c>
      <c r="AA94" s="61">
        <v>8162656</v>
      </c>
      <c r="AB94" s="61">
        <v>3645834</v>
      </c>
      <c r="AC94" s="61">
        <v>2274448</v>
      </c>
      <c r="AD94" s="61">
        <v>14871768</v>
      </c>
      <c r="AE94" s="61">
        <v>3621961</v>
      </c>
      <c r="AF94" s="61">
        <v>776686</v>
      </c>
      <c r="AG94" s="61">
        <v>1145170</v>
      </c>
      <c r="AH94" s="61">
        <v>2011315</v>
      </c>
      <c r="AI94" s="61">
        <v>2235222</v>
      </c>
      <c r="AJ94" s="61">
        <v>907375</v>
      </c>
      <c r="AK94" s="61">
        <v>28327761</v>
      </c>
      <c r="AL94" s="61">
        <v>3130527</v>
      </c>
      <c r="AM94" s="61">
        <v>9755705</v>
      </c>
      <c r="AN94" s="61">
        <v>5125520</v>
      </c>
      <c r="AO94" s="61">
        <v>6151341</v>
      </c>
      <c r="AP94" s="61">
        <v>1410611</v>
      </c>
      <c r="AQ94" s="61">
        <v>1367073</v>
      </c>
      <c r="AR94" s="61">
        <v>234256</v>
      </c>
      <c r="AS94" s="61">
        <v>358654</v>
      </c>
      <c r="AT94" s="61">
        <v>90434</v>
      </c>
      <c r="AU94" s="61">
        <v>266976</v>
      </c>
      <c r="AV94" s="61">
        <v>160477</v>
      </c>
      <c r="AW94" s="61">
        <v>42012</v>
      </c>
      <c r="AX94" s="61">
        <v>647994</v>
      </c>
      <c r="AY94" s="61">
        <v>281611</v>
      </c>
      <c r="AZ94" s="61">
        <v>183540</v>
      </c>
      <c r="BA94" s="61">
        <v>252153</v>
      </c>
      <c r="BB94" s="61">
        <v>53112</v>
      </c>
      <c r="BC94" s="61">
        <v>142849</v>
      </c>
      <c r="BD94" s="61">
        <v>133246</v>
      </c>
      <c r="BE94" s="61">
        <v>35995</v>
      </c>
      <c r="BF94" s="61">
        <v>278502</v>
      </c>
      <c r="BG94" s="61">
        <v>118676</v>
      </c>
      <c r="BH94" s="61">
        <v>50716</v>
      </c>
      <c r="BI94" s="61">
        <v>106501</v>
      </c>
      <c r="BJ94" s="61">
        <v>37322</v>
      </c>
      <c r="BK94" s="61">
        <v>124127</v>
      </c>
      <c r="BL94" s="61">
        <v>27231</v>
      </c>
      <c r="BM94" s="61">
        <v>6018</v>
      </c>
      <c r="BN94" s="61">
        <v>369492</v>
      </c>
      <c r="BO94" s="61">
        <v>162935</v>
      </c>
      <c r="BP94" s="61">
        <v>963659</v>
      </c>
      <c r="BQ94" s="61">
        <v>1194318</v>
      </c>
      <c r="BR94" s="61">
        <v>155694</v>
      </c>
      <c r="BS94" s="61">
        <v>604762</v>
      </c>
      <c r="BT94" s="61">
        <v>680896</v>
      </c>
      <c r="BU94" s="61">
        <v>88134</v>
      </c>
      <c r="BV94" s="61">
        <v>2501651</v>
      </c>
      <c r="BW94" s="61">
        <v>563374</v>
      </c>
      <c r="BX94" s="61">
        <v>719425</v>
      </c>
      <c r="BY94" s="61">
        <v>802610</v>
      </c>
      <c r="BZ94" s="61">
        <v>92565</v>
      </c>
      <c r="CA94" s="61">
        <v>345476</v>
      </c>
      <c r="CB94" s="61">
        <v>527333</v>
      </c>
      <c r="CC94" s="61">
        <v>77163</v>
      </c>
      <c r="CD94" s="61">
        <v>857409</v>
      </c>
      <c r="CE94" s="61">
        <v>199980</v>
      </c>
      <c r="CF94" s="61">
        <v>244234</v>
      </c>
      <c r="CG94" s="61">
        <v>391709</v>
      </c>
      <c r="CH94" s="61">
        <v>63129</v>
      </c>
      <c r="CI94" s="61">
        <v>259285</v>
      </c>
      <c r="CJ94" s="61">
        <v>153563</v>
      </c>
      <c r="CK94" s="61">
        <v>10971</v>
      </c>
      <c r="CL94" s="61">
        <v>1644242</v>
      </c>
      <c r="CM94" s="61">
        <v>363394</v>
      </c>
    </row>
    <row r="95" spans="1:91" s="59" customFormat="1" x14ac:dyDescent="0.3">
      <c r="A95" s="60" t="s">
        <v>227</v>
      </c>
      <c r="B95" s="61">
        <v>13028096</v>
      </c>
      <c r="C95" s="61">
        <v>2271277</v>
      </c>
      <c r="D95" s="61">
        <v>1819172</v>
      </c>
      <c r="E95" s="61">
        <v>923121</v>
      </c>
      <c r="F95" s="61">
        <v>2586101</v>
      </c>
      <c r="G95" s="61">
        <v>1111957</v>
      </c>
      <c r="H95" s="61">
        <v>985547</v>
      </c>
      <c r="I95" s="61">
        <v>6432729</v>
      </c>
      <c r="J95" s="61">
        <v>1346828</v>
      </c>
      <c r="K95" s="61">
        <v>218030</v>
      </c>
      <c r="L95" s="61">
        <v>315289</v>
      </c>
      <c r="M95" s="61">
        <v>893325</v>
      </c>
      <c r="N95" s="61">
        <v>712118</v>
      </c>
      <c r="O95" s="61">
        <v>470435</v>
      </c>
      <c r="P95" s="61">
        <v>6595367</v>
      </c>
      <c r="Q95" s="61">
        <v>924449</v>
      </c>
      <c r="R95" s="61">
        <v>1601142</v>
      </c>
      <c r="S95" s="61">
        <v>607832</v>
      </c>
      <c r="T95" s="61">
        <v>1692776</v>
      </c>
      <c r="U95" s="61">
        <v>399839</v>
      </c>
      <c r="V95" s="61">
        <v>515112</v>
      </c>
      <c r="W95" s="61">
        <v>47059511</v>
      </c>
      <c r="X95" s="61">
        <v>7587225</v>
      </c>
      <c r="Y95" s="61">
        <v>10848790</v>
      </c>
      <c r="Z95" s="61">
        <v>6637972</v>
      </c>
      <c r="AA95" s="61">
        <v>8920781</v>
      </c>
      <c r="AB95" s="61">
        <v>4034462</v>
      </c>
      <c r="AC95" s="61">
        <v>2023616</v>
      </c>
      <c r="AD95" s="61">
        <v>18245766</v>
      </c>
      <c r="AE95" s="61">
        <v>4374388</v>
      </c>
      <c r="AF95" s="61">
        <v>969715</v>
      </c>
      <c r="AG95" s="61">
        <v>1502397</v>
      </c>
      <c r="AH95" s="61">
        <v>2499681</v>
      </c>
      <c r="AI95" s="61">
        <v>2570301</v>
      </c>
      <c r="AJ95" s="61">
        <v>833852</v>
      </c>
      <c r="AK95" s="61">
        <v>28813745</v>
      </c>
      <c r="AL95" s="61">
        <v>3212837</v>
      </c>
      <c r="AM95" s="61">
        <v>9879075</v>
      </c>
      <c r="AN95" s="61">
        <v>5135576</v>
      </c>
      <c r="AO95" s="61">
        <v>6421100</v>
      </c>
      <c r="AP95" s="61">
        <v>1464160</v>
      </c>
      <c r="AQ95" s="61">
        <v>1189764</v>
      </c>
      <c r="AR95" s="61">
        <v>263775</v>
      </c>
      <c r="AS95" s="61">
        <v>375349</v>
      </c>
      <c r="AT95" s="61">
        <v>101454</v>
      </c>
      <c r="AU95" s="61">
        <v>314424</v>
      </c>
      <c r="AV95" s="61">
        <v>163977</v>
      </c>
      <c r="AW95" s="61">
        <v>51762</v>
      </c>
      <c r="AX95" s="61">
        <v>682101</v>
      </c>
      <c r="AY95" s="61">
        <v>318436</v>
      </c>
      <c r="AZ95" s="61">
        <v>212170</v>
      </c>
      <c r="BA95" s="61">
        <v>276749</v>
      </c>
      <c r="BB95" s="61">
        <v>61463</v>
      </c>
      <c r="BC95" s="61">
        <v>176864</v>
      </c>
      <c r="BD95" s="61">
        <v>132707</v>
      </c>
      <c r="BE95" s="61">
        <v>44191</v>
      </c>
      <c r="BF95" s="61">
        <v>316349</v>
      </c>
      <c r="BG95" s="61">
        <v>126336</v>
      </c>
      <c r="BH95" s="61">
        <v>51605</v>
      </c>
      <c r="BI95" s="61">
        <v>98600</v>
      </c>
      <c r="BJ95" s="61">
        <v>39991</v>
      </c>
      <c r="BK95" s="61">
        <v>137560</v>
      </c>
      <c r="BL95" s="61">
        <v>31270</v>
      </c>
      <c r="BM95" s="61">
        <v>7571</v>
      </c>
      <c r="BN95" s="61">
        <v>365752</v>
      </c>
      <c r="BO95" s="61">
        <v>192100</v>
      </c>
      <c r="BP95" s="61">
        <v>1092142</v>
      </c>
      <c r="BQ95" s="61">
        <v>1352584</v>
      </c>
      <c r="BR95" s="61">
        <v>183396</v>
      </c>
      <c r="BS95" s="61">
        <v>717091</v>
      </c>
      <c r="BT95" s="61">
        <v>769258</v>
      </c>
      <c r="BU95" s="61">
        <v>103291</v>
      </c>
      <c r="BV95" s="61">
        <v>2730223</v>
      </c>
      <c r="BW95" s="61">
        <v>639241</v>
      </c>
      <c r="BX95" s="61">
        <v>823539</v>
      </c>
      <c r="BY95" s="61">
        <v>996252</v>
      </c>
      <c r="BZ95" s="61">
        <v>114699</v>
      </c>
      <c r="CA95" s="61">
        <v>440853</v>
      </c>
      <c r="CB95" s="61">
        <v>590245</v>
      </c>
      <c r="CC95" s="61">
        <v>91444</v>
      </c>
      <c r="CD95" s="61">
        <v>1095971</v>
      </c>
      <c r="CE95" s="61">
        <v>221385</v>
      </c>
      <c r="CF95" s="61">
        <v>268603</v>
      </c>
      <c r="CG95" s="61">
        <v>356332</v>
      </c>
      <c r="CH95" s="61">
        <v>68697</v>
      </c>
      <c r="CI95" s="61">
        <v>276239</v>
      </c>
      <c r="CJ95" s="61">
        <v>179012</v>
      </c>
      <c r="CK95" s="61">
        <v>11846</v>
      </c>
      <c r="CL95" s="61">
        <v>1634252</v>
      </c>
      <c r="CM95" s="61">
        <v>417856</v>
      </c>
    </row>
    <row r="96" spans="1:91" s="59" customFormat="1" x14ac:dyDescent="0.3">
      <c r="A96" s="60" t="s">
        <v>228</v>
      </c>
      <c r="B96" s="61">
        <v>11038778</v>
      </c>
      <c r="C96" s="61">
        <v>2017526</v>
      </c>
      <c r="D96" s="61">
        <v>1570751</v>
      </c>
      <c r="E96" s="61">
        <v>788645</v>
      </c>
      <c r="F96" s="61">
        <v>2064468</v>
      </c>
      <c r="G96" s="61">
        <v>862775</v>
      </c>
      <c r="H96" s="61">
        <v>1079479</v>
      </c>
      <c r="I96" s="61">
        <v>4809515</v>
      </c>
      <c r="J96" s="61">
        <v>969409</v>
      </c>
      <c r="K96" s="61">
        <v>167143</v>
      </c>
      <c r="L96" s="61">
        <v>225877</v>
      </c>
      <c r="M96" s="61">
        <v>657336</v>
      </c>
      <c r="N96" s="61">
        <v>470731</v>
      </c>
      <c r="O96" s="61">
        <v>504841</v>
      </c>
      <c r="P96" s="61">
        <v>6229262</v>
      </c>
      <c r="Q96" s="61">
        <v>1048117</v>
      </c>
      <c r="R96" s="61">
        <v>1403608</v>
      </c>
      <c r="S96" s="61">
        <v>562768</v>
      </c>
      <c r="T96" s="61">
        <v>1407132</v>
      </c>
      <c r="U96" s="61">
        <v>392044</v>
      </c>
      <c r="V96" s="61">
        <v>574638</v>
      </c>
      <c r="W96" s="61">
        <v>37572668</v>
      </c>
      <c r="X96" s="61">
        <v>6048766</v>
      </c>
      <c r="Y96" s="61">
        <v>9003638</v>
      </c>
      <c r="Z96" s="61">
        <v>5616699</v>
      </c>
      <c r="AA96" s="61">
        <v>6563459</v>
      </c>
      <c r="AB96" s="61">
        <v>2985150</v>
      </c>
      <c r="AC96" s="61">
        <v>2271724</v>
      </c>
      <c r="AD96" s="61">
        <v>11541054</v>
      </c>
      <c r="AE96" s="61">
        <v>2526242</v>
      </c>
      <c r="AF96" s="61">
        <v>608876</v>
      </c>
      <c r="AG96" s="61">
        <v>938620</v>
      </c>
      <c r="AH96" s="61">
        <v>1455608</v>
      </c>
      <c r="AI96" s="61">
        <v>1535854</v>
      </c>
      <c r="AJ96" s="61">
        <v>896359</v>
      </c>
      <c r="AK96" s="61">
        <v>26031614</v>
      </c>
      <c r="AL96" s="61">
        <v>3522524</v>
      </c>
      <c r="AM96" s="61">
        <v>8394762</v>
      </c>
      <c r="AN96" s="61">
        <v>4678079</v>
      </c>
      <c r="AO96" s="61">
        <v>5107852</v>
      </c>
      <c r="AP96" s="61">
        <v>1449296</v>
      </c>
      <c r="AQ96" s="61">
        <v>1375365</v>
      </c>
      <c r="AR96" s="61">
        <v>175490</v>
      </c>
      <c r="AS96" s="61">
        <v>308278</v>
      </c>
      <c r="AT96" s="61">
        <v>106746</v>
      </c>
      <c r="AU96" s="61">
        <v>294782</v>
      </c>
      <c r="AV96" s="61">
        <v>133230</v>
      </c>
      <c r="AW96" s="61">
        <v>49096</v>
      </c>
      <c r="AX96" s="61">
        <v>609398</v>
      </c>
      <c r="AY96" s="61">
        <v>340505</v>
      </c>
      <c r="AZ96" s="61">
        <v>131278</v>
      </c>
      <c r="BA96" s="61">
        <v>185473</v>
      </c>
      <c r="BB96" s="61">
        <v>58235</v>
      </c>
      <c r="BC96" s="61">
        <v>135183</v>
      </c>
      <c r="BD96" s="61">
        <v>97167</v>
      </c>
      <c r="BE96" s="61">
        <v>39465</v>
      </c>
      <c r="BF96" s="61">
        <v>187689</v>
      </c>
      <c r="BG96" s="61">
        <v>134919</v>
      </c>
      <c r="BH96" s="61">
        <v>44213</v>
      </c>
      <c r="BI96" s="61">
        <v>122805</v>
      </c>
      <c r="BJ96" s="61">
        <v>48511</v>
      </c>
      <c r="BK96" s="61">
        <v>159599</v>
      </c>
      <c r="BL96" s="61">
        <v>36063</v>
      </c>
      <c r="BM96" s="61">
        <v>9631</v>
      </c>
      <c r="BN96" s="61">
        <v>421709</v>
      </c>
      <c r="BO96" s="61">
        <v>205586</v>
      </c>
      <c r="BP96" s="61">
        <v>707225</v>
      </c>
      <c r="BQ96" s="61">
        <v>1016135</v>
      </c>
      <c r="BR96" s="61">
        <v>179823</v>
      </c>
      <c r="BS96" s="61">
        <v>620611</v>
      </c>
      <c r="BT96" s="61">
        <v>546455</v>
      </c>
      <c r="BU96" s="61">
        <v>86136</v>
      </c>
      <c r="BV96" s="61">
        <v>2231850</v>
      </c>
      <c r="BW96" s="61">
        <v>660530</v>
      </c>
      <c r="BX96" s="61">
        <v>456806</v>
      </c>
      <c r="BY96" s="61">
        <v>532160</v>
      </c>
      <c r="BZ96" s="61">
        <v>98943</v>
      </c>
      <c r="CA96" s="61">
        <v>293830</v>
      </c>
      <c r="CB96" s="61">
        <v>332607</v>
      </c>
      <c r="CC96" s="61">
        <v>70360</v>
      </c>
      <c r="CD96" s="61">
        <v>512241</v>
      </c>
      <c r="CE96" s="61">
        <v>229295</v>
      </c>
      <c r="CF96" s="61">
        <v>250420</v>
      </c>
      <c r="CG96" s="61">
        <v>483975</v>
      </c>
      <c r="CH96" s="61">
        <v>80880</v>
      </c>
      <c r="CI96" s="61">
        <v>326781</v>
      </c>
      <c r="CJ96" s="61">
        <v>213849</v>
      </c>
      <c r="CK96" s="61">
        <v>15776</v>
      </c>
      <c r="CL96" s="61">
        <v>1719609</v>
      </c>
      <c r="CM96" s="61">
        <v>431235</v>
      </c>
    </row>
    <row r="97" spans="1:91" s="59" customFormat="1" x14ac:dyDescent="0.3">
      <c r="A97" s="60" t="s">
        <v>229</v>
      </c>
      <c r="B97" s="61">
        <v>9772631</v>
      </c>
      <c r="C97" s="61">
        <v>1784641</v>
      </c>
      <c r="D97" s="61">
        <v>1014323</v>
      </c>
      <c r="E97" s="61">
        <v>855563</v>
      </c>
      <c r="F97" s="61">
        <v>1824566</v>
      </c>
      <c r="G97" s="61">
        <v>775806</v>
      </c>
      <c r="H97" s="61">
        <v>1175876</v>
      </c>
      <c r="I97" s="61">
        <v>4321124</v>
      </c>
      <c r="J97" s="61">
        <v>790448</v>
      </c>
      <c r="K97" s="61">
        <v>119164</v>
      </c>
      <c r="L97" s="61">
        <v>182455</v>
      </c>
      <c r="M97" s="61">
        <v>564919</v>
      </c>
      <c r="N97" s="61">
        <v>412498</v>
      </c>
      <c r="O97" s="61">
        <v>564969</v>
      </c>
      <c r="P97" s="61">
        <v>5451507</v>
      </c>
      <c r="Q97" s="61">
        <v>994193</v>
      </c>
      <c r="R97" s="61">
        <v>895159</v>
      </c>
      <c r="S97" s="61">
        <v>673109</v>
      </c>
      <c r="T97" s="61">
        <v>1259647</v>
      </c>
      <c r="U97" s="61">
        <v>363309</v>
      </c>
      <c r="V97" s="61">
        <v>610908</v>
      </c>
      <c r="W97" s="61">
        <v>30363238</v>
      </c>
      <c r="X97" s="61">
        <v>4788946</v>
      </c>
      <c r="Y97" s="61">
        <v>5826078</v>
      </c>
      <c r="Z97" s="61">
        <v>5723223</v>
      </c>
      <c r="AA97" s="61">
        <v>4827211</v>
      </c>
      <c r="AB97" s="61">
        <v>2497353</v>
      </c>
      <c r="AC97" s="61">
        <v>2360610</v>
      </c>
      <c r="AD97" s="61">
        <v>8784169</v>
      </c>
      <c r="AE97" s="61">
        <v>1583316</v>
      </c>
      <c r="AF97" s="61">
        <v>294200</v>
      </c>
      <c r="AG97" s="61">
        <v>680526</v>
      </c>
      <c r="AH97" s="61">
        <v>1011581</v>
      </c>
      <c r="AI97" s="61">
        <v>1096940</v>
      </c>
      <c r="AJ97" s="61">
        <v>943801</v>
      </c>
      <c r="AK97" s="61">
        <v>21579069</v>
      </c>
      <c r="AL97" s="61">
        <v>3205630</v>
      </c>
      <c r="AM97" s="61">
        <v>5531878</v>
      </c>
      <c r="AN97" s="61">
        <v>5042697</v>
      </c>
      <c r="AO97" s="61">
        <v>3815630</v>
      </c>
      <c r="AP97" s="61">
        <v>1400413</v>
      </c>
      <c r="AQ97" s="61">
        <v>1416809</v>
      </c>
      <c r="AR97" s="61">
        <v>97045</v>
      </c>
      <c r="AS97" s="61">
        <v>248441</v>
      </c>
      <c r="AT97" s="61">
        <v>114877</v>
      </c>
      <c r="AU97" s="61">
        <v>292672</v>
      </c>
      <c r="AV97" s="61">
        <v>79774</v>
      </c>
      <c r="AW97" s="61">
        <v>52198</v>
      </c>
      <c r="AX97" s="61">
        <v>536722</v>
      </c>
      <c r="AY97" s="61">
        <v>362912</v>
      </c>
      <c r="AZ97" s="61">
        <v>66503</v>
      </c>
      <c r="BA97" s="61">
        <v>132894</v>
      </c>
      <c r="BB97" s="61">
        <v>60869</v>
      </c>
      <c r="BC97" s="61">
        <v>126392</v>
      </c>
      <c r="BD97" s="61">
        <v>57930</v>
      </c>
      <c r="BE97" s="61">
        <v>44797</v>
      </c>
      <c r="BF97" s="61">
        <v>158911</v>
      </c>
      <c r="BG97" s="61">
        <v>142151</v>
      </c>
      <c r="BH97" s="61">
        <v>30542</v>
      </c>
      <c r="BI97" s="61">
        <v>115547</v>
      </c>
      <c r="BJ97" s="61">
        <v>54008</v>
      </c>
      <c r="BK97" s="61">
        <v>166279</v>
      </c>
      <c r="BL97" s="61">
        <v>21844</v>
      </c>
      <c r="BM97" s="61">
        <v>7401</v>
      </c>
      <c r="BN97" s="61">
        <v>377811</v>
      </c>
      <c r="BO97" s="61">
        <v>220761</v>
      </c>
      <c r="BP97" s="61">
        <v>298266</v>
      </c>
      <c r="BQ97" s="61">
        <v>717129</v>
      </c>
      <c r="BR97" s="61">
        <v>191455</v>
      </c>
      <c r="BS97" s="61">
        <v>581614</v>
      </c>
      <c r="BT97" s="61">
        <v>250872</v>
      </c>
      <c r="BU97" s="61">
        <v>88109</v>
      </c>
      <c r="BV97" s="61">
        <v>1962760</v>
      </c>
      <c r="BW97" s="61">
        <v>698740</v>
      </c>
      <c r="BX97" s="61">
        <v>147884</v>
      </c>
      <c r="BY97" s="61">
        <v>284112</v>
      </c>
      <c r="BZ97" s="61">
        <v>101065</v>
      </c>
      <c r="CA97" s="61">
        <v>246518</v>
      </c>
      <c r="CB97" s="61">
        <v>133668</v>
      </c>
      <c r="CC97" s="61">
        <v>75755</v>
      </c>
      <c r="CD97" s="61">
        <v>349271</v>
      </c>
      <c r="CE97" s="61">
        <v>245043</v>
      </c>
      <c r="CF97" s="61">
        <v>150382</v>
      </c>
      <c r="CG97" s="61">
        <v>433017</v>
      </c>
      <c r="CH97" s="61">
        <v>90390</v>
      </c>
      <c r="CI97" s="61">
        <v>335096</v>
      </c>
      <c r="CJ97" s="61">
        <v>117205</v>
      </c>
      <c r="CK97" s="61">
        <v>12354</v>
      </c>
      <c r="CL97" s="61">
        <v>1613489</v>
      </c>
      <c r="CM97" s="61">
        <v>453697</v>
      </c>
    </row>
    <row r="98" spans="1:91" s="59" customFormat="1" x14ac:dyDescent="0.3">
      <c r="A98" s="60" t="s">
        <v>230</v>
      </c>
      <c r="B98" s="61">
        <v>6693210</v>
      </c>
      <c r="C98" s="61">
        <v>1206770</v>
      </c>
      <c r="D98" s="61">
        <v>118428</v>
      </c>
      <c r="E98" s="61">
        <v>779629</v>
      </c>
      <c r="F98" s="61">
        <v>1204415</v>
      </c>
      <c r="G98" s="61">
        <v>649993</v>
      </c>
      <c r="H98" s="61">
        <v>1058042</v>
      </c>
      <c r="I98" s="61">
        <v>3585911</v>
      </c>
      <c r="J98" s="61">
        <v>660806</v>
      </c>
      <c r="K98" s="61">
        <v>45381</v>
      </c>
      <c r="L98" s="61">
        <v>144980</v>
      </c>
      <c r="M98" s="61">
        <v>443718</v>
      </c>
      <c r="N98" s="61">
        <v>383010</v>
      </c>
      <c r="O98" s="61">
        <v>561920</v>
      </c>
      <c r="P98" s="61">
        <v>3107299</v>
      </c>
      <c r="Q98" s="61">
        <v>545964</v>
      </c>
      <c r="R98" s="61">
        <v>73047</v>
      </c>
      <c r="S98" s="61">
        <v>634648</v>
      </c>
      <c r="T98" s="61">
        <v>760696</v>
      </c>
      <c r="U98" s="61">
        <v>266983</v>
      </c>
      <c r="V98" s="61">
        <v>496122</v>
      </c>
      <c r="W98" s="61">
        <v>18339394</v>
      </c>
      <c r="X98" s="61">
        <v>2798134</v>
      </c>
      <c r="Y98" s="61">
        <v>393987</v>
      </c>
      <c r="Z98" s="61">
        <v>5389054</v>
      </c>
      <c r="AA98" s="61">
        <v>2593735</v>
      </c>
      <c r="AB98" s="61">
        <v>1887816</v>
      </c>
      <c r="AC98" s="61">
        <v>2135453</v>
      </c>
      <c r="AD98" s="61">
        <v>7200004</v>
      </c>
      <c r="AE98" s="61">
        <v>1307808</v>
      </c>
      <c r="AF98" s="61">
        <v>91267</v>
      </c>
      <c r="AG98" s="61">
        <v>546615</v>
      </c>
      <c r="AH98" s="61">
        <v>787645</v>
      </c>
      <c r="AI98" s="61">
        <v>951138</v>
      </c>
      <c r="AJ98" s="61">
        <v>985092</v>
      </c>
      <c r="AK98" s="61">
        <v>11139390</v>
      </c>
      <c r="AL98" s="61">
        <v>1490327</v>
      </c>
      <c r="AM98" s="61">
        <v>302720</v>
      </c>
      <c r="AN98" s="61">
        <v>4842439</v>
      </c>
      <c r="AO98" s="61">
        <v>1806090</v>
      </c>
      <c r="AP98" s="61">
        <v>936678</v>
      </c>
      <c r="AQ98" s="61">
        <v>1150362</v>
      </c>
      <c r="AR98" s="61">
        <v>60541</v>
      </c>
      <c r="AS98" s="61">
        <v>132940</v>
      </c>
      <c r="AT98" s="61">
        <v>92401</v>
      </c>
      <c r="AU98" s="61">
        <v>224395</v>
      </c>
      <c r="AV98" s="61">
        <v>36882</v>
      </c>
      <c r="AW98" s="61">
        <v>40303</v>
      </c>
      <c r="AX98" s="61">
        <v>328244</v>
      </c>
      <c r="AY98" s="61">
        <v>291063</v>
      </c>
      <c r="AZ98" s="61">
        <v>46491</v>
      </c>
      <c r="BA98" s="61">
        <v>82454</v>
      </c>
      <c r="BB98" s="61">
        <v>59462</v>
      </c>
      <c r="BC98" s="61">
        <v>121171</v>
      </c>
      <c r="BD98" s="61">
        <v>31345</v>
      </c>
      <c r="BE98" s="61">
        <v>36212</v>
      </c>
      <c r="BF98" s="61">
        <v>141564</v>
      </c>
      <c r="BG98" s="61">
        <v>142107</v>
      </c>
      <c r="BH98" s="61">
        <v>14050</v>
      </c>
      <c r="BI98" s="61">
        <v>50486</v>
      </c>
      <c r="BJ98" s="61">
        <v>32939</v>
      </c>
      <c r="BK98" s="61">
        <v>103224</v>
      </c>
      <c r="BL98" s="61">
        <v>5537</v>
      </c>
      <c r="BM98" s="61">
        <v>4091</v>
      </c>
      <c r="BN98" s="61">
        <v>186681</v>
      </c>
      <c r="BO98" s="61">
        <v>148955</v>
      </c>
      <c r="BP98" s="61">
        <v>152060</v>
      </c>
      <c r="BQ98" s="61">
        <v>287542</v>
      </c>
      <c r="BR98" s="61">
        <v>155418</v>
      </c>
      <c r="BS98" s="61">
        <v>415505</v>
      </c>
      <c r="BT98" s="61">
        <v>111692</v>
      </c>
      <c r="BU98" s="61">
        <v>71385</v>
      </c>
      <c r="BV98" s="61">
        <v>1028176</v>
      </c>
      <c r="BW98" s="61">
        <v>576356</v>
      </c>
      <c r="BX98" s="61">
        <v>100161</v>
      </c>
      <c r="BY98" s="61">
        <v>164926</v>
      </c>
      <c r="BZ98" s="61">
        <v>101995</v>
      </c>
      <c r="CA98" s="61">
        <v>233110</v>
      </c>
      <c r="CB98" s="61">
        <v>84050</v>
      </c>
      <c r="CC98" s="61">
        <v>65271</v>
      </c>
      <c r="CD98" s="61">
        <v>302882</v>
      </c>
      <c r="CE98" s="61">
        <v>255413</v>
      </c>
      <c r="CF98" s="61">
        <v>51899</v>
      </c>
      <c r="CG98" s="61">
        <v>122616</v>
      </c>
      <c r="CH98" s="61">
        <v>53423</v>
      </c>
      <c r="CI98" s="61">
        <v>182395</v>
      </c>
      <c r="CJ98" s="61">
        <v>27642</v>
      </c>
      <c r="CK98" s="61">
        <v>6114</v>
      </c>
      <c r="CL98" s="61">
        <v>725294</v>
      </c>
      <c r="CM98" s="61">
        <v>320944</v>
      </c>
    </row>
    <row r="99" spans="1:91" s="59" customFormat="1" x14ac:dyDescent="0.3">
      <c r="A99" s="60" t="s">
        <v>231</v>
      </c>
      <c r="B99" s="61">
        <v>6240788</v>
      </c>
      <c r="C99" s="61">
        <v>1138668</v>
      </c>
      <c r="D99" s="61">
        <v>87057</v>
      </c>
      <c r="E99" s="61">
        <v>778573</v>
      </c>
      <c r="F99" s="61">
        <v>1132586</v>
      </c>
      <c r="G99" s="61">
        <v>532038</v>
      </c>
      <c r="H99" s="61">
        <v>981552</v>
      </c>
      <c r="I99" s="61">
        <v>3577792</v>
      </c>
      <c r="J99" s="61">
        <v>685364</v>
      </c>
      <c r="K99" s="61">
        <v>28477</v>
      </c>
      <c r="L99" s="61">
        <v>150461</v>
      </c>
      <c r="M99" s="61">
        <v>490219</v>
      </c>
      <c r="N99" s="61">
        <v>330175</v>
      </c>
      <c r="O99" s="61">
        <v>569533</v>
      </c>
      <c r="P99" s="61">
        <v>2662995</v>
      </c>
      <c r="Q99" s="61">
        <v>453304</v>
      </c>
      <c r="R99" s="61">
        <v>58580</v>
      </c>
      <c r="S99" s="61">
        <v>628113</v>
      </c>
      <c r="T99" s="61">
        <v>642367</v>
      </c>
      <c r="U99" s="61">
        <v>201863</v>
      </c>
      <c r="V99" s="61">
        <v>412019</v>
      </c>
      <c r="W99" s="61">
        <v>16966744</v>
      </c>
      <c r="X99" s="61">
        <v>2467506</v>
      </c>
      <c r="Y99" s="61">
        <v>287999</v>
      </c>
      <c r="Z99" s="61">
        <v>5407003</v>
      </c>
      <c r="AA99" s="61">
        <v>2434638</v>
      </c>
      <c r="AB99" s="61">
        <v>1480388</v>
      </c>
      <c r="AC99" s="61">
        <v>2015192</v>
      </c>
      <c r="AD99" s="61">
        <v>7026688</v>
      </c>
      <c r="AE99" s="61">
        <v>1334777</v>
      </c>
      <c r="AF99" s="61">
        <v>57813</v>
      </c>
      <c r="AG99" s="61">
        <v>564789</v>
      </c>
      <c r="AH99" s="61">
        <v>886312</v>
      </c>
      <c r="AI99" s="61">
        <v>785055</v>
      </c>
      <c r="AJ99" s="61">
        <v>1003989</v>
      </c>
      <c r="AK99" s="61">
        <v>9940055</v>
      </c>
      <c r="AL99" s="61">
        <v>1132729</v>
      </c>
      <c r="AM99" s="61">
        <v>230187</v>
      </c>
      <c r="AN99" s="61">
        <v>4842214</v>
      </c>
      <c r="AO99" s="61">
        <v>1548327</v>
      </c>
      <c r="AP99" s="61">
        <v>695332</v>
      </c>
      <c r="AQ99" s="61">
        <v>1011203</v>
      </c>
      <c r="AR99" s="61">
        <v>52376</v>
      </c>
      <c r="AS99" s="61">
        <v>123166</v>
      </c>
      <c r="AT99" s="61">
        <v>86815</v>
      </c>
      <c r="AU99" s="61">
        <v>248647</v>
      </c>
      <c r="AV99" s="61">
        <v>23134</v>
      </c>
      <c r="AW99" s="61">
        <v>41302</v>
      </c>
      <c r="AX99" s="61">
        <v>294612</v>
      </c>
      <c r="AY99" s="61">
        <v>268616</v>
      </c>
      <c r="AZ99" s="61">
        <v>42212</v>
      </c>
      <c r="BA99" s="61">
        <v>86914</v>
      </c>
      <c r="BB99" s="61">
        <v>58949</v>
      </c>
      <c r="BC99" s="61">
        <v>151721</v>
      </c>
      <c r="BD99" s="61">
        <v>19990</v>
      </c>
      <c r="BE99" s="61">
        <v>37678</v>
      </c>
      <c r="BF99" s="61">
        <v>144623</v>
      </c>
      <c r="BG99" s="61">
        <v>143278</v>
      </c>
      <c r="BH99" s="61">
        <v>10164</v>
      </c>
      <c r="BI99" s="61">
        <v>36252</v>
      </c>
      <c r="BJ99" s="61">
        <v>27866</v>
      </c>
      <c r="BK99" s="61">
        <v>96926</v>
      </c>
      <c r="BL99" s="61">
        <v>3144</v>
      </c>
      <c r="BM99" s="61">
        <v>3624</v>
      </c>
      <c r="BN99" s="61">
        <v>149989</v>
      </c>
      <c r="BO99" s="61">
        <v>125338</v>
      </c>
      <c r="BP99" s="61">
        <v>127885</v>
      </c>
      <c r="BQ99" s="61">
        <v>232600</v>
      </c>
      <c r="BR99" s="61">
        <v>153308</v>
      </c>
      <c r="BS99" s="61">
        <v>463706</v>
      </c>
      <c r="BT99" s="61">
        <v>66407</v>
      </c>
      <c r="BU99" s="61">
        <v>68429</v>
      </c>
      <c r="BV99" s="61">
        <v>836158</v>
      </c>
      <c r="BW99" s="61">
        <v>519014</v>
      </c>
      <c r="BX99" s="61">
        <v>95752</v>
      </c>
      <c r="BY99" s="61">
        <v>160290</v>
      </c>
      <c r="BZ99" s="61">
        <v>105747</v>
      </c>
      <c r="CA99" s="61">
        <v>289108</v>
      </c>
      <c r="CB99" s="61">
        <v>54499</v>
      </c>
      <c r="CC99" s="61">
        <v>62710</v>
      </c>
      <c r="CD99" s="61">
        <v>309464</v>
      </c>
      <c r="CE99" s="61">
        <v>257207</v>
      </c>
      <c r="CF99" s="61">
        <v>32133</v>
      </c>
      <c r="CG99" s="61">
        <v>72309</v>
      </c>
      <c r="CH99" s="61">
        <v>47561</v>
      </c>
      <c r="CI99" s="61">
        <v>174597</v>
      </c>
      <c r="CJ99" s="61">
        <v>11908</v>
      </c>
      <c r="CK99" s="61">
        <v>5720</v>
      </c>
      <c r="CL99" s="61">
        <v>526694</v>
      </c>
      <c r="CM99" s="61">
        <v>261808</v>
      </c>
    </row>
    <row r="100" spans="1:91" s="59" customFormat="1" x14ac:dyDescent="0.3">
      <c r="A100" s="60" t="s">
        <v>234</v>
      </c>
      <c r="B100" s="61">
        <v>5577618</v>
      </c>
      <c r="C100" s="61">
        <v>1054676</v>
      </c>
      <c r="D100" s="61">
        <v>67682</v>
      </c>
      <c r="E100" s="61">
        <v>745669</v>
      </c>
      <c r="F100" s="61">
        <v>1017702</v>
      </c>
      <c r="G100" s="61">
        <v>464247</v>
      </c>
      <c r="H100" s="61">
        <v>928608</v>
      </c>
      <c r="I100" s="61">
        <v>2926703</v>
      </c>
      <c r="J100" s="61">
        <v>559758</v>
      </c>
      <c r="K100" s="61">
        <v>26331</v>
      </c>
      <c r="L100" s="61">
        <v>117564</v>
      </c>
      <c r="M100" s="61">
        <v>388954</v>
      </c>
      <c r="N100" s="61">
        <v>259717</v>
      </c>
      <c r="O100" s="61">
        <v>536968</v>
      </c>
      <c r="P100" s="61">
        <v>2650914</v>
      </c>
      <c r="Q100" s="61">
        <v>494918</v>
      </c>
      <c r="R100" s="61">
        <v>41350</v>
      </c>
      <c r="S100" s="61">
        <v>628105</v>
      </c>
      <c r="T100" s="61">
        <v>628748</v>
      </c>
      <c r="U100" s="61">
        <v>204530</v>
      </c>
      <c r="V100" s="61">
        <v>391639</v>
      </c>
      <c r="W100" s="61">
        <v>15968171</v>
      </c>
      <c r="X100" s="61">
        <v>2345424</v>
      </c>
      <c r="Y100" s="61">
        <v>231162</v>
      </c>
      <c r="Z100" s="61">
        <v>5585568</v>
      </c>
      <c r="AA100" s="61">
        <v>2273864</v>
      </c>
      <c r="AB100" s="61">
        <v>1303929</v>
      </c>
      <c r="AC100" s="61">
        <v>1880444</v>
      </c>
      <c r="AD100" s="61">
        <v>5705057</v>
      </c>
      <c r="AE100" s="61">
        <v>1051756</v>
      </c>
      <c r="AF100" s="61">
        <v>55272</v>
      </c>
      <c r="AG100" s="61">
        <v>493404</v>
      </c>
      <c r="AH100" s="61">
        <v>708981</v>
      </c>
      <c r="AI100" s="61">
        <v>619126</v>
      </c>
      <c r="AJ100" s="61">
        <v>920594</v>
      </c>
      <c r="AK100" s="61">
        <v>10263114</v>
      </c>
      <c r="AL100" s="61">
        <v>1293668</v>
      </c>
      <c r="AM100" s="61">
        <v>175890</v>
      </c>
      <c r="AN100" s="61">
        <v>5092164</v>
      </c>
      <c r="AO100" s="61">
        <v>1564883</v>
      </c>
      <c r="AP100" s="61">
        <v>684803</v>
      </c>
      <c r="AQ100" s="61">
        <v>959850</v>
      </c>
      <c r="AR100" s="61">
        <v>42401</v>
      </c>
      <c r="AS100" s="61">
        <v>99481</v>
      </c>
      <c r="AT100" s="61">
        <v>74638</v>
      </c>
      <c r="AU100" s="61">
        <v>241086</v>
      </c>
      <c r="AV100" s="61">
        <v>25987</v>
      </c>
      <c r="AW100" s="61">
        <v>27989</v>
      </c>
      <c r="AX100" s="61">
        <v>291494</v>
      </c>
      <c r="AY100" s="61">
        <v>251600</v>
      </c>
      <c r="AZ100" s="61">
        <v>30896</v>
      </c>
      <c r="BA100" s="61">
        <v>59955</v>
      </c>
      <c r="BB100" s="61">
        <v>46380</v>
      </c>
      <c r="BC100" s="61">
        <v>132443</v>
      </c>
      <c r="BD100" s="61">
        <v>22260</v>
      </c>
      <c r="BE100" s="61">
        <v>24912</v>
      </c>
      <c r="BF100" s="61">
        <v>118980</v>
      </c>
      <c r="BG100" s="61">
        <v>123932</v>
      </c>
      <c r="BH100" s="61">
        <v>11505</v>
      </c>
      <c r="BI100" s="61">
        <v>39525</v>
      </c>
      <c r="BJ100" s="61">
        <v>28258</v>
      </c>
      <c r="BK100" s="61">
        <v>108642</v>
      </c>
      <c r="BL100" s="61">
        <v>3727</v>
      </c>
      <c r="BM100" s="61">
        <v>3077</v>
      </c>
      <c r="BN100" s="61">
        <v>172514</v>
      </c>
      <c r="BO100" s="61">
        <v>127669</v>
      </c>
      <c r="BP100" s="61">
        <v>107139</v>
      </c>
      <c r="BQ100" s="61">
        <v>188317</v>
      </c>
      <c r="BR100" s="61">
        <v>131104</v>
      </c>
      <c r="BS100" s="61">
        <v>447943</v>
      </c>
      <c r="BT100" s="61">
        <v>72098</v>
      </c>
      <c r="BU100" s="61">
        <v>45563</v>
      </c>
      <c r="BV100" s="61">
        <v>870774</v>
      </c>
      <c r="BW100" s="61">
        <v>482486</v>
      </c>
      <c r="BX100" s="61">
        <v>67652</v>
      </c>
      <c r="BY100" s="61">
        <v>102615</v>
      </c>
      <c r="BZ100" s="61">
        <v>83511</v>
      </c>
      <c r="CA100" s="61">
        <v>253857</v>
      </c>
      <c r="CB100" s="61">
        <v>52211</v>
      </c>
      <c r="CC100" s="61">
        <v>40318</v>
      </c>
      <c r="CD100" s="61">
        <v>241129</v>
      </c>
      <c r="CE100" s="61">
        <v>210463</v>
      </c>
      <c r="CF100" s="61">
        <v>39486</v>
      </c>
      <c r="CG100" s="61">
        <v>85702</v>
      </c>
      <c r="CH100" s="61">
        <v>47594</v>
      </c>
      <c r="CI100" s="61">
        <v>194086</v>
      </c>
      <c r="CJ100" s="61">
        <v>19887</v>
      </c>
      <c r="CK100" s="61">
        <v>5245</v>
      </c>
      <c r="CL100" s="61">
        <v>629646</v>
      </c>
      <c r="CM100" s="61">
        <v>272023</v>
      </c>
    </row>
    <row r="101" spans="1:91" s="59" customFormat="1" x14ac:dyDescent="0.3">
      <c r="A101" s="60" t="s">
        <v>235</v>
      </c>
      <c r="B101" s="61">
        <v>6456402</v>
      </c>
      <c r="C101" s="61">
        <v>1283985</v>
      </c>
      <c r="D101" s="61">
        <v>142452</v>
      </c>
      <c r="E101" s="61">
        <v>820697</v>
      </c>
      <c r="F101" s="61">
        <v>1101846</v>
      </c>
      <c r="G101" s="61">
        <v>598949</v>
      </c>
      <c r="H101" s="61">
        <v>954082</v>
      </c>
      <c r="I101" s="61">
        <v>3636463</v>
      </c>
      <c r="J101" s="61">
        <v>778068</v>
      </c>
      <c r="K101" s="61">
        <v>57578</v>
      </c>
      <c r="L101" s="61">
        <v>132233</v>
      </c>
      <c r="M101" s="61">
        <v>454073</v>
      </c>
      <c r="N101" s="61">
        <v>371385</v>
      </c>
      <c r="O101" s="61">
        <v>562388</v>
      </c>
      <c r="P101" s="61">
        <v>2819939</v>
      </c>
      <c r="Q101" s="61">
        <v>505918</v>
      </c>
      <c r="R101" s="61">
        <v>84874</v>
      </c>
      <c r="S101" s="61">
        <v>688464</v>
      </c>
      <c r="T101" s="61">
        <v>647772</v>
      </c>
      <c r="U101" s="61">
        <v>227564</v>
      </c>
      <c r="V101" s="61">
        <v>391693</v>
      </c>
      <c r="W101" s="61">
        <v>17614206</v>
      </c>
      <c r="X101" s="61">
        <v>3000031</v>
      </c>
      <c r="Y101" s="61">
        <v>530990</v>
      </c>
      <c r="Z101" s="61">
        <v>5375990</v>
      </c>
      <c r="AA101" s="61">
        <v>2388147</v>
      </c>
      <c r="AB101" s="61">
        <v>1627463</v>
      </c>
      <c r="AC101" s="61">
        <v>1866712</v>
      </c>
      <c r="AD101" s="61">
        <v>7003972</v>
      </c>
      <c r="AE101" s="61">
        <v>1529765</v>
      </c>
      <c r="AF101" s="61">
        <v>149209</v>
      </c>
      <c r="AG101" s="61">
        <v>453723</v>
      </c>
      <c r="AH101" s="61">
        <v>807251</v>
      </c>
      <c r="AI101" s="61">
        <v>846599</v>
      </c>
      <c r="AJ101" s="61">
        <v>938373</v>
      </c>
      <c r="AK101" s="61">
        <v>10610233</v>
      </c>
      <c r="AL101" s="61">
        <v>1470266</v>
      </c>
      <c r="AM101" s="61">
        <v>381782</v>
      </c>
      <c r="AN101" s="61">
        <v>4922267</v>
      </c>
      <c r="AO101" s="61">
        <v>1580896</v>
      </c>
      <c r="AP101" s="61">
        <v>780864</v>
      </c>
      <c r="AQ101" s="61">
        <v>928339</v>
      </c>
      <c r="AR101" s="61">
        <v>71362</v>
      </c>
      <c r="AS101" s="61">
        <v>154330</v>
      </c>
      <c r="AT101" s="61">
        <v>86329</v>
      </c>
      <c r="AU101" s="61">
        <v>248872</v>
      </c>
      <c r="AV101" s="61">
        <v>45751</v>
      </c>
      <c r="AW101" s="61">
        <v>38680</v>
      </c>
      <c r="AX101" s="61">
        <v>377960</v>
      </c>
      <c r="AY101" s="61">
        <v>260700</v>
      </c>
      <c r="AZ101" s="61">
        <v>57051</v>
      </c>
      <c r="BA101" s="61">
        <v>112306</v>
      </c>
      <c r="BB101" s="61">
        <v>58567</v>
      </c>
      <c r="BC101" s="61">
        <v>152722</v>
      </c>
      <c r="BD101" s="61">
        <v>40988</v>
      </c>
      <c r="BE101" s="61">
        <v>35184</v>
      </c>
      <c r="BF101" s="61">
        <v>180952</v>
      </c>
      <c r="BG101" s="61">
        <v>140299</v>
      </c>
      <c r="BH101" s="61">
        <v>14311</v>
      </c>
      <c r="BI101" s="61">
        <v>42024</v>
      </c>
      <c r="BJ101" s="61">
        <v>27763</v>
      </c>
      <c r="BK101" s="61">
        <v>96150</v>
      </c>
      <c r="BL101" s="61">
        <v>4763</v>
      </c>
      <c r="BM101" s="61">
        <v>3497</v>
      </c>
      <c r="BN101" s="61">
        <v>197008</v>
      </c>
      <c r="BO101" s="61">
        <v>120401</v>
      </c>
      <c r="BP101" s="61">
        <v>192474</v>
      </c>
      <c r="BQ101" s="61">
        <v>303574</v>
      </c>
      <c r="BR101" s="61">
        <v>140438</v>
      </c>
      <c r="BS101" s="61">
        <v>482626</v>
      </c>
      <c r="BT101" s="61">
        <v>151647</v>
      </c>
      <c r="BU101" s="262">
        <v>63809</v>
      </c>
      <c r="BV101" s="61">
        <v>1146360</v>
      </c>
      <c r="BW101" s="61">
        <v>519103</v>
      </c>
      <c r="BX101" s="61">
        <v>132758</v>
      </c>
      <c r="BY101" s="61">
        <v>204998</v>
      </c>
      <c r="BZ101" s="61">
        <v>97500</v>
      </c>
      <c r="CA101" s="61">
        <v>276175</v>
      </c>
      <c r="CB101" s="61">
        <v>128673</v>
      </c>
      <c r="CC101" s="61">
        <v>57254</v>
      </c>
      <c r="CD101" s="61">
        <v>393482</v>
      </c>
      <c r="CE101" s="61">
        <v>238925</v>
      </c>
      <c r="CF101" s="61">
        <v>59716</v>
      </c>
      <c r="CG101" s="61">
        <v>98576</v>
      </c>
      <c r="CH101" s="61">
        <v>42937</v>
      </c>
      <c r="CI101" s="61">
        <v>206451</v>
      </c>
      <c r="CJ101" s="61">
        <v>22974</v>
      </c>
      <c r="CK101" s="61">
        <v>6556</v>
      </c>
      <c r="CL101" s="61">
        <v>752878</v>
      </c>
      <c r="CM101" s="61">
        <v>280178</v>
      </c>
    </row>
    <row r="102" spans="1:91" s="59" customFormat="1" x14ac:dyDescent="0.3">
      <c r="A102" s="60" t="s">
        <v>236</v>
      </c>
      <c r="B102" s="61">
        <v>2656776</v>
      </c>
      <c r="C102" s="61">
        <v>570044</v>
      </c>
      <c r="D102" s="61">
        <v>82107</v>
      </c>
      <c r="E102" s="61">
        <v>342527</v>
      </c>
      <c r="F102" s="61">
        <v>438706</v>
      </c>
      <c r="G102" s="61">
        <v>238426</v>
      </c>
      <c r="H102" s="61">
        <v>337077</v>
      </c>
      <c r="I102" s="61">
        <v>1455613</v>
      </c>
      <c r="J102" s="61">
        <v>321333</v>
      </c>
      <c r="K102" s="61">
        <v>26387</v>
      </c>
      <c r="L102" s="61">
        <v>53248</v>
      </c>
      <c r="M102" s="61">
        <v>194947</v>
      </c>
      <c r="N102" s="61">
        <v>134504</v>
      </c>
      <c r="O102" s="61">
        <v>194620</v>
      </c>
      <c r="P102" s="61">
        <v>1201164</v>
      </c>
      <c r="Q102" s="61">
        <v>248711</v>
      </c>
      <c r="R102" s="61">
        <v>55721</v>
      </c>
      <c r="S102" s="61">
        <v>289279</v>
      </c>
      <c r="T102" s="61">
        <v>243759</v>
      </c>
      <c r="U102" s="61">
        <v>103922</v>
      </c>
      <c r="V102" s="61">
        <v>142457</v>
      </c>
      <c r="W102" s="61">
        <v>8372820</v>
      </c>
      <c r="X102" s="61">
        <v>1491694</v>
      </c>
      <c r="Y102" s="61">
        <v>363780</v>
      </c>
      <c r="Z102" s="61">
        <v>2646136</v>
      </c>
      <c r="AA102" s="61">
        <v>1023954</v>
      </c>
      <c r="AB102" s="61">
        <v>780478</v>
      </c>
      <c r="AC102" s="61">
        <v>788654</v>
      </c>
      <c r="AD102" s="61">
        <v>3080076</v>
      </c>
      <c r="AE102" s="61">
        <v>694896</v>
      </c>
      <c r="AF102" s="61">
        <v>75721</v>
      </c>
      <c r="AG102" s="61">
        <v>183551</v>
      </c>
      <c r="AH102" s="61">
        <v>389436</v>
      </c>
      <c r="AI102" s="61">
        <v>354598</v>
      </c>
      <c r="AJ102" s="61">
        <v>356134</v>
      </c>
      <c r="AK102" s="61">
        <v>5292744</v>
      </c>
      <c r="AL102" s="61">
        <v>796798</v>
      </c>
      <c r="AM102" s="61">
        <v>288059</v>
      </c>
      <c r="AN102" s="61">
        <v>2462585</v>
      </c>
      <c r="AO102" s="61">
        <v>634518</v>
      </c>
      <c r="AP102" s="61">
        <v>425880</v>
      </c>
      <c r="AQ102" s="61">
        <v>432520</v>
      </c>
      <c r="AR102" s="61">
        <v>32268</v>
      </c>
      <c r="AS102" s="61">
        <v>72385</v>
      </c>
      <c r="AT102" s="61">
        <v>36733</v>
      </c>
      <c r="AU102" s="61">
        <v>97170</v>
      </c>
      <c r="AV102" s="61">
        <v>21919</v>
      </c>
      <c r="AW102" s="61">
        <v>15424</v>
      </c>
      <c r="AX102" s="61">
        <v>175972</v>
      </c>
      <c r="AY102" s="61">
        <v>118173</v>
      </c>
      <c r="AZ102" s="61">
        <v>24332</v>
      </c>
      <c r="BA102" s="61">
        <v>39148</v>
      </c>
      <c r="BB102" s="61">
        <v>25788</v>
      </c>
      <c r="BC102" s="61">
        <v>61173</v>
      </c>
      <c r="BD102" s="61">
        <v>17540</v>
      </c>
      <c r="BE102" s="61">
        <v>14000</v>
      </c>
      <c r="BF102" s="61">
        <v>75319</v>
      </c>
      <c r="BG102" s="61">
        <v>64032</v>
      </c>
      <c r="BH102" s="61">
        <v>7936</v>
      </c>
      <c r="BI102" s="61">
        <v>33237</v>
      </c>
      <c r="BJ102" s="61">
        <v>10945</v>
      </c>
      <c r="BK102" s="61">
        <v>35996</v>
      </c>
      <c r="BL102" s="61">
        <v>4379</v>
      </c>
      <c r="BM102" s="61">
        <v>1424</v>
      </c>
      <c r="BN102" s="61">
        <v>100653</v>
      </c>
      <c r="BO102" s="61">
        <v>54140</v>
      </c>
      <c r="BP102" s="61">
        <v>112479</v>
      </c>
      <c r="BQ102" s="61">
        <v>154143</v>
      </c>
      <c r="BR102" s="61">
        <v>62827</v>
      </c>
      <c r="BS102" s="61">
        <v>197459</v>
      </c>
      <c r="BT102" s="61">
        <v>91629</v>
      </c>
      <c r="BU102" s="61">
        <v>27752</v>
      </c>
      <c r="BV102" s="61">
        <v>606040</v>
      </c>
      <c r="BW102" s="61">
        <v>239366</v>
      </c>
      <c r="BX102" s="61">
        <v>80800</v>
      </c>
      <c r="BY102" s="61">
        <v>74522</v>
      </c>
      <c r="BZ102" s="61">
        <v>44325</v>
      </c>
      <c r="CA102" s="61">
        <v>107202</v>
      </c>
      <c r="CB102" s="61">
        <v>64106</v>
      </c>
      <c r="CC102" s="61">
        <v>25217</v>
      </c>
      <c r="CD102" s="61">
        <v>187781</v>
      </c>
      <c r="CE102" s="61">
        <v>110945</v>
      </c>
      <c r="CF102" s="61">
        <v>31679</v>
      </c>
      <c r="CG102" s="61">
        <v>79621</v>
      </c>
      <c r="CH102" s="61">
        <v>18502</v>
      </c>
      <c r="CI102" s="61">
        <v>90257</v>
      </c>
      <c r="CJ102" s="61">
        <v>27523</v>
      </c>
      <c r="CK102" s="61">
        <v>2536</v>
      </c>
      <c r="CL102" s="61">
        <v>418259</v>
      </c>
      <c r="CM102" s="61">
        <v>128421</v>
      </c>
    </row>
    <row r="103" spans="1:91" s="59" customFormat="1" x14ac:dyDescent="0.3">
      <c r="A103" s="60" t="s">
        <v>237</v>
      </c>
      <c r="B103" s="61">
        <v>0</v>
      </c>
      <c r="C103" s="61">
        <v>0</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v>0</v>
      </c>
      <c r="AR103" s="61">
        <v>0</v>
      </c>
      <c r="AS103" s="61">
        <v>0</v>
      </c>
      <c r="AT103" s="61">
        <v>0</v>
      </c>
      <c r="AU103" s="61">
        <v>0</v>
      </c>
      <c r="AV103" s="61">
        <v>0</v>
      </c>
      <c r="AW103" s="61">
        <v>0</v>
      </c>
      <c r="AX103" s="61">
        <v>0</v>
      </c>
      <c r="AY103" s="61">
        <v>0</v>
      </c>
      <c r="AZ103" s="61">
        <v>0</v>
      </c>
      <c r="BA103" s="61">
        <v>0</v>
      </c>
      <c r="BB103" s="61">
        <v>0</v>
      </c>
      <c r="BC103" s="61">
        <v>0</v>
      </c>
      <c r="BD103" s="61">
        <v>0</v>
      </c>
      <c r="BE103" s="61">
        <v>0</v>
      </c>
      <c r="BF103" s="61">
        <v>0</v>
      </c>
      <c r="BG103" s="61">
        <v>0</v>
      </c>
      <c r="BH103" s="61">
        <v>0</v>
      </c>
      <c r="BI103" s="61">
        <v>0</v>
      </c>
      <c r="BJ103" s="61">
        <v>0</v>
      </c>
      <c r="BK103" s="61">
        <v>0</v>
      </c>
      <c r="BL103" s="61">
        <v>0</v>
      </c>
      <c r="BM103" s="61">
        <v>0</v>
      </c>
      <c r="BN103" s="61">
        <v>0</v>
      </c>
      <c r="BO103" s="61">
        <v>0</v>
      </c>
      <c r="BP103" s="61">
        <v>0</v>
      </c>
      <c r="BQ103" s="61">
        <v>0</v>
      </c>
      <c r="BR103" s="61">
        <v>0</v>
      </c>
      <c r="BS103" s="61">
        <v>0</v>
      </c>
      <c r="BT103" s="61">
        <v>0</v>
      </c>
      <c r="BU103" s="61">
        <v>0</v>
      </c>
      <c r="BV103" s="61">
        <v>0</v>
      </c>
      <c r="BW103" s="61">
        <v>0</v>
      </c>
      <c r="BX103" s="61">
        <v>0</v>
      </c>
      <c r="BY103" s="61">
        <v>0</v>
      </c>
      <c r="BZ103" s="61">
        <v>0</v>
      </c>
      <c r="CA103" s="61">
        <v>0</v>
      </c>
      <c r="CB103" s="61">
        <v>0</v>
      </c>
      <c r="CC103" s="61">
        <v>0</v>
      </c>
      <c r="CD103" s="61">
        <v>0</v>
      </c>
      <c r="CE103" s="61">
        <v>0</v>
      </c>
      <c r="CF103" s="61">
        <v>0</v>
      </c>
      <c r="CG103" s="61">
        <v>0</v>
      </c>
      <c r="CH103" s="61">
        <v>0</v>
      </c>
      <c r="CI103" s="61">
        <v>0</v>
      </c>
      <c r="CJ103" s="61">
        <v>0</v>
      </c>
      <c r="CK103" s="61">
        <v>0</v>
      </c>
      <c r="CL103" s="61">
        <v>0</v>
      </c>
      <c r="CM103" s="61">
        <v>0</v>
      </c>
    </row>
    <row r="104" spans="1:91" s="59" customFormat="1" x14ac:dyDescent="0.3">
      <c r="A104" s="60" t="s">
        <v>238</v>
      </c>
      <c r="B104" s="61">
        <v>98561</v>
      </c>
      <c r="C104" s="61">
        <v>14468</v>
      </c>
      <c r="D104" s="61">
        <v>2037</v>
      </c>
      <c r="E104" s="61">
        <v>1247</v>
      </c>
      <c r="F104" s="61">
        <v>10562</v>
      </c>
      <c r="G104" s="61">
        <v>10107</v>
      </c>
      <c r="H104" s="61">
        <v>14942</v>
      </c>
      <c r="I104" s="61">
        <v>84804</v>
      </c>
      <c r="J104" s="61">
        <v>13535</v>
      </c>
      <c r="K104" s="61">
        <v>1878</v>
      </c>
      <c r="L104" s="61">
        <v>955</v>
      </c>
      <c r="M104" s="61">
        <v>7101</v>
      </c>
      <c r="N104" s="61">
        <v>9016</v>
      </c>
      <c r="O104" s="61">
        <v>11479</v>
      </c>
      <c r="P104" s="61">
        <v>13757</v>
      </c>
      <c r="Q104" s="61">
        <v>933</v>
      </c>
      <c r="R104" s="61">
        <v>158</v>
      </c>
      <c r="S104" s="61">
        <v>291</v>
      </c>
      <c r="T104" s="61">
        <v>3462</v>
      </c>
      <c r="U104" s="61">
        <v>1091</v>
      </c>
      <c r="V104" s="61">
        <v>3464</v>
      </c>
      <c r="W104" s="61">
        <v>271149</v>
      </c>
      <c r="X104" s="61">
        <v>40898</v>
      </c>
      <c r="Y104" s="61">
        <v>5677</v>
      </c>
      <c r="Z104" s="61">
        <v>6045</v>
      </c>
      <c r="AA104" s="61">
        <v>29506</v>
      </c>
      <c r="AB104" s="61">
        <v>21909</v>
      </c>
      <c r="AC104" s="61">
        <v>33909</v>
      </c>
      <c r="AD104" s="61">
        <v>220577</v>
      </c>
      <c r="AE104" s="61">
        <v>33632</v>
      </c>
      <c r="AF104" s="61">
        <v>5055</v>
      </c>
      <c r="AG104" s="61">
        <v>4418</v>
      </c>
      <c r="AH104" s="61">
        <v>21431</v>
      </c>
      <c r="AI104" s="61">
        <v>19608</v>
      </c>
      <c r="AJ104" s="61">
        <v>26084</v>
      </c>
      <c r="AK104" s="61">
        <v>50571</v>
      </c>
      <c r="AL104" s="61">
        <v>7266</v>
      </c>
      <c r="AM104" s="61">
        <v>622</v>
      </c>
      <c r="AN104" s="61">
        <v>1627</v>
      </c>
      <c r="AO104" s="61">
        <v>8076</v>
      </c>
      <c r="AP104" s="61">
        <v>2301</v>
      </c>
      <c r="AQ104" s="61">
        <v>7825</v>
      </c>
      <c r="AR104" s="61">
        <v>1274</v>
      </c>
      <c r="AS104" s="61">
        <v>4003</v>
      </c>
      <c r="AT104" s="61">
        <v>625</v>
      </c>
      <c r="AU104" s="61">
        <v>2060</v>
      </c>
      <c r="AV104" s="61">
        <v>332</v>
      </c>
      <c r="AW104" s="61">
        <v>1210</v>
      </c>
      <c r="AX104" s="61">
        <v>1520</v>
      </c>
      <c r="AY104" s="61">
        <v>3445</v>
      </c>
      <c r="AZ104" s="61">
        <v>1197</v>
      </c>
      <c r="BA104" s="61">
        <v>3731</v>
      </c>
      <c r="BB104" s="61">
        <v>594</v>
      </c>
      <c r="BC104" s="61">
        <v>1938</v>
      </c>
      <c r="BD104" s="61">
        <v>268</v>
      </c>
      <c r="BE104" s="61">
        <v>1157</v>
      </c>
      <c r="BF104" s="61">
        <v>1475</v>
      </c>
      <c r="BG104" s="61">
        <v>3175</v>
      </c>
      <c r="BH104" s="61">
        <v>77</v>
      </c>
      <c r="BI104" s="61">
        <v>272</v>
      </c>
      <c r="BJ104" s="61">
        <v>31</v>
      </c>
      <c r="BK104" s="61">
        <v>122</v>
      </c>
      <c r="BL104" s="61">
        <v>64</v>
      </c>
      <c r="BM104" s="61">
        <v>53</v>
      </c>
      <c r="BN104" s="61">
        <v>45</v>
      </c>
      <c r="BO104" s="61">
        <v>269</v>
      </c>
      <c r="BP104" s="61">
        <v>2538</v>
      </c>
      <c r="BQ104" s="61">
        <v>11944</v>
      </c>
      <c r="BR104" s="61">
        <v>3625</v>
      </c>
      <c r="BS104" s="61">
        <v>4829</v>
      </c>
      <c r="BT104" s="61">
        <v>1122</v>
      </c>
      <c r="BU104" s="61">
        <v>2891</v>
      </c>
      <c r="BV104" s="61">
        <v>3056</v>
      </c>
      <c r="BW104" s="61">
        <v>10893</v>
      </c>
      <c r="BX104" s="61">
        <v>2408</v>
      </c>
      <c r="BY104" s="61">
        <v>10590</v>
      </c>
      <c r="BZ104" s="61">
        <v>2508</v>
      </c>
      <c r="CA104" s="61">
        <v>4528</v>
      </c>
      <c r="CB104" s="61">
        <v>860</v>
      </c>
      <c r="CC104" s="61">
        <v>2787</v>
      </c>
      <c r="CD104" s="61">
        <v>2871</v>
      </c>
      <c r="CE104" s="61">
        <v>7080</v>
      </c>
      <c r="CF104" s="61">
        <v>130</v>
      </c>
      <c r="CG104" s="61">
        <v>1354</v>
      </c>
      <c r="CH104" s="61">
        <v>1117</v>
      </c>
      <c r="CI104" s="61">
        <v>302</v>
      </c>
      <c r="CJ104" s="61">
        <v>262</v>
      </c>
      <c r="CK104" s="61">
        <v>104</v>
      </c>
      <c r="CL104" s="61">
        <v>185</v>
      </c>
      <c r="CM104" s="61">
        <v>3813</v>
      </c>
    </row>
    <row r="105" spans="1:91" s="59" customFormat="1" x14ac:dyDescent="0.3">
      <c r="A105" s="60" t="s">
        <v>239</v>
      </c>
      <c r="B105" s="61">
        <v>944923</v>
      </c>
      <c r="C105" s="61">
        <v>212684</v>
      </c>
      <c r="D105" s="61">
        <v>23769</v>
      </c>
      <c r="E105" s="61">
        <v>12356</v>
      </c>
      <c r="F105" s="61">
        <v>156464</v>
      </c>
      <c r="G105" s="61">
        <v>89239</v>
      </c>
      <c r="H105" s="61">
        <v>101088</v>
      </c>
      <c r="I105" s="61">
        <v>824393</v>
      </c>
      <c r="J105" s="61">
        <v>192253</v>
      </c>
      <c r="K105" s="61">
        <v>17945</v>
      </c>
      <c r="L105" s="61">
        <v>10581</v>
      </c>
      <c r="M105" s="61">
        <v>121451</v>
      </c>
      <c r="N105" s="61">
        <v>78801</v>
      </c>
      <c r="O105" s="61">
        <v>85913</v>
      </c>
      <c r="P105" s="61">
        <v>120530</v>
      </c>
      <c r="Q105" s="61">
        <v>20431</v>
      </c>
      <c r="R105" s="61">
        <v>5824</v>
      </c>
      <c r="S105" s="61">
        <v>1775</v>
      </c>
      <c r="T105" s="61">
        <v>35012</v>
      </c>
      <c r="U105" s="61">
        <v>10438</v>
      </c>
      <c r="V105" s="61">
        <v>15175</v>
      </c>
      <c r="W105" s="61">
        <v>1870057</v>
      </c>
      <c r="X105" s="61">
        <v>392971</v>
      </c>
      <c r="Y105" s="61">
        <v>68908</v>
      </c>
      <c r="Z105" s="61">
        <v>29970</v>
      </c>
      <c r="AA105" s="61">
        <v>294695</v>
      </c>
      <c r="AB105" s="61">
        <v>170590</v>
      </c>
      <c r="AC105" s="61">
        <v>249788</v>
      </c>
      <c r="AD105" s="61">
        <v>1548421</v>
      </c>
      <c r="AE105" s="61">
        <v>348173</v>
      </c>
      <c r="AF105" s="61">
        <v>51712</v>
      </c>
      <c r="AG105" s="61">
        <v>24164</v>
      </c>
      <c r="AH105" s="61">
        <v>224169</v>
      </c>
      <c r="AI105" s="61">
        <v>150413</v>
      </c>
      <c r="AJ105" s="61">
        <v>157408</v>
      </c>
      <c r="AK105" s="61">
        <v>321636</v>
      </c>
      <c r="AL105" s="61">
        <v>44798</v>
      </c>
      <c r="AM105" s="61">
        <v>17196</v>
      </c>
      <c r="AN105" s="61">
        <v>5807</v>
      </c>
      <c r="AO105" s="61">
        <v>70526</v>
      </c>
      <c r="AP105" s="61">
        <v>20177</v>
      </c>
      <c r="AQ105" s="61">
        <v>92380</v>
      </c>
      <c r="AR105" s="61">
        <v>28156</v>
      </c>
      <c r="AS105" s="61">
        <v>66416</v>
      </c>
      <c r="AT105" s="61">
        <v>9127</v>
      </c>
      <c r="AU105" s="61">
        <v>20760</v>
      </c>
      <c r="AV105" s="61">
        <v>14159</v>
      </c>
      <c r="AW105" s="61">
        <v>7641</v>
      </c>
      <c r="AX105" s="61">
        <v>38424</v>
      </c>
      <c r="AY105" s="61">
        <v>28001</v>
      </c>
      <c r="AZ105" s="61">
        <v>25184</v>
      </c>
      <c r="BA105" s="61">
        <v>60178</v>
      </c>
      <c r="BB105" s="61">
        <v>8575</v>
      </c>
      <c r="BC105" s="61">
        <v>18938</v>
      </c>
      <c r="BD105" s="61">
        <v>13529</v>
      </c>
      <c r="BE105" s="61">
        <v>7229</v>
      </c>
      <c r="BF105" s="61">
        <v>33300</v>
      </c>
      <c r="BG105" s="61">
        <v>25320</v>
      </c>
      <c r="BH105" s="61">
        <v>2973</v>
      </c>
      <c r="BI105" s="61">
        <v>6238</v>
      </c>
      <c r="BJ105" s="61">
        <v>552</v>
      </c>
      <c r="BK105" s="61">
        <v>1822</v>
      </c>
      <c r="BL105" s="61">
        <v>630</v>
      </c>
      <c r="BM105" s="61">
        <v>412</v>
      </c>
      <c r="BN105" s="61">
        <v>5124</v>
      </c>
      <c r="BO105" s="61">
        <v>2680</v>
      </c>
      <c r="BP105" s="61">
        <v>54473</v>
      </c>
      <c r="BQ105" s="61">
        <v>122252</v>
      </c>
      <c r="BR105" s="61">
        <v>16751</v>
      </c>
      <c r="BS105" s="61">
        <v>32983</v>
      </c>
      <c r="BT105" s="61">
        <v>32389</v>
      </c>
      <c r="BU105" s="61">
        <v>12067</v>
      </c>
      <c r="BV105" s="61">
        <v>72945</v>
      </c>
      <c r="BW105" s="61">
        <v>49112</v>
      </c>
      <c r="BX105" s="61">
        <v>49630</v>
      </c>
      <c r="BY105" s="61">
        <v>108333</v>
      </c>
      <c r="BZ105" s="61">
        <v>14490</v>
      </c>
      <c r="CA105" s="61">
        <v>29712</v>
      </c>
      <c r="CB105" s="61">
        <v>30630</v>
      </c>
      <c r="CC105" s="61">
        <v>11425</v>
      </c>
      <c r="CD105" s="61">
        <v>63179</v>
      </c>
      <c r="CE105" s="61">
        <v>40774</v>
      </c>
      <c r="CF105" s="61">
        <v>4843</v>
      </c>
      <c r="CG105" s="61">
        <v>13918</v>
      </c>
      <c r="CH105" s="61">
        <v>2261</v>
      </c>
      <c r="CI105" s="61">
        <v>3271</v>
      </c>
      <c r="CJ105" s="61">
        <v>1759</v>
      </c>
      <c r="CK105" s="61">
        <v>642</v>
      </c>
      <c r="CL105" s="61">
        <v>9765</v>
      </c>
      <c r="CM105" s="61">
        <v>8339</v>
      </c>
    </row>
    <row r="106" spans="1:91" s="59" customFormat="1" x14ac:dyDescent="0.3">
      <c r="A106" s="60" t="s">
        <v>240</v>
      </c>
      <c r="B106" s="61">
        <v>4407783</v>
      </c>
      <c r="C106" s="61">
        <v>919612</v>
      </c>
      <c r="D106" s="61">
        <v>369051</v>
      </c>
      <c r="E106" s="61">
        <v>201353</v>
      </c>
      <c r="F106" s="61">
        <v>758997</v>
      </c>
      <c r="G106" s="61">
        <v>454395</v>
      </c>
      <c r="H106" s="61">
        <v>210634</v>
      </c>
      <c r="I106" s="61">
        <v>3271958</v>
      </c>
      <c r="J106" s="61">
        <v>755275</v>
      </c>
      <c r="K106" s="61">
        <v>105212</v>
      </c>
      <c r="L106" s="61">
        <v>103415</v>
      </c>
      <c r="M106" s="61">
        <v>504564</v>
      </c>
      <c r="N106" s="61">
        <v>361056</v>
      </c>
      <c r="O106" s="61">
        <v>161723</v>
      </c>
      <c r="P106" s="61">
        <v>1135825</v>
      </c>
      <c r="Q106" s="61">
        <v>164337</v>
      </c>
      <c r="R106" s="61">
        <v>263839</v>
      </c>
      <c r="S106" s="61">
        <v>97938</v>
      </c>
      <c r="T106" s="61">
        <v>254433</v>
      </c>
      <c r="U106" s="61">
        <v>93339</v>
      </c>
      <c r="V106" s="61">
        <v>48911</v>
      </c>
      <c r="W106" s="61">
        <v>11731245</v>
      </c>
      <c r="X106" s="61">
        <v>2488331</v>
      </c>
      <c r="Y106" s="61">
        <v>1744346</v>
      </c>
      <c r="Z106" s="61">
        <v>1039258</v>
      </c>
      <c r="AA106" s="61">
        <v>1866125</v>
      </c>
      <c r="AB106" s="61">
        <v>1131051</v>
      </c>
      <c r="AC106" s="61">
        <v>464238</v>
      </c>
      <c r="AD106" s="61">
        <v>7561439</v>
      </c>
      <c r="AE106" s="61">
        <v>1973483</v>
      </c>
      <c r="AF106" s="61">
        <v>321572</v>
      </c>
      <c r="AG106" s="61">
        <v>368577</v>
      </c>
      <c r="AH106" s="61">
        <v>1096712</v>
      </c>
      <c r="AI106" s="61">
        <v>886833</v>
      </c>
      <c r="AJ106" s="61">
        <v>304223</v>
      </c>
      <c r="AK106" s="61">
        <v>4169806</v>
      </c>
      <c r="AL106" s="61">
        <v>514847</v>
      </c>
      <c r="AM106" s="61">
        <v>1422774</v>
      </c>
      <c r="AN106" s="61">
        <v>670681</v>
      </c>
      <c r="AO106" s="61">
        <v>769413</v>
      </c>
      <c r="AP106" s="61">
        <v>244218</v>
      </c>
      <c r="AQ106" s="61">
        <v>160015</v>
      </c>
      <c r="AR106" s="61">
        <v>101478</v>
      </c>
      <c r="AS106" s="61">
        <v>232826</v>
      </c>
      <c r="AT106" s="61">
        <v>29175</v>
      </c>
      <c r="AU106" s="61">
        <v>90227</v>
      </c>
      <c r="AV106" s="61">
        <v>100561</v>
      </c>
      <c r="AW106" s="61">
        <v>28137</v>
      </c>
      <c r="AX106" s="61">
        <v>254361</v>
      </c>
      <c r="AY106" s="61">
        <v>82847</v>
      </c>
      <c r="AZ106" s="61">
        <v>92571</v>
      </c>
      <c r="BA106" s="61">
        <v>204896</v>
      </c>
      <c r="BB106" s="61">
        <v>23740</v>
      </c>
      <c r="BC106" s="61">
        <v>76769</v>
      </c>
      <c r="BD106" s="61">
        <v>94807</v>
      </c>
      <c r="BE106" s="61">
        <v>26225</v>
      </c>
      <c r="BF106" s="61">
        <v>171860</v>
      </c>
      <c r="BG106" s="61">
        <v>64407</v>
      </c>
      <c r="BH106" s="61">
        <v>8907</v>
      </c>
      <c r="BI106" s="61">
        <v>27930</v>
      </c>
      <c r="BJ106" s="61">
        <v>5435</v>
      </c>
      <c r="BK106" s="61">
        <v>13458</v>
      </c>
      <c r="BL106" s="61">
        <v>5754</v>
      </c>
      <c r="BM106" s="61">
        <v>1912</v>
      </c>
      <c r="BN106" s="61">
        <v>82501</v>
      </c>
      <c r="BO106" s="61">
        <v>18440</v>
      </c>
      <c r="BP106" s="61">
        <v>314648</v>
      </c>
      <c r="BQ106" s="61">
        <v>663234</v>
      </c>
      <c r="BR106" s="61">
        <v>53594</v>
      </c>
      <c r="BS106" s="61">
        <v>185711</v>
      </c>
      <c r="BT106" s="61">
        <v>342572</v>
      </c>
      <c r="BU106" s="61">
        <v>52404</v>
      </c>
      <c r="BV106" s="61">
        <v>728092</v>
      </c>
      <c r="BW106" s="61">
        <v>148074</v>
      </c>
      <c r="BX106" s="61">
        <v>290200</v>
      </c>
      <c r="BY106" s="61">
        <v>567894</v>
      </c>
      <c r="BZ106" s="61">
        <v>42835</v>
      </c>
      <c r="CA106" s="61">
        <v>156594</v>
      </c>
      <c r="CB106" s="61">
        <v>323301</v>
      </c>
      <c r="CC106" s="61">
        <v>49245</v>
      </c>
      <c r="CD106" s="61">
        <v>437133</v>
      </c>
      <c r="CE106" s="61">
        <v>106281</v>
      </c>
      <c r="CF106" s="61">
        <v>24448</v>
      </c>
      <c r="CG106" s="61">
        <v>95340</v>
      </c>
      <c r="CH106" s="61">
        <v>10759</v>
      </c>
      <c r="CI106" s="61">
        <v>29117</v>
      </c>
      <c r="CJ106" s="61">
        <v>19272</v>
      </c>
      <c r="CK106" s="61">
        <v>3159</v>
      </c>
      <c r="CL106" s="61">
        <v>290959</v>
      </c>
      <c r="CM106" s="61">
        <v>41793</v>
      </c>
    </row>
    <row r="107" spans="1:91" s="59" customFormat="1" x14ac:dyDescent="0.3">
      <c r="A107" s="60" t="s">
        <v>241</v>
      </c>
      <c r="B107" s="61">
        <v>5924218</v>
      </c>
      <c r="C107" s="61">
        <v>1210492</v>
      </c>
      <c r="D107" s="61">
        <v>466211</v>
      </c>
      <c r="E107" s="61">
        <v>361641</v>
      </c>
      <c r="F107" s="61">
        <v>1085954</v>
      </c>
      <c r="G107" s="61">
        <v>623076</v>
      </c>
      <c r="H107" s="61">
        <v>184995</v>
      </c>
      <c r="I107" s="61">
        <v>4648568</v>
      </c>
      <c r="J107" s="61">
        <v>1007572</v>
      </c>
      <c r="K107" s="61">
        <v>209986</v>
      </c>
      <c r="L107" s="61">
        <v>225380</v>
      </c>
      <c r="M107" s="61">
        <v>813152</v>
      </c>
      <c r="N107" s="61">
        <v>512512</v>
      </c>
      <c r="O107" s="61">
        <v>139064</v>
      </c>
      <c r="P107" s="61">
        <v>1275650</v>
      </c>
      <c r="Q107" s="61">
        <v>202921</v>
      </c>
      <c r="R107" s="61">
        <v>256226</v>
      </c>
      <c r="S107" s="61">
        <v>136261</v>
      </c>
      <c r="T107" s="61">
        <v>272802</v>
      </c>
      <c r="U107" s="61">
        <v>110564</v>
      </c>
      <c r="V107" s="61">
        <v>45930</v>
      </c>
      <c r="W107" s="61">
        <v>16927211</v>
      </c>
      <c r="X107" s="61">
        <v>3582193</v>
      </c>
      <c r="Y107" s="61">
        <v>2169131</v>
      </c>
      <c r="Z107" s="61">
        <v>1962136</v>
      </c>
      <c r="AA107" s="61">
        <v>2833581</v>
      </c>
      <c r="AB107" s="61">
        <v>1694735</v>
      </c>
      <c r="AC107" s="61">
        <v>423510</v>
      </c>
      <c r="AD107" s="61">
        <v>12058039</v>
      </c>
      <c r="AE107" s="61">
        <v>2925713</v>
      </c>
      <c r="AF107" s="61">
        <v>725225</v>
      </c>
      <c r="AG107" s="61">
        <v>908253</v>
      </c>
      <c r="AH107" s="61">
        <v>2038115</v>
      </c>
      <c r="AI107" s="61">
        <v>1386744</v>
      </c>
      <c r="AJ107" s="61">
        <v>273236</v>
      </c>
      <c r="AK107" s="61">
        <v>4869172</v>
      </c>
      <c r="AL107" s="61">
        <v>656480</v>
      </c>
      <c r="AM107" s="61">
        <v>1443906</v>
      </c>
      <c r="AN107" s="61">
        <v>1053882</v>
      </c>
      <c r="AO107" s="61">
        <v>795465</v>
      </c>
      <c r="AP107" s="61">
        <v>307990</v>
      </c>
      <c r="AQ107" s="61">
        <v>150273</v>
      </c>
      <c r="AR107" s="61">
        <v>131407</v>
      </c>
      <c r="AS107" s="61">
        <v>285040</v>
      </c>
      <c r="AT107" s="61">
        <v>41764</v>
      </c>
      <c r="AU107" s="61">
        <v>135325</v>
      </c>
      <c r="AV107" s="61">
        <v>126632</v>
      </c>
      <c r="AW107" s="61">
        <v>40558</v>
      </c>
      <c r="AX107" s="61">
        <v>356755</v>
      </c>
      <c r="AY107" s="61">
        <v>93011</v>
      </c>
      <c r="AZ107" s="61">
        <v>120895</v>
      </c>
      <c r="BA107" s="61">
        <v>252194</v>
      </c>
      <c r="BB107" s="61">
        <v>33843</v>
      </c>
      <c r="BC107" s="61">
        <v>117740</v>
      </c>
      <c r="BD107" s="61">
        <v>117513</v>
      </c>
      <c r="BE107" s="61">
        <v>38567</v>
      </c>
      <c r="BF107" s="61">
        <v>257881</v>
      </c>
      <c r="BG107" s="61">
        <v>68940</v>
      </c>
      <c r="BH107" s="61">
        <v>10512</v>
      </c>
      <c r="BI107" s="61">
        <v>32846</v>
      </c>
      <c r="BJ107" s="61">
        <v>7921</v>
      </c>
      <c r="BK107" s="61">
        <v>17585</v>
      </c>
      <c r="BL107" s="61">
        <v>9119</v>
      </c>
      <c r="BM107" s="61">
        <v>1991</v>
      </c>
      <c r="BN107" s="61">
        <v>98874</v>
      </c>
      <c r="BO107" s="61">
        <v>24072</v>
      </c>
      <c r="BP107" s="61">
        <v>449088</v>
      </c>
      <c r="BQ107" s="61">
        <v>907371</v>
      </c>
      <c r="BR107" s="61">
        <v>79602</v>
      </c>
      <c r="BS107" s="61">
        <v>290264</v>
      </c>
      <c r="BT107" s="61">
        <v>481526</v>
      </c>
      <c r="BU107" s="61">
        <v>81562</v>
      </c>
      <c r="BV107" s="61">
        <v>1116283</v>
      </c>
      <c r="BW107" s="61">
        <v>176499</v>
      </c>
      <c r="BX107" s="61">
        <v>411380</v>
      </c>
      <c r="BY107" s="61">
        <v>799416</v>
      </c>
      <c r="BZ107" s="61">
        <v>64022</v>
      </c>
      <c r="CA107" s="61">
        <v>254637</v>
      </c>
      <c r="CB107" s="61">
        <v>444916</v>
      </c>
      <c r="CC107" s="61">
        <v>78376</v>
      </c>
      <c r="CD107" s="61">
        <v>752720</v>
      </c>
      <c r="CE107" s="61">
        <v>120246</v>
      </c>
      <c r="CF107" s="61">
        <v>37708</v>
      </c>
      <c r="CG107" s="61">
        <v>107955</v>
      </c>
      <c r="CH107" s="61">
        <v>15580</v>
      </c>
      <c r="CI107" s="61">
        <v>35627</v>
      </c>
      <c r="CJ107" s="61">
        <v>36610</v>
      </c>
      <c r="CK107" s="61">
        <v>3186</v>
      </c>
      <c r="CL107" s="61">
        <v>363562</v>
      </c>
      <c r="CM107" s="61">
        <v>56252</v>
      </c>
    </row>
    <row r="108" spans="1:91" s="59" customFormat="1" x14ac:dyDescent="0.3">
      <c r="A108" s="60" t="s">
        <v>242</v>
      </c>
      <c r="B108" s="61">
        <v>3513294</v>
      </c>
      <c r="C108" s="61">
        <v>735322</v>
      </c>
      <c r="D108" s="61">
        <v>162409</v>
      </c>
      <c r="E108" s="62">
        <v>212215</v>
      </c>
      <c r="F108" s="62">
        <v>627692</v>
      </c>
      <c r="G108" s="62">
        <v>346087</v>
      </c>
      <c r="H108" s="61">
        <v>223533</v>
      </c>
      <c r="I108" s="61">
        <v>2905879</v>
      </c>
      <c r="J108" s="61">
        <v>619910</v>
      </c>
      <c r="K108" s="61">
        <v>103005</v>
      </c>
      <c r="L108" s="61">
        <v>160988</v>
      </c>
      <c r="M108" s="61">
        <v>484305</v>
      </c>
      <c r="N108" s="61">
        <v>290520</v>
      </c>
      <c r="O108" s="61">
        <v>177448</v>
      </c>
      <c r="P108" s="61">
        <v>607415</v>
      </c>
      <c r="Q108" s="61">
        <v>115412</v>
      </c>
      <c r="R108" s="61">
        <v>59404</v>
      </c>
      <c r="S108" s="61">
        <v>51227</v>
      </c>
      <c r="T108" s="61">
        <v>143387</v>
      </c>
      <c r="U108" s="61">
        <v>55567</v>
      </c>
      <c r="V108" s="61">
        <v>46085</v>
      </c>
      <c r="W108" s="61">
        <v>8219094</v>
      </c>
      <c r="X108" s="61">
        <v>1787489</v>
      </c>
      <c r="Y108" s="61">
        <v>585444</v>
      </c>
      <c r="Z108" s="61">
        <v>959931</v>
      </c>
      <c r="AA108" s="61">
        <v>1300688</v>
      </c>
      <c r="AB108" s="61">
        <v>848375</v>
      </c>
      <c r="AC108" s="61">
        <v>462533</v>
      </c>
      <c r="AD108" s="61">
        <v>6393060</v>
      </c>
      <c r="AE108" s="61">
        <v>1466260</v>
      </c>
      <c r="AF108" s="61">
        <v>329907</v>
      </c>
      <c r="AG108" s="61">
        <v>575689</v>
      </c>
      <c r="AH108" s="61">
        <v>965671</v>
      </c>
      <c r="AI108" s="61">
        <v>709087</v>
      </c>
      <c r="AJ108" s="61">
        <v>333690</v>
      </c>
      <c r="AK108" s="61">
        <v>1826034</v>
      </c>
      <c r="AL108" s="61">
        <v>321229</v>
      </c>
      <c r="AM108" s="61">
        <v>255537</v>
      </c>
      <c r="AN108" s="61">
        <v>384243</v>
      </c>
      <c r="AO108" s="61">
        <v>335017</v>
      </c>
      <c r="AP108" s="61">
        <v>139289</v>
      </c>
      <c r="AQ108" s="61">
        <v>128843</v>
      </c>
      <c r="AR108" s="61">
        <v>76237</v>
      </c>
      <c r="AS108" s="61">
        <v>165208</v>
      </c>
      <c r="AT108" s="61">
        <v>39870</v>
      </c>
      <c r="AU108" s="61">
        <v>98784</v>
      </c>
      <c r="AV108" s="61">
        <v>71029</v>
      </c>
      <c r="AW108" s="61">
        <v>31360</v>
      </c>
      <c r="AX108" s="61">
        <v>160548</v>
      </c>
      <c r="AY108" s="61">
        <v>92286</v>
      </c>
      <c r="AZ108" s="61">
        <v>67997</v>
      </c>
      <c r="BA108" s="61">
        <v>144588</v>
      </c>
      <c r="BB108" s="61">
        <v>34816</v>
      </c>
      <c r="BC108" s="61">
        <v>87084</v>
      </c>
      <c r="BD108" s="61">
        <v>64262</v>
      </c>
      <c r="BE108" s="61">
        <v>29943</v>
      </c>
      <c r="BF108" s="61">
        <v>114661</v>
      </c>
      <c r="BG108" s="61">
        <v>76559</v>
      </c>
      <c r="BH108" s="61">
        <v>8239</v>
      </c>
      <c r="BI108" s="61">
        <v>20620</v>
      </c>
      <c r="BJ108" s="61">
        <v>5054</v>
      </c>
      <c r="BK108" s="61">
        <v>11700</v>
      </c>
      <c r="BL108" s="61">
        <v>6767</v>
      </c>
      <c r="BM108" s="61">
        <v>1417</v>
      </c>
      <c r="BN108" s="61">
        <v>45886</v>
      </c>
      <c r="BO108" s="61">
        <v>15728</v>
      </c>
      <c r="BP108" s="61">
        <v>225945</v>
      </c>
      <c r="BQ108" s="61">
        <v>410183</v>
      </c>
      <c r="BR108" s="61">
        <v>68320</v>
      </c>
      <c r="BS108" s="61">
        <v>191437</v>
      </c>
      <c r="BT108" s="61">
        <v>242514</v>
      </c>
      <c r="BU108" s="61">
        <v>58124</v>
      </c>
      <c r="BV108" s="61">
        <v>430153</v>
      </c>
      <c r="BW108" s="61">
        <v>160812</v>
      </c>
      <c r="BX108" s="61">
        <v>203000</v>
      </c>
      <c r="BY108" s="61">
        <v>358112</v>
      </c>
      <c r="BZ108" s="61">
        <v>58210</v>
      </c>
      <c r="CA108" s="61">
        <v>165019</v>
      </c>
      <c r="CB108" s="61">
        <v>216039</v>
      </c>
      <c r="CC108" s="61">
        <v>55899</v>
      </c>
      <c r="CD108" s="61">
        <v>284717</v>
      </c>
      <c r="CE108" s="61">
        <v>125264</v>
      </c>
      <c r="CF108" s="61">
        <v>22945</v>
      </c>
      <c r="CG108" s="61">
        <v>52072</v>
      </c>
      <c r="CH108" s="61">
        <v>10110</v>
      </c>
      <c r="CI108" s="61">
        <v>26418</v>
      </c>
      <c r="CJ108" s="61">
        <v>26474</v>
      </c>
      <c r="CK108" s="61">
        <v>2225</v>
      </c>
      <c r="CL108" s="61">
        <v>145436</v>
      </c>
      <c r="CM108" s="61">
        <v>35548</v>
      </c>
    </row>
    <row r="109" spans="1:91" s="59" customFormat="1" x14ac:dyDescent="0.3">
      <c r="A109" s="60" t="s">
        <v>243</v>
      </c>
      <c r="B109" s="61">
        <v>2406759</v>
      </c>
      <c r="C109" s="61">
        <v>494570</v>
      </c>
      <c r="D109" s="61">
        <v>65438</v>
      </c>
      <c r="E109" s="61">
        <v>186163</v>
      </c>
      <c r="F109" s="61">
        <v>333386</v>
      </c>
      <c r="G109" s="61">
        <v>275836</v>
      </c>
      <c r="H109" s="61">
        <v>178846</v>
      </c>
      <c r="I109" s="61">
        <v>1917987</v>
      </c>
      <c r="J109" s="61">
        <v>404165</v>
      </c>
      <c r="K109" s="61">
        <v>38554</v>
      </c>
      <c r="L109" s="61">
        <v>118041</v>
      </c>
      <c r="M109" s="61">
        <v>233113</v>
      </c>
      <c r="N109" s="61">
        <v>224543</v>
      </c>
      <c r="O109" s="61">
        <v>142107</v>
      </c>
      <c r="P109" s="61">
        <v>488772</v>
      </c>
      <c r="Q109" s="61">
        <v>90405</v>
      </c>
      <c r="R109" s="61">
        <v>26885</v>
      </c>
      <c r="S109" s="61">
        <v>68123</v>
      </c>
      <c r="T109" s="61">
        <v>100273</v>
      </c>
      <c r="U109" s="61">
        <v>51293</v>
      </c>
      <c r="V109" s="61">
        <v>36739</v>
      </c>
      <c r="W109" s="61">
        <v>5128825</v>
      </c>
      <c r="X109" s="61">
        <v>994199</v>
      </c>
      <c r="Y109" s="61">
        <v>170840</v>
      </c>
      <c r="Z109" s="61">
        <v>748849</v>
      </c>
      <c r="AA109" s="61">
        <v>630058</v>
      </c>
      <c r="AB109" s="61">
        <v>580767</v>
      </c>
      <c r="AC109" s="61">
        <v>384098</v>
      </c>
      <c r="AD109" s="61">
        <v>3758168</v>
      </c>
      <c r="AE109" s="61">
        <v>766208</v>
      </c>
      <c r="AF109" s="61">
        <v>84054</v>
      </c>
      <c r="AG109" s="61">
        <v>372333</v>
      </c>
      <c r="AH109" s="61">
        <v>415995</v>
      </c>
      <c r="AI109" s="61">
        <v>454859</v>
      </c>
      <c r="AJ109" s="61">
        <v>273851</v>
      </c>
      <c r="AK109" s="61">
        <v>1370657</v>
      </c>
      <c r="AL109" s="61">
        <v>227992</v>
      </c>
      <c r="AM109" s="61">
        <v>86786</v>
      </c>
      <c r="AN109" s="61">
        <v>376516</v>
      </c>
      <c r="AO109" s="61">
        <v>214063</v>
      </c>
      <c r="AP109" s="61">
        <v>125908</v>
      </c>
      <c r="AQ109" s="61">
        <v>110247</v>
      </c>
      <c r="AR109" s="61">
        <v>38261</v>
      </c>
      <c r="AS109" s="61">
        <v>89192</v>
      </c>
      <c r="AT109" s="61">
        <v>40933</v>
      </c>
      <c r="AU109" s="61">
        <v>67914</v>
      </c>
      <c r="AV109" s="61">
        <v>27193</v>
      </c>
      <c r="AW109" s="61">
        <v>28482</v>
      </c>
      <c r="AX109" s="61">
        <v>111861</v>
      </c>
      <c r="AY109" s="61">
        <v>90734</v>
      </c>
      <c r="AZ109" s="61">
        <v>32091</v>
      </c>
      <c r="BA109" s="61">
        <v>75462</v>
      </c>
      <c r="BB109" s="61">
        <v>35021</v>
      </c>
      <c r="BC109" s="61">
        <v>58248</v>
      </c>
      <c r="BD109" s="61">
        <v>24458</v>
      </c>
      <c r="BE109" s="61">
        <v>27099</v>
      </c>
      <c r="BF109" s="61">
        <v>78185</v>
      </c>
      <c r="BG109" s="61">
        <v>73603</v>
      </c>
      <c r="BH109" s="61">
        <v>6170</v>
      </c>
      <c r="BI109" s="61">
        <v>13730</v>
      </c>
      <c r="BJ109" s="61">
        <v>5912</v>
      </c>
      <c r="BK109" s="61">
        <v>9666</v>
      </c>
      <c r="BL109" s="61">
        <v>2736</v>
      </c>
      <c r="BM109" s="61">
        <v>1383</v>
      </c>
      <c r="BN109" s="61">
        <v>33676</v>
      </c>
      <c r="BO109" s="61">
        <v>17132</v>
      </c>
      <c r="BP109" s="61">
        <v>81410</v>
      </c>
      <c r="BQ109" s="61">
        <v>190140</v>
      </c>
      <c r="BR109" s="61">
        <v>73267</v>
      </c>
      <c r="BS109" s="61">
        <v>127080</v>
      </c>
      <c r="BT109" s="61">
        <v>58738</v>
      </c>
      <c r="BU109" s="61">
        <v>50573</v>
      </c>
      <c r="BV109" s="61">
        <v>245753</v>
      </c>
      <c r="BW109" s="61">
        <v>167238</v>
      </c>
      <c r="BX109" s="61">
        <v>68053</v>
      </c>
      <c r="BY109" s="61">
        <v>151998</v>
      </c>
      <c r="BZ109" s="61">
        <v>62062</v>
      </c>
      <c r="CA109" s="61">
        <v>103919</v>
      </c>
      <c r="CB109" s="61">
        <v>51649</v>
      </c>
      <c r="CC109" s="61">
        <v>48702</v>
      </c>
      <c r="CD109" s="61">
        <v>151439</v>
      </c>
      <c r="CE109" s="61">
        <v>128385</v>
      </c>
      <c r="CF109" s="61">
        <v>13357</v>
      </c>
      <c r="CG109" s="61">
        <v>38141</v>
      </c>
      <c r="CH109" s="61">
        <v>11205</v>
      </c>
      <c r="CI109" s="61">
        <v>23161</v>
      </c>
      <c r="CJ109" s="61">
        <v>7089</v>
      </c>
      <c r="CK109" s="61">
        <v>1872</v>
      </c>
      <c r="CL109" s="61">
        <v>94314</v>
      </c>
      <c r="CM109" s="61">
        <v>38853</v>
      </c>
    </row>
    <row r="110" spans="1:91" s="59" customFormat="1" x14ac:dyDescent="0.3">
      <c r="A110" s="60" t="s">
        <v>244</v>
      </c>
      <c r="B110" s="61">
        <v>1184922</v>
      </c>
      <c r="C110" s="61">
        <v>171612</v>
      </c>
      <c r="D110" s="61">
        <v>23073</v>
      </c>
      <c r="E110" s="61">
        <v>143113</v>
      </c>
      <c r="F110" s="61">
        <v>144031</v>
      </c>
      <c r="G110" s="61">
        <v>146459</v>
      </c>
      <c r="H110" s="61">
        <v>205367</v>
      </c>
      <c r="I110" s="61">
        <v>925018</v>
      </c>
      <c r="J110" s="61">
        <v>143000</v>
      </c>
      <c r="K110" s="61">
        <v>16747</v>
      </c>
      <c r="L110" s="61">
        <v>58218</v>
      </c>
      <c r="M110" s="61">
        <v>107507</v>
      </c>
      <c r="N110" s="61">
        <v>120328</v>
      </c>
      <c r="O110" s="61">
        <v>167173</v>
      </c>
      <c r="P110" s="61">
        <v>259904</v>
      </c>
      <c r="Q110" s="61">
        <v>28612</v>
      </c>
      <c r="R110" s="61">
        <v>6326</v>
      </c>
      <c r="S110" s="61">
        <v>84894</v>
      </c>
      <c r="T110" s="61">
        <v>36524</v>
      </c>
      <c r="U110" s="61">
        <v>26131</v>
      </c>
      <c r="V110" s="61">
        <v>38193</v>
      </c>
      <c r="W110" s="61">
        <v>2874269</v>
      </c>
      <c r="X110" s="61">
        <v>327138</v>
      </c>
      <c r="Y110" s="61">
        <v>49276</v>
      </c>
      <c r="Z110" s="61">
        <v>780724</v>
      </c>
      <c r="AA110" s="61">
        <v>279247</v>
      </c>
      <c r="AB110" s="61">
        <v>280198</v>
      </c>
      <c r="AC110" s="61">
        <v>406497</v>
      </c>
      <c r="AD110" s="61">
        <v>1799183</v>
      </c>
      <c r="AE110" s="61">
        <v>249674</v>
      </c>
      <c r="AF110" s="61">
        <v>31589</v>
      </c>
      <c r="AG110" s="61">
        <v>157106</v>
      </c>
      <c r="AH110" s="61">
        <v>201535</v>
      </c>
      <c r="AI110" s="61">
        <v>212882</v>
      </c>
      <c r="AJ110" s="61">
        <v>304090</v>
      </c>
      <c r="AK110" s="61">
        <v>1075086</v>
      </c>
      <c r="AL110" s="61">
        <v>77464</v>
      </c>
      <c r="AM110" s="61">
        <v>17687</v>
      </c>
      <c r="AN110" s="61">
        <v>623618</v>
      </c>
      <c r="AO110" s="61">
        <v>77712</v>
      </c>
      <c r="AP110" s="61">
        <v>67316</v>
      </c>
      <c r="AQ110" s="61">
        <v>102407</v>
      </c>
      <c r="AR110" s="61">
        <v>15850</v>
      </c>
      <c r="AS110" s="61">
        <v>29177</v>
      </c>
      <c r="AT110" s="61">
        <v>11733</v>
      </c>
      <c r="AU110" s="61">
        <v>12340</v>
      </c>
      <c r="AV110" s="61">
        <v>5717</v>
      </c>
      <c r="AW110" s="61">
        <v>12286</v>
      </c>
      <c r="AX110" s="61">
        <v>39436</v>
      </c>
      <c r="AY110" s="61">
        <v>45073</v>
      </c>
      <c r="AZ110" s="61">
        <v>13172</v>
      </c>
      <c r="BA110" s="61">
        <v>23360</v>
      </c>
      <c r="BB110" s="61">
        <v>10849</v>
      </c>
      <c r="BC110" s="61">
        <v>10884</v>
      </c>
      <c r="BD110" s="61">
        <v>5158</v>
      </c>
      <c r="BE110" s="61">
        <v>11822</v>
      </c>
      <c r="BF110" s="61">
        <v>27867</v>
      </c>
      <c r="BG110" s="61">
        <v>39888</v>
      </c>
      <c r="BH110" s="61">
        <v>2678</v>
      </c>
      <c r="BI110" s="61">
        <v>5816</v>
      </c>
      <c r="BJ110" s="61">
        <v>884</v>
      </c>
      <c r="BK110" s="61">
        <v>1456</v>
      </c>
      <c r="BL110" s="61">
        <v>559</v>
      </c>
      <c r="BM110" s="61">
        <v>464</v>
      </c>
      <c r="BN110" s="61">
        <v>11569</v>
      </c>
      <c r="BO110" s="61">
        <v>5185</v>
      </c>
      <c r="BP110" s="61">
        <v>30123</v>
      </c>
      <c r="BQ110" s="61">
        <v>60414</v>
      </c>
      <c r="BR110" s="61">
        <v>23162</v>
      </c>
      <c r="BS110" s="61">
        <v>25869</v>
      </c>
      <c r="BT110" s="61">
        <v>12884</v>
      </c>
      <c r="BU110" s="61">
        <v>18330</v>
      </c>
      <c r="BV110" s="61">
        <v>79548</v>
      </c>
      <c r="BW110" s="61">
        <v>76808</v>
      </c>
      <c r="BX110" s="61">
        <v>24161</v>
      </c>
      <c r="BY110" s="61">
        <v>40684</v>
      </c>
      <c r="BZ110" s="61">
        <v>20121</v>
      </c>
      <c r="CA110" s="61">
        <v>19021</v>
      </c>
      <c r="CB110" s="61">
        <v>11338</v>
      </c>
      <c r="CC110" s="61">
        <v>17637</v>
      </c>
      <c r="CD110" s="61">
        <v>51433</v>
      </c>
      <c r="CE110" s="61">
        <v>65279</v>
      </c>
      <c r="CF110" s="61">
        <v>5962</v>
      </c>
      <c r="CG110" s="61">
        <v>19730</v>
      </c>
      <c r="CH110" s="61">
        <v>3041</v>
      </c>
      <c r="CI110" s="61">
        <v>6848</v>
      </c>
      <c r="CJ110" s="61">
        <v>1546</v>
      </c>
      <c r="CK110" s="61">
        <v>693</v>
      </c>
      <c r="CL110" s="61">
        <v>28116</v>
      </c>
      <c r="CM110" s="61">
        <v>11528</v>
      </c>
    </row>
    <row r="111" spans="1:91" s="59" customFormat="1" x14ac:dyDescent="0.3">
      <c r="A111" s="60" t="s">
        <v>245</v>
      </c>
      <c r="B111" s="61">
        <v>1417815</v>
      </c>
      <c r="C111" s="61">
        <v>219845</v>
      </c>
      <c r="D111" s="61">
        <v>18997</v>
      </c>
      <c r="E111" s="61">
        <v>171890</v>
      </c>
      <c r="F111" s="61">
        <v>220589</v>
      </c>
      <c r="G111" s="61">
        <v>154733</v>
      </c>
      <c r="H111" s="61">
        <v>247515</v>
      </c>
      <c r="I111" s="61">
        <v>1097429</v>
      </c>
      <c r="J111" s="61">
        <v>181825</v>
      </c>
      <c r="K111" s="61">
        <v>12958</v>
      </c>
      <c r="L111" s="61">
        <v>67695</v>
      </c>
      <c r="M111" s="61">
        <v>164283</v>
      </c>
      <c r="N111" s="61">
        <v>129389</v>
      </c>
      <c r="O111" s="61">
        <v>200945</v>
      </c>
      <c r="P111" s="61">
        <v>320386</v>
      </c>
      <c r="Q111" s="61">
        <v>38020</v>
      </c>
      <c r="R111" s="61">
        <v>6040</v>
      </c>
      <c r="S111" s="61">
        <v>104196</v>
      </c>
      <c r="T111" s="61">
        <v>56306</v>
      </c>
      <c r="U111" s="61">
        <v>25344</v>
      </c>
      <c r="V111" s="61">
        <v>46570</v>
      </c>
      <c r="W111" s="61">
        <v>3245991</v>
      </c>
      <c r="X111" s="61">
        <v>374644</v>
      </c>
      <c r="Y111" s="61">
        <v>44115</v>
      </c>
      <c r="Z111" s="61">
        <v>947498</v>
      </c>
      <c r="AA111" s="61">
        <v>392142</v>
      </c>
      <c r="AB111" s="61">
        <v>286699</v>
      </c>
      <c r="AC111" s="61">
        <v>471444</v>
      </c>
      <c r="AD111" s="61">
        <v>2023056</v>
      </c>
      <c r="AE111" s="61">
        <v>292500</v>
      </c>
      <c r="AF111" s="61">
        <v>26637</v>
      </c>
      <c r="AG111" s="61">
        <v>204465</v>
      </c>
      <c r="AH111" s="61">
        <v>280266</v>
      </c>
      <c r="AI111" s="61">
        <v>226573</v>
      </c>
      <c r="AJ111" s="61">
        <v>358265</v>
      </c>
      <c r="AK111" s="61">
        <v>1222935</v>
      </c>
      <c r="AL111" s="61">
        <v>82144</v>
      </c>
      <c r="AM111" s="61">
        <v>17478</v>
      </c>
      <c r="AN111" s="61">
        <v>743033</v>
      </c>
      <c r="AO111" s="61">
        <v>111876</v>
      </c>
      <c r="AP111" s="61">
        <v>60126</v>
      </c>
      <c r="AQ111" s="61">
        <v>113179</v>
      </c>
      <c r="AR111" s="61">
        <v>13488</v>
      </c>
      <c r="AS111" s="61">
        <v>35699</v>
      </c>
      <c r="AT111" s="61">
        <v>17150</v>
      </c>
      <c r="AU111" s="61">
        <v>31621</v>
      </c>
      <c r="AV111" s="61">
        <v>7874</v>
      </c>
      <c r="AW111" s="61">
        <v>10513</v>
      </c>
      <c r="AX111" s="61">
        <v>47441</v>
      </c>
      <c r="AY111" s="61">
        <v>56059</v>
      </c>
      <c r="AZ111" s="61">
        <v>11269</v>
      </c>
      <c r="BA111" s="61">
        <v>29400</v>
      </c>
      <c r="BB111" s="61">
        <v>15518</v>
      </c>
      <c r="BC111" s="61">
        <v>26437</v>
      </c>
      <c r="BD111" s="61">
        <v>7249</v>
      </c>
      <c r="BE111" s="61">
        <v>9863</v>
      </c>
      <c r="BF111" s="61">
        <v>33614</v>
      </c>
      <c r="BG111" s="61">
        <v>48476</v>
      </c>
      <c r="BH111" s="61">
        <v>2219</v>
      </c>
      <c r="BI111" s="61">
        <v>6299</v>
      </c>
      <c r="BJ111" s="61">
        <v>1632</v>
      </c>
      <c r="BK111" s="61">
        <v>5184</v>
      </c>
      <c r="BL111" s="61">
        <v>625</v>
      </c>
      <c r="BM111" s="61">
        <v>651</v>
      </c>
      <c r="BN111" s="61">
        <v>13827</v>
      </c>
      <c r="BO111" s="61">
        <v>7583</v>
      </c>
      <c r="BP111" s="61">
        <v>25090</v>
      </c>
      <c r="BQ111" s="61">
        <v>61679</v>
      </c>
      <c r="BR111" s="61">
        <v>28100</v>
      </c>
      <c r="BS111" s="61">
        <v>59593</v>
      </c>
      <c r="BT111" s="61">
        <v>14174</v>
      </c>
      <c r="BU111" s="61">
        <v>16499</v>
      </c>
      <c r="BV111" s="61">
        <v>85623</v>
      </c>
      <c r="BW111" s="61">
        <v>83886</v>
      </c>
      <c r="BX111" s="61">
        <v>20158</v>
      </c>
      <c r="BY111" s="61">
        <v>45625</v>
      </c>
      <c r="BZ111" s="61">
        <v>25184</v>
      </c>
      <c r="CA111" s="61">
        <v>46542</v>
      </c>
      <c r="CB111" s="61">
        <v>12772</v>
      </c>
      <c r="CC111" s="61">
        <v>15351</v>
      </c>
      <c r="CD111" s="61">
        <v>56189</v>
      </c>
      <c r="CE111" s="61">
        <v>70679</v>
      </c>
      <c r="CF111" s="61">
        <v>4931</v>
      </c>
      <c r="CG111" s="61">
        <v>16054</v>
      </c>
      <c r="CH111" s="61">
        <v>2916</v>
      </c>
      <c r="CI111" s="61">
        <v>13051</v>
      </c>
      <c r="CJ111" s="61">
        <v>1401</v>
      </c>
      <c r="CK111" s="61">
        <v>1149</v>
      </c>
      <c r="CL111" s="61">
        <v>29434</v>
      </c>
      <c r="CM111" s="61">
        <v>13208</v>
      </c>
    </row>
    <row r="112" spans="1:91" s="59" customFormat="1" x14ac:dyDescent="0.3">
      <c r="A112" s="60" t="s">
        <v>274</v>
      </c>
      <c r="B112" s="61">
        <v>1124601</v>
      </c>
      <c r="C112" s="61">
        <v>198498</v>
      </c>
      <c r="D112" s="61">
        <v>11383</v>
      </c>
      <c r="E112" s="61">
        <v>88763</v>
      </c>
      <c r="F112" s="61">
        <v>181552</v>
      </c>
      <c r="G112" s="61">
        <v>94148</v>
      </c>
      <c r="H112" s="61">
        <v>227901</v>
      </c>
      <c r="I112" s="61">
        <v>889575</v>
      </c>
      <c r="J112" s="61">
        <v>166593</v>
      </c>
      <c r="K112" s="61">
        <v>8309</v>
      </c>
      <c r="L112" s="61">
        <v>41927</v>
      </c>
      <c r="M112" s="61">
        <v>135040</v>
      </c>
      <c r="N112" s="61">
        <v>74467</v>
      </c>
      <c r="O112" s="61">
        <v>181252</v>
      </c>
      <c r="P112" s="61">
        <v>235026</v>
      </c>
      <c r="Q112" s="61">
        <v>31905</v>
      </c>
      <c r="R112" s="61">
        <v>3074</v>
      </c>
      <c r="S112" s="61">
        <v>46836</v>
      </c>
      <c r="T112" s="61">
        <v>46512</v>
      </c>
      <c r="U112" s="61">
        <v>19681</v>
      </c>
      <c r="V112" s="61">
        <v>46649</v>
      </c>
      <c r="W112" s="61">
        <v>2459473</v>
      </c>
      <c r="X112" s="61">
        <v>366103</v>
      </c>
      <c r="Y112" s="61">
        <v>27607</v>
      </c>
      <c r="Z112" s="61">
        <v>442191</v>
      </c>
      <c r="AA112" s="61">
        <v>371157</v>
      </c>
      <c r="AB112" s="61">
        <v>186919</v>
      </c>
      <c r="AC112" s="61">
        <v>428861</v>
      </c>
      <c r="AD112" s="61">
        <v>1682063</v>
      </c>
      <c r="AE112" s="61">
        <v>285192</v>
      </c>
      <c r="AF112" s="61">
        <v>16193</v>
      </c>
      <c r="AG112" s="61">
        <v>115892</v>
      </c>
      <c r="AH112" s="61">
        <v>266691</v>
      </c>
      <c r="AI112" s="61">
        <v>133831</v>
      </c>
      <c r="AJ112" s="61">
        <v>318876</v>
      </c>
      <c r="AK112" s="61">
        <v>777409</v>
      </c>
      <c r="AL112" s="61">
        <v>80911</v>
      </c>
      <c r="AM112" s="61">
        <v>11414</v>
      </c>
      <c r="AN112" s="61">
        <v>326299</v>
      </c>
      <c r="AO112" s="61">
        <v>104466</v>
      </c>
      <c r="AP112" s="61">
        <v>53088</v>
      </c>
      <c r="AQ112" s="61">
        <v>109984</v>
      </c>
      <c r="AR112" s="61">
        <v>12705</v>
      </c>
      <c r="AS112" s="61">
        <v>27196</v>
      </c>
      <c r="AT112" s="61">
        <v>14281</v>
      </c>
      <c r="AU112" s="61">
        <v>33300</v>
      </c>
      <c r="AV112" s="61">
        <v>7895</v>
      </c>
      <c r="AW112" s="61">
        <v>9109</v>
      </c>
      <c r="AX112" s="61">
        <v>46540</v>
      </c>
      <c r="AY112" s="61">
        <v>47473</v>
      </c>
      <c r="AZ112" s="61">
        <v>10078</v>
      </c>
      <c r="BA112" s="61">
        <v>23294</v>
      </c>
      <c r="BB112" s="61">
        <v>13157</v>
      </c>
      <c r="BC112" s="61">
        <v>27424</v>
      </c>
      <c r="BD112" s="61">
        <v>6814</v>
      </c>
      <c r="BE112" s="61">
        <v>8478</v>
      </c>
      <c r="BF112" s="61">
        <v>35051</v>
      </c>
      <c r="BG112" s="61">
        <v>42298</v>
      </c>
      <c r="BH112" s="61">
        <v>2627</v>
      </c>
      <c r="BI112" s="61">
        <v>3902</v>
      </c>
      <c r="BJ112" s="61">
        <v>1124</v>
      </c>
      <c r="BK112" s="61">
        <v>5876</v>
      </c>
      <c r="BL112" s="61">
        <v>1081</v>
      </c>
      <c r="BM112" s="61">
        <v>631</v>
      </c>
      <c r="BN112" s="61">
        <v>11489</v>
      </c>
      <c r="BO112" s="61">
        <v>5175</v>
      </c>
      <c r="BP112" s="61">
        <v>24279</v>
      </c>
      <c r="BQ112" s="61">
        <v>54344</v>
      </c>
      <c r="BR112" s="61">
        <v>24165</v>
      </c>
      <c r="BS112" s="61">
        <v>62176</v>
      </c>
      <c r="BT112" s="61">
        <v>15603</v>
      </c>
      <c r="BU112" s="61">
        <v>15934</v>
      </c>
      <c r="BV112" s="61">
        <v>88931</v>
      </c>
      <c r="BW112" s="61">
        <v>80671</v>
      </c>
      <c r="BX112" s="61">
        <v>19000</v>
      </c>
      <c r="BY112" s="61">
        <v>38886</v>
      </c>
      <c r="BZ112" s="61">
        <v>21715</v>
      </c>
      <c r="CA112" s="61">
        <v>49388</v>
      </c>
      <c r="CB112" s="61">
        <v>13226</v>
      </c>
      <c r="CC112" s="61">
        <v>14754</v>
      </c>
      <c r="CD112" s="61">
        <v>58629</v>
      </c>
      <c r="CE112" s="61">
        <v>69594</v>
      </c>
      <c r="CF112" s="61">
        <v>5279</v>
      </c>
      <c r="CG112" s="61">
        <v>15458</v>
      </c>
      <c r="CH112" s="61">
        <v>2450</v>
      </c>
      <c r="CI112" s="61">
        <v>12787</v>
      </c>
      <c r="CJ112" s="61">
        <v>2377</v>
      </c>
      <c r="CK112" s="61">
        <v>1181</v>
      </c>
      <c r="CL112" s="61">
        <v>30302</v>
      </c>
      <c r="CM112" s="61">
        <v>11077</v>
      </c>
    </row>
    <row r="113" spans="1:91" s="59" customFormat="1" x14ac:dyDescent="0.3">
      <c r="A113" s="60" t="s">
        <v>275</v>
      </c>
      <c r="B113" s="61">
        <v>1179236</v>
      </c>
      <c r="C113" s="61">
        <v>189027</v>
      </c>
      <c r="D113" s="61">
        <v>14724</v>
      </c>
      <c r="E113" s="61">
        <v>96580</v>
      </c>
      <c r="F113" s="61">
        <v>191853</v>
      </c>
      <c r="G113" s="61">
        <v>88762</v>
      </c>
      <c r="H113" s="61">
        <v>240372</v>
      </c>
      <c r="I113" s="61">
        <v>975226</v>
      </c>
      <c r="J113" s="61">
        <v>164665</v>
      </c>
      <c r="K113" s="61">
        <v>10810</v>
      </c>
      <c r="L113" s="61">
        <v>57444</v>
      </c>
      <c r="M113" s="61">
        <v>147387</v>
      </c>
      <c r="N113" s="61">
        <v>74352</v>
      </c>
      <c r="O113" s="61">
        <v>196967</v>
      </c>
      <c r="P113" s="61">
        <v>204009</v>
      </c>
      <c r="Q113" s="61">
        <v>24362</v>
      </c>
      <c r="R113" s="61">
        <v>3913</v>
      </c>
      <c r="S113" s="61">
        <v>39136</v>
      </c>
      <c r="T113" s="61">
        <v>44466</v>
      </c>
      <c r="U113" s="61">
        <v>14409</v>
      </c>
      <c r="V113" s="61">
        <v>43405</v>
      </c>
      <c r="W113" s="61">
        <v>2436961</v>
      </c>
      <c r="X113" s="61">
        <v>342114</v>
      </c>
      <c r="Y113" s="61">
        <v>31923</v>
      </c>
      <c r="Z113" s="61">
        <v>369907</v>
      </c>
      <c r="AA113" s="61">
        <v>362726</v>
      </c>
      <c r="AB113" s="61">
        <v>163531</v>
      </c>
      <c r="AC113" s="61">
        <v>464169</v>
      </c>
      <c r="AD113" s="61">
        <v>1774784</v>
      </c>
      <c r="AE113" s="61">
        <v>272975</v>
      </c>
      <c r="AF113" s="61">
        <v>20979</v>
      </c>
      <c r="AG113" s="61">
        <v>134285</v>
      </c>
      <c r="AH113" s="61">
        <v>260587</v>
      </c>
      <c r="AI113" s="61">
        <v>127647</v>
      </c>
      <c r="AJ113" s="61">
        <v>341895</v>
      </c>
      <c r="AK113" s="61">
        <v>662177</v>
      </c>
      <c r="AL113" s="61">
        <v>69139</v>
      </c>
      <c r="AM113" s="61">
        <v>10944</v>
      </c>
      <c r="AN113" s="61">
        <v>235622</v>
      </c>
      <c r="AO113" s="61">
        <v>102140</v>
      </c>
      <c r="AP113" s="61">
        <v>35884</v>
      </c>
      <c r="AQ113" s="61">
        <v>122274</v>
      </c>
      <c r="AR113" s="61">
        <v>12479</v>
      </c>
      <c r="AS113" s="61">
        <v>30123</v>
      </c>
      <c r="AT113" s="61">
        <v>12724</v>
      </c>
      <c r="AU113" s="61">
        <v>25286</v>
      </c>
      <c r="AV113" s="61">
        <v>6467</v>
      </c>
      <c r="AW113" s="61">
        <v>9569</v>
      </c>
      <c r="AX113" s="61">
        <v>41999</v>
      </c>
      <c r="AY113" s="61">
        <v>50381</v>
      </c>
      <c r="AZ113" s="61">
        <v>10712</v>
      </c>
      <c r="BA113" s="61">
        <v>25622</v>
      </c>
      <c r="BB113" s="61">
        <v>11889</v>
      </c>
      <c r="BC113" s="61">
        <v>22322</v>
      </c>
      <c r="BD113" s="61">
        <v>5895</v>
      </c>
      <c r="BE113" s="61">
        <v>9150</v>
      </c>
      <c r="BF113" s="61">
        <v>32358</v>
      </c>
      <c r="BG113" s="61">
        <v>46715</v>
      </c>
      <c r="BH113" s="61">
        <v>1767</v>
      </c>
      <c r="BI113" s="61">
        <v>4501</v>
      </c>
      <c r="BJ113" s="61">
        <v>835</v>
      </c>
      <c r="BK113" s="61">
        <v>2963</v>
      </c>
      <c r="BL113" s="61">
        <v>571</v>
      </c>
      <c r="BM113" s="61">
        <v>419</v>
      </c>
      <c r="BN113" s="61">
        <v>9641</v>
      </c>
      <c r="BO113" s="61">
        <v>3666</v>
      </c>
      <c r="BP113" s="61">
        <v>22618</v>
      </c>
      <c r="BQ113" s="61">
        <v>60330</v>
      </c>
      <c r="BR113" s="61">
        <v>22357</v>
      </c>
      <c r="BS113" s="61">
        <v>48120</v>
      </c>
      <c r="BT113" s="61">
        <v>12879</v>
      </c>
      <c r="BU113" s="222">
        <v>17373</v>
      </c>
      <c r="BV113" s="61">
        <v>77630</v>
      </c>
      <c r="BW113" s="61">
        <v>80806</v>
      </c>
      <c r="BX113" s="61">
        <v>19030</v>
      </c>
      <c r="BY113" s="61">
        <v>42130</v>
      </c>
      <c r="BZ113" s="61">
        <v>20358</v>
      </c>
      <c r="CA113" s="61">
        <v>38858</v>
      </c>
      <c r="CB113" s="61">
        <v>11683</v>
      </c>
      <c r="CC113" s="61">
        <v>16664</v>
      </c>
      <c r="CD113" s="61">
        <v>52451</v>
      </c>
      <c r="CE113" s="61">
        <v>71801</v>
      </c>
      <c r="CF113" s="61">
        <v>3588</v>
      </c>
      <c r="CG113" s="61">
        <v>18200</v>
      </c>
      <c r="CH113" s="61">
        <v>1999</v>
      </c>
      <c r="CI113" s="61">
        <v>9262</v>
      </c>
      <c r="CJ113" s="61">
        <v>1196</v>
      </c>
      <c r="CK113" s="61">
        <v>708</v>
      </c>
      <c r="CL113" s="61">
        <v>25179</v>
      </c>
      <c r="CM113" s="61">
        <v>9006</v>
      </c>
    </row>
    <row r="114" spans="1:91" s="59" customFormat="1" x14ac:dyDescent="0.3">
      <c r="A114" s="60" t="s">
        <v>276</v>
      </c>
      <c r="B114" s="61">
        <v>1770722</v>
      </c>
      <c r="C114" s="61">
        <v>279657</v>
      </c>
      <c r="D114" s="61">
        <v>31237</v>
      </c>
      <c r="E114" s="61">
        <v>134020</v>
      </c>
      <c r="F114" s="61">
        <v>296395</v>
      </c>
      <c r="G114" s="61">
        <v>162080</v>
      </c>
      <c r="H114" s="61">
        <v>296799</v>
      </c>
      <c r="I114" s="61">
        <v>1456708</v>
      </c>
      <c r="J114" s="61">
        <v>236836</v>
      </c>
      <c r="K114" s="61">
        <v>15381</v>
      </c>
      <c r="L114" s="61">
        <v>78546</v>
      </c>
      <c r="M114" s="61">
        <v>232499</v>
      </c>
      <c r="N114" s="61">
        <v>137609</v>
      </c>
      <c r="O114" s="61">
        <v>235502</v>
      </c>
      <c r="P114" s="61">
        <v>314013</v>
      </c>
      <c r="Q114" s="61">
        <v>42820</v>
      </c>
      <c r="R114" s="61">
        <v>15856</v>
      </c>
      <c r="S114" s="61">
        <v>55474</v>
      </c>
      <c r="T114" s="61">
        <v>63896</v>
      </c>
      <c r="U114" s="61">
        <v>24472</v>
      </c>
      <c r="V114" s="61">
        <v>61297</v>
      </c>
      <c r="W114" s="61">
        <v>3588559</v>
      </c>
      <c r="X114" s="263">
        <v>496722</v>
      </c>
      <c r="Y114" s="61">
        <v>92653</v>
      </c>
      <c r="Z114" s="61">
        <v>530590</v>
      </c>
      <c r="AA114" s="61">
        <v>550948</v>
      </c>
      <c r="AB114" s="61">
        <v>287677</v>
      </c>
      <c r="AC114" s="61">
        <v>582225</v>
      </c>
      <c r="AD114" s="61">
        <v>2591447</v>
      </c>
      <c r="AE114" s="263">
        <v>384117</v>
      </c>
      <c r="AF114" s="61">
        <v>33418</v>
      </c>
      <c r="AG114" s="61">
        <v>194863</v>
      </c>
      <c r="AH114" s="61">
        <v>405320</v>
      </c>
      <c r="AI114" s="61">
        <v>233203</v>
      </c>
      <c r="AJ114" s="61">
        <v>409239</v>
      </c>
      <c r="AK114" s="61">
        <v>997112</v>
      </c>
      <c r="AL114" s="263">
        <v>112605</v>
      </c>
      <c r="AM114" s="61">
        <v>59235</v>
      </c>
      <c r="AN114" s="61">
        <v>335727</v>
      </c>
      <c r="AO114" s="61">
        <v>145628</v>
      </c>
      <c r="AP114" s="61">
        <v>54474</v>
      </c>
      <c r="AQ114" s="61">
        <v>172986</v>
      </c>
      <c r="AR114" s="61">
        <v>17400</v>
      </c>
      <c r="AS114" s="61">
        <v>40397</v>
      </c>
      <c r="AT114" s="61">
        <v>19013</v>
      </c>
      <c r="AU114" s="61">
        <v>40966</v>
      </c>
      <c r="AV114" s="61">
        <v>10736</v>
      </c>
      <c r="AW114" s="61">
        <v>13913</v>
      </c>
      <c r="AX114" s="61">
        <v>71264</v>
      </c>
      <c r="AY114" s="61">
        <v>65969</v>
      </c>
      <c r="AZ114" s="61">
        <v>14623</v>
      </c>
      <c r="BA114" s="61">
        <v>33194</v>
      </c>
      <c r="BB114" s="61">
        <v>17088</v>
      </c>
      <c r="BC114" s="61">
        <v>34944</v>
      </c>
      <c r="BD114" s="61">
        <v>9481</v>
      </c>
      <c r="BE114" s="61">
        <v>13241</v>
      </c>
      <c r="BF114" s="61">
        <v>54084</v>
      </c>
      <c r="BG114" s="61">
        <v>60181</v>
      </c>
      <c r="BH114" s="61">
        <v>2777</v>
      </c>
      <c r="BI114" s="61">
        <v>7203</v>
      </c>
      <c r="BJ114" s="61">
        <v>1925</v>
      </c>
      <c r="BK114" s="61">
        <v>6022</v>
      </c>
      <c r="BL114" s="61">
        <v>1255</v>
      </c>
      <c r="BM114" s="61">
        <v>672</v>
      </c>
      <c r="BN114" s="61">
        <v>17179</v>
      </c>
      <c r="BO114" s="61">
        <v>5788</v>
      </c>
      <c r="BP114" s="61">
        <v>30503</v>
      </c>
      <c r="BQ114" s="61">
        <v>82547</v>
      </c>
      <c r="BR114" s="61">
        <v>31212</v>
      </c>
      <c r="BS114" s="61">
        <v>73659</v>
      </c>
      <c r="BT114" s="61">
        <v>19040</v>
      </c>
      <c r="BU114" s="222">
        <v>23438</v>
      </c>
      <c r="BV114" s="61">
        <v>132489</v>
      </c>
      <c r="BW114" s="61">
        <v>103832</v>
      </c>
      <c r="BX114" s="61">
        <v>24548</v>
      </c>
      <c r="BY114" s="61">
        <v>55904</v>
      </c>
      <c r="BZ114" s="61">
        <v>27703</v>
      </c>
      <c r="CA114" s="61">
        <v>58774</v>
      </c>
      <c r="CB114" s="61">
        <v>16356</v>
      </c>
      <c r="CC114" s="61">
        <v>22292</v>
      </c>
      <c r="CD114" s="61">
        <v>87826</v>
      </c>
      <c r="CE114" s="61">
        <v>90713</v>
      </c>
      <c r="CF114" s="61">
        <v>5955</v>
      </c>
      <c r="CG114" s="61">
        <v>26643</v>
      </c>
      <c r="CH114" s="61">
        <v>3509</v>
      </c>
      <c r="CI114" s="61">
        <v>14885</v>
      </c>
      <c r="CJ114" s="61">
        <v>2684</v>
      </c>
      <c r="CK114" s="61">
        <v>1147</v>
      </c>
      <c r="CL114" s="61">
        <v>44664</v>
      </c>
      <c r="CM114" s="61">
        <v>13119</v>
      </c>
    </row>
    <row r="115" spans="1:91" s="59" customFormat="1" x14ac:dyDescent="0.3">
      <c r="A115" s="60" t="s">
        <v>277</v>
      </c>
      <c r="B115" s="61">
        <v>1955719</v>
      </c>
      <c r="C115" s="222">
        <v>304931</v>
      </c>
      <c r="D115" s="61">
        <v>73347</v>
      </c>
      <c r="E115" s="61">
        <v>154748</v>
      </c>
      <c r="F115" s="61">
        <v>309920</v>
      </c>
      <c r="G115" s="61">
        <v>208061</v>
      </c>
      <c r="H115" s="61">
        <v>293955</v>
      </c>
      <c r="I115" s="61">
        <v>1559023</v>
      </c>
      <c r="J115" s="222">
        <v>247281</v>
      </c>
      <c r="K115" s="61">
        <v>26370</v>
      </c>
      <c r="L115" s="61">
        <v>89041</v>
      </c>
      <c r="M115" s="61">
        <v>228473</v>
      </c>
      <c r="N115" s="61">
        <v>177635</v>
      </c>
      <c r="O115" s="61">
        <v>232440</v>
      </c>
      <c r="P115" s="61">
        <v>396696</v>
      </c>
      <c r="Q115" s="222">
        <v>57651</v>
      </c>
      <c r="R115" s="61">
        <v>46977</v>
      </c>
      <c r="S115" s="61">
        <v>65707</v>
      </c>
      <c r="T115" s="61">
        <v>81447</v>
      </c>
      <c r="U115" s="61">
        <v>30425</v>
      </c>
      <c r="V115" s="61">
        <v>61516</v>
      </c>
      <c r="W115" s="61">
        <v>4142415</v>
      </c>
      <c r="X115" s="222">
        <v>549272</v>
      </c>
      <c r="Y115" s="61">
        <v>272911</v>
      </c>
      <c r="Z115" s="61">
        <v>618665</v>
      </c>
      <c r="AA115" s="61">
        <v>640738</v>
      </c>
      <c r="AB115" s="61">
        <v>378869</v>
      </c>
      <c r="AC115" s="61">
        <v>559997</v>
      </c>
      <c r="AD115" s="61">
        <v>2841406</v>
      </c>
      <c r="AE115" s="222">
        <v>400319</v>
      </c>
      <c r="AF115" s="61">
        <v>56071</v>
      </c>
      <c r="AG115" s="61">
        <v>227687</v>
      </c>
      <c r="AH115" s="61">
        <v>444621</v>
      </c>
      <c r="AI115" s="61">
        <v>309465</v>
      </c>
      <c r="AJ115" s="61">
        <v>403306</v>
      </c>
      <c r="AK115" s="61">
        <v>1301009</v>
      </c>
      <c r="AL115" s="222">
        <v>148954</v>
      </c>
      <c r="AM115" s="61">
        <v>216840</v>
      </c>
      <c r="AN115" s="61">
        <v>390978</v>
      </c>
      <c r="AO115" s="61">
        <v>196117</v>
      </c>
      <c r="AP115" s="61">
        <v>69404</v>
      </c>
      <c r="AQ115" s="61">
        <v>156690</v>
      </c>
      <c r="AR115" s="61">
        <v>19595</v>
      </c>
      <c r="AS115" s="61">
        <v>47099</v>
      </c>
      <c r="AT115" s="61">
        <v>20256</v>
      </c>
      <c r="AU115" s="61">
        <v>38570</v>
      </c>
      <c r="AV115" s="61">
        <v>9204</v>
      </c>
      <c r="AW115" s="61">
        <v>14909</v>
      </c>
      <c r="AX115" s="61">
        <v>79611</v>
      </c>
      <c r="AY115" s="61">
        <v>75686</v>
      </c>
      <c r="AZ115" s="61">
        <v>16155</v>
      </c>
      <c r="BA115" s="61">
        <v>37357</v>
      </c>
      <c r="BB115" s="61">
        <v>18233</v>
      </c>
      <c r="BC115" s="61">
        <v>32676</v>
      </c>
      <c r="BD115" s="61">
        <v>8088</v>
      </c>
      <c r="BE115" s="61">
        <v>14285</v>
      </c>
      <c r="BF115" s="61">
        <v>54893</v>
      </c>
      <c r="BG115" s="61">
        <v>65594</v>
      </c>
      <c r="BH115" s="61">
        <v>3440</v>
      </c>
      <c r="BI115" s="61">
        <v>9743</v>
      </c>
      <c r="BJ115" s="61">
        <v>2023</v>
      </c>
      <c r="BK115" s="61">
        <v>5895</v>
      </c>
      <c r="BL115" s="61">
        <v>1116</v>
      </c>
      <c r="BM115" s="61">
        <v>624</v>
      </c>
      <c r="BN115" s="61">
        <v>24718</v>
      </c>
      <c r="BO115" s="61">
        <v>10092</v>
      </c>
      <c r="BP115" s="61">
        <v>35496</v>
      </c>
      <c r="BQ115" s="61">
        <v>93953</v>
      </c>
      <c r="BR115" s="61">
        <v>35158</v>
      </c>
      <c r="BS115" s="61">
        <v>68649</v>
      </c>
      <c r="BT115" s="61">
        <v>17259</v>
      </c>
      <c r="BU115" s="61">
        <v>23026</v>
      </c>
      <c r="BV115" s="61">
        <v>158590</v>
      </c>
      <c r="BW115" s="61">
        <v>117141</v>
      </c>
      <c r="BX115" s="61">
        <v>27545</v>
      </c>
      <c r="BY115" s="61">
        <v>63689</v>
      </c>
      <c r="BZ115" s="61">
        <v>31856</v>
      </c>
      <c r="CA115" s="61">
        <v>54146</v>
      </c>
      <c r="CB115" s="61">
        <v>14302</v>
      </c>
      <c r="CC115" s="61">
        <v>21998</v>
      </c>
      <c r="CD115" s="61">
        <v>90072</v>
      </c>
      <c r="CE115" s="61">
        <v>96712</v>
      </c>
      <c r="CF115" s="61">
        <v>7952</v>
      </c>
      <c r="CG115" s="61">
        <v>30264</v>
      </c>
      <c r="CH115" s="61">
        <v>3302</v>
      </c>
      <c r="CI115" s="61">
        <v>14503</v>
      </c>
      <c r="CJ115" s="61">
        <v>2957</v>
      </c>
      <c r="CK115" s="61">
        <v>1028</v>
      </c>
      <c r="CL115" s="61">
        <v>68518</v>
      </c>
      <c r="CM115" s="61">
        <v>20429</v>
      </c>
    </row>
    <row r="116" spans="1:91" s="59" customFormat="1" x14ac:dyDescent="0.3">
      <c r="A116" s="60" t="s">
        <v>278</v>
      </c>
      <c r="B116" s="61">
        <v>3404118</v>
      </c>
      <c r="C116" s="222">
        <v>670345</v>
      </c>
      <c r="D116" s="61">
        <v>220486</v>
      </c>
      <c r="E116" s="61">
        <v>212378</v>
      </c>
      <c r="F116" s="61">
        <v>577768</v>
      </c>
      <c r="G116" s="61">
        <v>355711</v>
      </c>
      <c r="H116" s="61">
        <v>413197</v>
      </c>
      <c r="I116" s="61">
        <v>2580060</v>
      </c>
      <c r="J116" s="222">
        <v>541892</v>
      </c>
      <c r="K116" s="61">
        <v>59370</v>
      </c>
      <c r="L116" s="61">
        <v>125072</v>
      </c>
      <c r="M116" s="61">
        <v>397715</v>
      </c>
      <c r="N116" s="61">
        <v>295103</v>
      </c>
      <c r="O116" s="61">
        <v>316121</v>
      </c>
      <c r="P116" s="61">
        <v>824057</v>
      </c>
      <c r="Q116" s="222">
        <v>128453</v>
      </c>
      <c r="R116" s="61">
        <v>161116</v>
      </c>
      <c r="S116" s="61">
        <v>87306</v>
      </c>
      <c r="T116" s="61">
        <v>180053</v>
      </c>
      <c r="U116" s="61">
        <v>60608</v>
      </c>
      <c r="V116" s="61">
        <v>97076</v>
      </c>
      <c r="W116" s="61">
        <v>7342738</v>
      </c>
      <c r="X116" s="222">
        <v>1302485</v>
      </c>
      <c r="Y116" s="61">
        <v>910455</v>
      </c>
      <c r="Z116" s="61">
        <v>857369</v>
      </c>
      <c r="AA116" s="61">
        <v>1101086</v>
      </c>
      <c r="AB116" s="61">
        <v>685573</v>
      </c>
      <c r="AC116" s="61">
        <v>810028</v>
      </c>
      <c r="AD116" s="61">
        <v>4695099</v>
      </c>
      <c r="AE116" s="222">
        <v>976365</v>
      </c>
      <c r="AF116" s="61">
        <v>152835</v>
      </c>
      <c r="AG116" s="61">
        <v>324304</v>
      </c>
      <c r="AH116" s="61">
        <v>684012</v>
      </c>
      <c r="AI116" s="61">
        <v>537633</v>
      </c>
      <c r="AJ116" s="61">
        <v>561269</v>
      </c>
      <c r="AK116" s="61">
        <v>2647639</v>
      </c>
      <c r="AL116" s="222">
        <v>326120</v>
      </c>
      <c r="AM116" s="61">
        <v>757620</v>
      </c>
      <c r="AN116" s="61">
        <v>533065</v>
      </c>
      <c r="AO116" s="61">
        <v>417075</v>
      </c>
      <c r="AP116" s="61">
        <v>147940</v>
      </c>
      <c r="AQ116" s="61">
        <v>248760</v>
      </c>
      <c r="AR116" s="61">
        <v>43071</v>
      </c>
      <c r="AS116" s="61">
        <v>146286</v>
      </c>
      <c r="AT116" s="61">
        <v>50016</v>
      </c>
      <c r="AU116" s="61">
        <v>70865</v>
      </c>
      <c r="AV116" s="61">
        <v>36432</v>
      </c>
      <c r="AW116" s="61">
        <v>27497</v>
      </c>
      <c r="AX116" s="61">
        <v>178362</v>
      </c>
      <c r="AY116" s="61">
        <v>117815</v>
      </c>
      <c r="AZ116" s="61">
        <v>37240</v>
      </c>
      <c r="BA116" s="61">
        <v>126245</v>
      </c>
      <c r="BB116" s="61">
        <v>42282</v>
      </c>
      <c r="BC116" s="61">
        <v>59341</v>
      </c>
      <c r="BD116" s="61">
        <v>33599</v>
      </c>
      <c r="BE116" s="61">
        <v>25337</v>
      </c>
      <c r="BF116" s="61">
        <v>124090</v>
      </c>
      <c r="BG116" s="61">
        <v>93758</v>
      </c>
      <c r="BH116" s="61">
        <v>5832</v>
      </c>
      <c r="BI116" s="61">
        <v>20041</v>
      </c>
      <c r="BJ116" s="61">
        <v>7734</v>
      </c>
      <c r="BK116" s="61">
        <v>11524</v>
      </c>
      <c r="BL116" s="61">
        <v>2834</v>
      </c>
      <c r="BM116" s="61">
        <v>2159</v>
      </c>
      <c r="BN116" s="61">
        <v>54272</v>
      </c>
      <c r="BO116" s="61">
        <v>24057</v>
      </c>
      <c r="BP116" s="61">
        <v>78609</v>
      </c>
      <c r="BQ116" s="61">
        <v>295787</v>
      </c>
      <c r="BR116" s="61">
        <v>83647</v>
      </c>
      <c r="BS116" s="61">
        <v>120811</v>
      </c>
      <c r="BT116" s="61">
        <v>82627</v>
      </c>
      <c r="BU116" s="61">
        <v>47633</v>
      </c>
      <c r="BV116" s="61">
        <v>391705</v>
      </c>
      <c r="BW116" s="61">
        <v>201668</v>
      </c>
      <c r="BX116" s="61">
        <v>65848</v>
      </c>
      <c r="BY116" s="61">
        <v>241353</v>
      </c>
      <c r="BZ116" s="61">
        <v>70083</v>
      </c>
      <c r="CA116" s="61">
        <v>96591</v>
      </c>
      <c r="CB116" s="61">
        <v>75991</v>
      </c>
      <c r="CC116" s="61">
        <v>44153</v>
      </c>
      <c r="CD116" s="61">
        <v>231529</v>
      </c>
      <c r="CE116" s="61">
        <v>150816</v>
      </c>
      <c r="CF116" s="61">
        <v>12761</v>
      </c>
      <c r="CG116" s="61">
        <v>54434</v>
      </c>
      <c r="CH116" s="61">
        <v>13564</v>
      </c>
      <c r="CI116" s="61">
        <v>24220</v>
      </c>
      <c r="CJ116" s="61">
        <v>6635</v>
      </c>
      <c r="CK116" s="61">
        <v>3479</v>
      </c>
      <c r="CL116" s="61">
        <v>160176</v>
      </c>
      <c r="CM116" s="61">
        <v>50852</v>
      </c>
    </row>
    <row r="117" spans="1:91" s="59" customFormat="1" x14ac:dyDescent="0.3">
      <c r="A117" s="60" t="s">
        <v>279</v>
      </c>
      <c r="B117" s="61">
        <v>5676067</v>
      </c>
      <c r="C117" s="61">
        <v>1197179</v>
      </c>
      <c r="D117" s="61">
        <v>587951</v>
      </c>
      <c r="E117" s="61">
        <v>306707</v>
      </c>
      <c r="F117" s="61">
        <v>994986</v>
      </c>
      <c r="G117" s="61">
        <v>605531</v>
      </c>
      <c r="H117" s="61">
        <v>491089</v>
      </c>
      <c r="I117" s="61">
        <v>4179628</v>
      </c>
      <c r="J117" s="61">
        <v>977772</v>
      </c>
      <c r="K117" s="61">
        <v>172410</v>
      </c>
      <c r="L117" s="61">
        <v>171972</v>
      </c>
      <c r="M117" s="61">
        <v>688603</v>
      </c>
      <c r="N117" s="61">
        <v>503062</v>
      </c>
      <c r="O117" s="61">
        <v>371203</v>
      </c>
      <c r="P117" s="61">
        <v>1496439</v>
      </c>
      <c r="Q117" s="61">
        <v>219407</v>
      </c>
      <c r="R117" s="61">
        <v>415541</v>
      </c>
      <c r="S117" s="61">
        <v>134735</v>
      </c>
      <c r="T117" s="61">
        <v>306383</v>
      </c>
      <c r="U117" s="61">
        <v>102469</v>
      </c>
      <c r="V117" s="61">
        <v>119886</v>
      </c>
      <c r="W117" s="61">
        <v>14259621</v>
      </c>
      <c r="X117" s="61">
        <v>2907567</v>
      </c>
      <c r="Y117" s="61">
        <v>2543130</v>
      </c>
      <c r="Z117" s="61">
        <v>1454196</v>
      </c>
      <c r="AA117" s="61">
        <v>2157771</v>
      </c>
      <c r="AB117" s="61">
        <v>1529968</v>
      </c>
      <c r="AC117" s="61">
        <v>956244</v>
      </c>
      <c r="AD117" s="61">
        <v>8961374</v>
      </c>
      <c r="AE117" s="61">
        <v>2276114</v>
      </c>
      <c r="AF117" s="61">
        <v>508570</v>
      </c>
      <c r="AG117" s="61">
        <v>534116</v>
      </c>
      <c r="AH117" s="61">
        <v>1381136</v>
      </c>
      <c r="AI117" s="61">
        <v>1259433</v>
      </c>
      <c r="AJ117" s="61">
        <v>656321</v>
      </c>
      <c r="AK117" s="61">
        <v>5298248</v>
      </c>
      <c r="AL117" s="61">
        <v>631453</v>
      </c>
      <c r="AM117" s="61">
        <v>2034560</v>
      </c>
      <c r="AN117" s="61">
        <v>920080</v>
      </c>
      <c r="AO117" s="61">
        <v>776635</v>
      </c>
      <c r="AP117" s="61">
        <v>270534</v>
      </c>
      <c r="AQ117" s="61">
        <v>299923</v>
      </c>
      <c r="AR117" s="61">
        <v>118490</v>
      </c>
      <c r="AS117" s="61">
        <v>253511</v>
      </c>
      <c r="AT117" s="61">
        <v>54255</v>
      </c>
      <c r="AU117" s="61">
        <v>118455</v>
      </c>
      <c r="AV117" s="61">
        <v>122823</v>
      </c>
      <c r="AW117" s="61">
        <v>32538</v>
      </c>
      <c r="AX117" s="61">
        <v>342013</v>
      </c>
      <c r="AY117" s="61">
        <v>155094</v>
      </c>
      <c r="AZ117" s="61">
        <v>107549</v>
      </c>
      <c r="BA117" s="61">
        <v>221857</v>
      </c>
      <c r="BB117" s="61">
        <v>44713</v>
      </c>
      <c r="BC117" s="61">
        <v>99172</v>
      </c>
      <c r="BD117" s="61">
        <v>108203</v>
      </c>
      <c r="BE117" s="61">
        <v>30752</v>
      </c>
      <c r="BF117" s="61">
        <v>252019</v>
      </c>
      <c r="BG117" s="61">
        <v>113507</v>
      </c>
      <c r="BH117" s="61">
        <v>10941</v>
      </c>
      <c r="BI117" s="61">
        <v>31653</v>
      </c>
      <c r="BJ117" s="61">
        <v>9542</v>
      </c>
      <c r="BK117" s="61">
        <v>19283</v>
      </c>
      <c r="BL117" s="61">
        <v>14619</v>
      </c>
      <c r="BM117" s="61">
        <v>1787</v>
      </c>
      <c r="BN117" s="61">
        <v>89994</v>
      </c>
      <c r="BO117" s="61">
        <v>41587</v>
      </c>
      <c r="BP117" s="61">
        <v>316500</v>
      </c>
      <c r="BQ117" s="61">
        <v>658111</v>
      </c>
      <c r="BR117" s="61">
        <v>92282</v>
      </c>
      <c r="BS117" s="61">
        <v>233186</v>
      </c>
      <c r="BT117" s="61">
        <v>348702</v>
      </c>
      <c r="BU117" s="61">
        <v>56729</v>
      </c>
      <c r="BV117" s="61">
        <v>913141</v>
      </c>
      <c r="BW117" s="61">
        <v>288916</v>
      </c>
      <c r="BX117" s="61">
        <v>285791</v>
      </c>
      <c r="BY117" s="61">
        <v>567364</v>
      </c>
      <c r="BZ117" s="61">
        <v>76385</v>
      </c>
      <c r="CA117" s="61">
        <v>185234</v>
      </c>
      <c r="CB117" s="61">
        <v>296265</v>
      </c>
      <c r="CC117" s="61">
        <v>54018</v>
      </c>
      <c r="CD117" s="61">
        <v>609732</v>
      </c>
      <c r="CE117" s="61">
        <v>201325</v>
      </c>
      <c r="CF117" s="61">
        <v>30709</v>
      </c>
      <c r="CG117" s="61">
        <v>90747</v>
      </c>
      <c r="CH117" s="61">
        <v>15897</v>
      </c>
      <c r="CI117" s="61">
        <v>47952</v>
      </c>
      <c r="CJ117" s="61">
        <v>52437</v>
      </c>
      <c r="CK117" s="61">
        <v>2710</v>
      </c>
      <c r="CL117" s="61">
        <v>303409</v>
      </c>
      <c r="CM117" s="61">
        <v>87591</v>
      </c>
    </row>
    <row r="118" spans="1:91" s="59" customFormat="1" x14ac:dyDescent="0.3">
      <c r="A118" s="60" t="s">
        <v>280</v>
      </c>
      <c r="B118" s="61">
        <v>8544001</v>
      </c>
      <c r="C118" s="61">
        <v>1685423</v>
      </c>
      <c r="D118" s="61">
        <v>1055103</v>
      </c>
      <c r="E118" s="61">
        <v>525873</v>
      </c>
      <c r="F118" s="61">
        <v>1487801</v>
      </c>
      <c r="G118" s="61">
        <v>870986</v>
      </c>
      <c r="H118" s="61">
        <v>555840</v>
      </c>
      <c r="I118" s="61">
        <v>5772248</v>
      </c>
      <c r="J118" s="61">
        <v>1324495</v>
      </c>
      <c r="K118" s="61">
        <v>217216</v>
      </c>
      <c r="L118" s="61">
        <v>270840</v>
      </c>
      <c r="M118" s="61">
        <v>903715</v>
      </c>
      <c r="N118" s="61">
        <v>684498</v>
      </c>
      <c r="O118" s="61">
        <v>376416</v>
      </c>
      <c r="P118" s="61">
        <v>2771753</v>
      </c>
      <c r="Q118" s="61">
        <v>360928</v>
      </c>
      <c r="R118" s="61">
        <v>837887</v>
      </c>
      <c r="S118" s="61">
        <v>255033</v>
      </c>
      <c r="T118" s="61">
        <v>584085</v>
      </c>
      <c r="U118" s="61">
        <v>186489</v>
      </c>
      <c r="V118" s="61">
        <v>179424</v>
      </c>
      <c r="W118" s="61">
        <v>26351353</v>
      </c>
      <c r="X118" s="61">
        <v>5164750</v>
      </c>
      <c r="Y118" s="61">
        <v>5690675</v>
      </c>
      <c r="Z118" s="61">
        <v>2910469</v>
      </c>
      <c r="AA118" s="61">
        <v>4089363</v>
      </c>
      <c r="AB118" s="61">
        <v>2594409</v>
      </c>
      <c r="AC118" s="61">
        <v>1122796</v>
      </c>
      <c r="AD118" s="61">
        <v>14839925</v>
      </c>
      <c r="AE118" s="61">
        <v>3967035</v>
      </c>
      <c r="AF118" s="61">
        <v>823313</v>
      </c>
      <c r="AG118" s="61">
        <v>1040041</v>
      </c>
      <c r="AH118" s="61">
        <v>2184809</v>
      </c>
      <c r="AI118" s="61">
        <v>2049934</v>
      </c>
      <c r="AJ118" s="61">
        <v>673159</v>
      </c>
      <c r="AK118" s="61">
        <v>11511428</v>
      </c>
      <c r="AL118" s="61">
        <v>1197715</v>
      </c>
      <c r="AM118" s="61">
        <v>4867361</v>
      </c>
      <c r="AN118" s="61">
        <v>1870428</v>
      </c>
      <c r="AO118" s="61">
        <v>1904554</v>
      </c>
      <c r="AP118" s="61">
        <v>544476</v>
      </c>
      <c r="AQ118" s="61">
        <v>449637</v>
      </c>
      <c r="AR118" s="61">
        <v>189514</v>
      </c>
      <c r="AS118" s="61">
        <v>338840</v>
      </c>
      <c r="AT118" s="61">
        <v>60394</v>
      </c>
      <c r="AU118" s="61">
        <v>163751</v>
      </c>
      <c r="AV118" s="61">
        <v>157307</v>
      </c>
      <c r="AW118" s="61">
        <v>41306</v>
      </c>
      <c r="AX118" s="61">
        <v>556796</v>
      </c>
      <c r="AY118" s="61">
        <v>177516</v>
      </c>
      <c r="AZ118" s="61">
        <v>172883</v>
      </c>
      <c r="BA118" s="61">
        <v>288620</v>
      </c>
      <c r="BB118" s="61">
        <v>44783</v>
      </c>
      <c r="BC118" s="61">
        <v>128748</v>
      </c>
      <c r="BD118" s="61">
        <v>146112</v>
      </c>
      <c r="BE118" s="61">
        <v>39040</v>
      </c>
      <c r="BF118" s="61">
        <v>381978</v>
      </c>
      <c r="BG118" s="61">
        <v>122330</v>
      </c>
      <c r="BH118" s="61">
        <v>16631</v>
      </c>
      <c r="BI118" s="61">
        <v>50220</v>
      </c>
      <c r="BJ118" s="61">
        <v>15611</v>
      </c>
      <c r="BK118" s="61">
        <v>35002</v>
      </c>
      <c r="BL118" s="61">
        <v>11194</v>
      </c>
      <c r="BM118" s="61">
        <v>2266</v>
      </c>
      <c r="BN118" s="61">
        <v>174818</v>
      </c>
      <c r="BO118" s="61">
        <v>55186</v>
      </c>
      <c r="BP118" s="61">
        <v>716524</v>
      </c>
      <c r="BQ118" s="61">
        <v>1092140</v>
      </c>
      <c r="BR118" s="61">
        <v>102911</v>
      </c>
      <c r="BS118" s="61">
        <v>375333</v>
      </c>
      <c r="BT118" s="61">
        <v>602608</v>
      </c>
      <c r="BU118" s="61">
        <v>73595</v>
      </c>
      <c r="BV118" s="61">
        <v>1880157</v>
      </c>
      <c r="BW118" s="61">
        <v>321483</v>
      </c>
      <c r="BX118" s="61">
        <v>652300</v>
      </c>
      <c r="BY118" s="61">
        <v>927887</v>
      </c>
      <c r="BZ118" s="61">
        <v>77051</v>
      </c>
      <c r="CA118" s="61">
        <v>289051</v>
      </c>
      <c r="CB118" s="61">
        <v>549649</v>
      </c>
      <c r="CC118" s="61">
        <v>70064</v>
      </c>
      <c r="CD118" s="61">
        <v>1197854</v>
      </c>
      <c r="CE118" s="61">
        <v>203180</v>
      </c>
      <c r="CF118" s="61">
        <v>64224</v>
      </c>
      <c r="CG118" s="61">
        <v>164252</v>
      </c>
      <c r="CH118" s="61">
        <v>25860</v>
      </c>
      <c r="CI118" s="61">
        <v>86282</v>
      </c>
      <c r="CJ118" s="61">
        <v>52959</v>
      </c>
      <c r="CK118" s="61">
        <v>3531</v>
      </c>
      <c r="CL118" s="61">
        <v>682304</v>
      </c>
      <c r="CM118" s="61">
        <v>118303</v>
      </c>
    </row>
    <row r="119" spans="1:91" s="59" customFormat="1" x14ac:dyDescent="0.3">
      <c r="A119" s="60" t="s">
        <v>281</v>
      </c>
      <c r="B119" s="61">
        <v>10408035</v>
      </c>
      <c r="C119" s="61">
        <v>1934752</v>
      </c>
      <c r="D119" s="61">
        <v>1176822</v>
      </c>
      <c r="E119" s="61">
        <v>711980</v>
      </c>
      <c r="F119" s="61">
        <v>1904001</v>
      </c>
      <c r="G119" s="61">
        <v>1024687</v>
      </c>
      <c r="H119" s="61">
        <v>557806</v>
      </c>
      <c r="I119" s="61">
        <v>6935006</v>
      </c>
      <c r="J119" s="61">
        <v>1482347</v>
      </c>
      <c r="K119" s="61">
        <v>281919</v>
      </c>
      <c r="L119" s="61">
        <v>345026</v>
      </c>
      <c r="M119" s="61">
        <v>1061335</v>
      </c>
      <c r="N119" s="61">
        <v>771122</v>
      </c>
      <c r="O119" s="61">
        <v>363898</v>
      </c>
      <c r="P119" s="61">
        <v>3473029</v>
      </c>
      <c r="Q119" s="61">
        <v>452405</v>
      </c>
      <c r="R119" s="61">
        <v>894903</v>
      </c>
      <c r="S119" s="61">
        <v>366953</v>
      </c>
      <c r="T119" s="61">
        <v>842666</v>
      </c>
      <c r="U119" s="61">
        <v>253565</v>
      </c>
      <c r="V119" s="61">
        <v>193907</v>
      </c>
      <c r="W119" s="61">
        <v>34460041</v>
      </c>
      <c r="X119" s="61">
        <v>6428333</v>
      </c>
      <c r="Y119" s="61">
        <v>6482644</v>
      </c>
      <c r="Z119" s="61">
        <v>4405191</v>
      </c>
      <c r="AA119" s="61">
        <v>5994129</v>
      </c>
      <c r="AB119" s="61">
        <v>3364227</v>
      </c>
      <c r="AC119" s="61">
        <v>1149845</v>
      </c>
      <c r="AD119" s="61">
        <v>19570475</v>
      </c>
      <c r="AE119" s="61">
        <v>4806859</v>
      </c>
      <c r="AF119" s="61">
        <v>1197578</v>
      </c>
      <c r="AG119" s="61">
        <v>1544680</v>
      </c>
      <c r="AH119" s="61">
        <v>3041002</v>
      </c>
      <c r="AI119" s="61">
        <v>2533703</v>
      </c>
      <c r="AJ119" s="61">
        <v>676957</v>
      </c>
      <c r="AK119" s="61">
        <v>14889566</v>
      </c>
      <c r="AL119" s="61">
        <v>1621474</v>
      </c>
      <c r="AM119" s="61">
        <v>5285067</v>
      </c>
      <c r="AN119" s="61">
        <v>2860511</v>
      </c>
      <c r="AO119" s="61">
        <v>2953127</v>
      </c>
      <c r="AP119" s="61">
        <v>830524</v>
      </c>
      <c r="AQ119" s="61">
        <v>472889</v>
      </c>
      <c r="AR119" s="61">
        <v>230005</v>
      </c>
      <c r="AS119" s="61">
        <v>347275</v>
      </c>
      <c r="AT119" s="61">
        <v>75076</v>
      </c>
      <c r="AU119" s="61">
        <v>220714</v>
      </c>
      <c r="AV119" s="61">
        <v>174129</v>
      </c>
      <c r="AW119" s="61">
        <v>56179</v>
      </c>
      <c r="AX119" s="61">
        <v>626297</v>
      </c>
      <c r="AY119" s="61">
        <v>205076</v>
      </c>
      <c r="AZ119" s="61">
        <v>209996</v>
      </c>
      <c r="BA119" s="61">
        <v>295666</v>
      </c>
      <c r="BB119" s="61">
        <v>55718</v>
      </c>
      <c r="BC119" s="61">
        <v>174587</v>
      </c>
      <c r="BD119" s="61">
        <v>157873</v>
      </c>
      <c r="BE119" s="61">
        <v>52390</v>
      </c>
      <c r="BF119" s="61">
        <v>405728</v>
      </c>
      <c r="BG119" s="61">
        <v>130389</v>
      </c>
      <c r="BH119" s="61">
        <v>20009</v>
      </c>
      <c r="BI119" s="61">
        <v>51609</v>
      </c>
      <c r="BJ119" s="61">
        <v>19358</v>
      </c>
      <c r="BK119" s="61">
        <v>46128</v>
      </c>
      <c r="BL119" s="61">
        <v>16256</v>
      </c>
      <c r="BM119" s="61">
        <v>3789</v>
      </c>
      <c r="BN119" s="61">
        <v>220569</v>
      </c>
      <c r="BO119" s="61">
        <v>74687</v>
      </c>
      <c r="BP119" s="61">
        <v>888922</v>
      </c>
      <c r="BQ119" s="61">
        <v>1251082</v>
      </c>
      <c r="BR119" s="61">
        <v>136756</v>
      </c>
      <c r="BS119" s="61">
        <v>514613</v>
      </c>
      <c r="BT119" s="61">
        <v>730436</v>
      </c>
      <c r="BU119" s="61">
        <v>108467</v>
      </c>
      <c r="BV119" s="61">
        <v>2380124</v>
      </c>
      <c r="BW119" s="61">
        <v>417933</v>
      </c>
      <c r="BX119" s="61">
        <v>809239</v>
      </c>
      <c r="BY119" s="61">
        <v>1071095</v>
      </c>
      <c r="BZ119" s="61">
        <v>102861</v>
      </c>
      <c r="CA119" s="61">
        <v>409327</v>
      </c>
      <c r="CB119" s="61">
        <v>654117</v>
      </c>
      <c r="CC119" s="61">
        <v>101983</v>
      </c>
      <c r="CD119" s="61">
        <v>1409724</v>
      </c>
      <c r="CE119" s="61">
        <v>248513</v>
      </c>
      <c r="CF119" s="61">
        <v>79683</v>
      </c>
      <c r="CG119" s="61">
        <v>179987</v>
      </c>
      <c r="CH119" s="61">
        <v>33895</v>
      </c>
      <c r="CI119" s="61">
        <v>105286</v>
      </c>
      <c r="CJ119" s="61">
        <v>76319</v>
      </c>
      <c r="CK119" s="61">
        <v>6484</v>
      </c>
      <c r="CL119" s="61">
        <v>970401</v>
      </c>
      <c r="CM119" s="61">
        <v>169420</v>
      </c>
    </row>
    <row r="120" spans="1:91" s="59" customFormat="1" x14ac:dyDescent="0.3">
      <c r="A120" s="60" t="s">
        <v>282</v>
      </c>
      <c r="B120" s="61">
        <v>8256057</v>
      </c>
      <c r="C120" s="61">
        <v>1579073</v>
      </c>
      <c r="D120" s="61">
        <v>1004077</v>
      </c>
      <c r="E120" s="61">
        <v>628768</v>
      </c>
      <c r="F120" s="61">
        <v>1305876</v>
      </c>
      <c r="G120" s="61">
        <v>728706</v>
      </c>
      <c r="H120" s="61">
        <v>709463</v>
      </c>
      <c r="I120" s="61">
        <v>4952050</v>
      </c>
      <c r="J120" s="61">
        <v>1068643</v>
      </c>
      <c r="K120" s="61">
        <v>181723</v>
      </c>
      <c r="L120" s="61">
        <v>239853</v>
      </c>
      <c r="M120" s="61">
        <v>683065</v>
      </c>
      <c r="N120" s="61">
        <v>501761</v>
      </c>
      <c r="O120" s="61">
        <v>452686</v>
      </c>
      <c r="P120" s="61">
        <v>3304007</v>
      </c>
      <c r="Q120" s="61">
        <v>510430</v>
      </c>
      <c r="R120" s="61">
        <v>822354</v>
      </c>
      <c r="S120" s="61">
        <v>388915</v>
      </c>
      <c r="T120" s="61">
        <v>622811</v>
      </c>
      <c r="U120" s="61">
        <v>226945</v>
      </c>
      <c r="V120" s="61">
        <v>256777</v>
      </c>
      <c r="W120" s="61">
        <v>25679512</v>
      </c>
      <c r="X120" s="61">
        <v>4696783</v>
      </c>
      <c r="Y120" s="61">
        <v>5324350</v>
      </c>
      <c r="Z120" s="61">
        <v>4070808</v>
      </c>
      <c r="AA120" s="61">
        <v>3500544</v>
      </c>
      <c r="AB120" s="61">
        <v>2237822</v>
      </c>
      <c r="AC120" s="61">
        <v>1453739</v>
      </c>
      <c r="AD120" s="61">
        <v>11812962</v>
      </c>
      <c r="AE120" s="61">
        <v>2853124</v>
      </c>
      <c r="AF120" s="61">
        <v>643627</v>
      </c>
      <c r="AG120" s="61">
        <v>958764</v>
      </c>
      <c r="AH120" s="61">
        <v>1531218</v>
      </c>
      <c r="AI120" s="61">
        <v>1475371</v>
      </c>
      <c r="AJ120" s="61">
        <v>816887</v>
      </c>
      <c r="AK120" s="61">
        <v>13866550</v>
      </c>
      <c r="AL120" s="61">
        <v>1843659</v>
      </c>
      <c r="AM120" s="61">
        <v>4680723</v>
      </c>
      <c r="AN120" s="61">
        <v>3112044</v>
      </c>
      <c r="AO120" s="61">
        <v>1969325</v>
      </c>
      <c r="AP120" s="61">
        <v>762451</v>
      </c>
      <c r="AQ120" s="61">
        <v>636852</v>
      </c>
      <c r="AR120" s="61">
        <v>159971</v>
      </c>
      <c r="AS120" s="61">
        <v>279774</v>
      </c>
      <c r="AT120" s="61">
        <v>77798</v>
      </c>
      <c r="AU120" s="61">
        <v>187856</v>
      </c>
      <c r="AV120" s="61">
        <v>124040</v>
      </c>
      <c r="AW120" s="61">
        <v>50871</v>
      </c>
      <c r="AX120" s="61">
        <v>483297</v>
      </c>
      <c r="AY120" s="61">
        <v>215467</v>
      </c>
      <c r="AZ120" s="61">
        <v>133713</v>
      </c>
      <c r="BA120" s="61">
        <v>214846</v>
      </c>
      <c r="BB120" s="61">
        <v>54699</v>
      </c>
      <c r="BC120" s="61">
        <v>134229</v>
      </c>
      <c r="BD120" s="61">
        <v>103831</v>
      </c>
      <c r="BE120" s="61">
        <v>46516</v>
      </c>
      <c r="BF120" s="61">
        <v>247187</v>
      </c>
      <c r="BG120" s="61">
        <v>133622</v>
      </c>
      <c r="BH120" s="61">
        <v>26258</v>
      </c>
      <c r="BI120" s="61">
        <v>64928</v>
      </c>
      <c r="BJ120" s="61">
        <v>23098</v>
      </c>
      <c r="BK120" s="61">
        <v>53627</v>
      </c>
      <c r="BL120" s="61">
        <v>20209</v>
      </c>
      <c r="BM120" s="61">
        <v>4355</v>
      </c>
      <c r="BN120" s="61">
        <v>236110</v>
      </c>
      <c r="BO120" s="61">
        <v>81845</v>
      </c>
      <c r="BP120" s="61">
        <v>554020</v>
      </c>
      <c r="BQ120" s="61">
        <v>862869</v>
      </c>
      <c r="BR120" s="61">
        <v>137290</v>
      </c>
      <c r="BS120" s="61">
        <v>412465</v>
      </c>
      <c r="BT120" s="61">
        <v>460625</v>
      </c>
      <c r="BU120" s="61">
        <v>91746</v>
      </c>
      <c r="BV120" s="61">
        <v>1745042</v>
      </c>
      <c r="BW120" s="61">
        <v>432726</v>
      </c>
      <c r="BX120" s="61">
        <v>447066</v>
      </c>
      <c r="BY120" s="61">
        <v>618430</v>
      </c>
      <c r="BZ120" s="61">
        <v>98543</v>
      </c>
      <c r="CA120" s="61">
        <v>283664</v>
      </c>
      <c r="CB120" s="61">
        <v>360291</v>
      </c>
      <c r="CC120" s="61">
        <v>83732</v>
      </c>
      <c r="CD120" s="61">
        <v>715417</v>
      </c>
      <c r="CE120" s="61">
        <v>245981</v>
      </c>
      <c r="CF120" s="61">
        <v>106953</v>
      </c>
      <c r="CG120" s="61">
        <v>244439</v>
      </c>
      <c r="CH120" s="61">
        <v>38747</v>
      </c>
      <c r="CI120" s="61">
        <v>128801</v>
      </c>
      <c r="CJ120" s="61">
        <v>100333</v>
      </c>
      <c r="CK120" s="61">
        <v>8015</v>
      </c>
      <c r="CL120" s="61">
        <v>1029625</v>
      </c>
      <c r="CM120" s="61">
        <v>186745</v>
      </c>
    </row>
    <row r="121" spans="1:91" s="59" customFormat="1" x14ac:dyDescent="0.3">
      <c r="A121" s="60" t="s">
        <v>283</v>
      </c>
      <c r="B121" s="61">
        <v>8131666</v>
      </c>
      <c r="C121" s="61">
        <v>1430459</v>
      </c>
      <c r="D121" s="61">
        <v>761539</v>
      </c>
      <c r="E121" s="61">
        <v>827875</v>
      </c>
      <c r="F121" s="61">
        <v>1311261</v>
      </c>
      <c r="G121" s="61">
        <v>692180</v>
      </c>
      <c r="H121" s="61">
        <v>885784</v>
      </c>
      <c r="I121" s="61">
        <v>4590112</v>
      </c>
      <c r="J121" s="61">
        <v>854972</v>
      </c>
      <c r="K121" s="61">
        <v>141008</v>
      </c>
      <c r="L121" s="61">
        <v>203276</v>
      </c>
      <c r="M121" s="61">
        <v>616028</v>
      </c>
      <c r="N121" s="61">
        <v>436589</v>
      </c>
      <c r="O121" s="61">
        <v>564761</v>
      </c>
      <c r="P121" s="61">
        <v>3541554</v>
      </c>
      <c r="Q121" s="61">
        <v>575486</v>
      </c>
      <c r="R121" s="61">
        <v>620531</v>
      </c>
      <c r="S121" s="61">
        <v>624599</v>
      </c>
      <c r="T121" s="61">
        <v>695232</v>
      </c>
      <c r="U121" s="61">
        <v>255590</v>
      </c>
      <c r="V121" s="61">
        <v>321023</v>
      </c>
      <c r="W121" s="61">
        <v>23935219</v>
      </c>
      <c r="X121" s="61">
        <v>3805650</v>
      </c>
      <c r="Y121" s="61">
        <v>3957260</v>
      </c>
      <c r="Z121" s="61">
        <v>5086242</v>
      </c>
      <c r="AA121" s="61">
        <v>3121530</v>
      </c>
      <c r="AB121" s="61">
        <v>1972144</v>
      </c>
      <c r="AC121" s="61">
        <v>1848540</v>
      </c>
      <c r="AD121" s="61">
        <v>9526090</v>
      </c>
      <c r="AE121" s="61">
        <v>1835024</v>
      </c>
      <c r="AF121" s="61">
        <v>355543</v>
      </c>
      <c r="AG121" s="61">
        <v>720711</v>
      </c>
      <c r="AH121" s="61">
        <v>1161801</v>
      </c>
      <c r="AI121" s="61">
        <v>1092493</v>
      </c>
      <c r="AJ121" s="61">
        <v>1032907</v>
      </c>
      <c r="AK121" s="61">
        <v>14409129</v>
      </c>
      <c r="AL121" s="61">
        <v>1970626</v>
      </c>
      <c r="AM121" s="61">
        <v>3601717</v>
      </c>
      <c r="AN121" s="61">
        <v>4365531</v>
      </c>
      <c r="AO121" s="61">
        <v>1959729</v>
      </c>
      <c r="AP121" s="61">
        <v>879651</v>
      </c>
      <c r="AQ121" s="61">
        <v>815634</v>
      </c>
      <c r="AR121" s="61">
        <v>89887</v>
      </c>
      <c r="AS121" s="61">
        <v>204948</v>
      </c>
      <c r="AT121" s="61">
        <v>89835</v>
      </c>
      <c r="AU121" s="61">
        <v>207515</v>
      </c>
      <c r="AV121" s="61">
        <v>69108</v>
      </c>
      <c r="AW121" s="61">
        <v>58183</v>
      </c>
      <c r="AX121" s="61">
        <v>451642</v>
      </c>
      <c r="AY121" s="61">
        <v>259341</v>
      </c>
      <c r="AZ121" s="61">
        <v>67943</v>
      </c>
      <c r="BA121" s="61">
        <v>138206</v>
      </c>
      <c r="BB121" s="61">
        <v>60689</v>
      </c>
      <c r="BC121" s="61">
        <v>141977</v>
      </c>
      <c r="BD121" s="61">
        <v>54581</v>
      </c>
      <c r="BE121" s="61">
        <v>52856</v>
      </c>
      <c r="BF121" s="61">
        <v>186441</v>
      </c>
      <c r="BG121" s="61">
        <v>152279</v>
      </c>
      <c r="BH121" s="61">
        <v>21944</v>
      </c>
      <c r="BI121" s="61">
        <v>66742</v>
      </c>
      <c r="BJ121" s="61">
        <v>29146</v>
      </c>
      <c r="BK121" s="61">
        <v>65538</v>
      </c>
      <c r="BL121" s="61">
        <v>14526</v>
      </c>
      <c r="BM121" s="61">
        <v>5328</v>
      </c>
      <c r="BN121" s="61">
        <v>265201</v>
      </c>
      <c r="BO121" s="61">
        <v>107062</v>
      </c>
      <c r="BP121" s="61">
        <v>252487</v>
      </c>
      <c r="BQ121" s="61">
        <v>550919</v>
      </c>
      <c r="BR121" s="61">
        <v>163798</v>
      </c>
      <c r="BS121" s="61">
        <v>435747</v>
      </c>
      <c r="BT121" s="61">
        <v>193631</v>
      </c>
      <c r="BU121" s="61">
        <v>102783</v>
      </c>
      <c r="BV121" s="61">
        <v>1566862</v>
      </c>
      <c r="BW121" s="61">
        <v>539423</v>
      </c>
      <c r="BX121" s="61">
        <v>163849</v>
      </c>
      <c r="BY121" s="61">
        <v>307754</v>
      </c>
      <c r="BZ121" s="61">
        <v>113915</v>
      </c>
      <c r="CA121" s="61">
        <v>276413</v>
      </c>
      <c r="CB121" s="61">
        <v>133664</v>
      </c>
      <c r="CC121" s="61">
        <v>93562</v>
      </c>
      <c r="CD121" s="61">
        <v>455470</v>
      </c>
      <c r="CE121" s="61">
        <v>290398</v>
      </c>
      <c r="CF121" s="61">
        <v>88637</v>
      </c>
      <c r="CG121" s="61">
        <v>243165</v>
      </c>
      <c r="CH121" s="61">
        <v>49884</v>
      </c>
      <c r="CI121" s="61">
        <v>159334</v>
      </c>
      <c r="CJ121" s="61">
        <v>59967</v>
      </c>
      <c r="CK121" s="61">
        <v>9221</v>
      </c>
      <c r="CL121" s="61">
        <v>1111392</v>
      </c>
      <c r="CM121" s="61">
        <v>249025</v>
      </c>
    </row>
    <row r="122" spans="1:91" s="59" customFormat="1" x14ac:dyDescent="0.3">
      <c r="A122" s="60" t="s">
        <v>284</v>
      </c>
      <c r="B122" s="61">
        <v>5391958</v>
      </c>
      <c r="C122" s="61">
        <v>966910</v>
      </c>
      <c r="D122" s="61">
        <v>88317</v>
      </c>
      <c r="E122" s="61">
        <v>721972</v>
      </c>
      <c r="F122" s="61">
        <v>834732</v>
      </c>
      <c r="G122" s="61">
        <v>473019</v>
      </c>
      <c r="H122" s="61">
        <v>822908</v>
      </c>
      <c r="I122" s="61">
        <v>3218059</v>
      </c>
      <c r="J122" s="61">
        <v>620163</v>
      </c>
      <c r="K122" s="61">
        <v>33690</v>
      </c>
      <c r="L122" s="61">
        <v>137300</v>
      </c>
      <c r="M122" s="61">
        <v>376172</v>
      </c>
      <c r="N122" s="61">
        <v>289987</v>
      </c>
      <c r="O122" s="61">
        <v>528624</v>
      </c>
      <c r="P122" s="61">
        <v>2173899</v>
      </c>
      <c r="Q122" s="61">
        <v>346747</v>
      </c>
      <c r="R122" s="61">
        <v>54627</v>
      </c>
      <c r="S122" s="61">
        <v>584672</v>
      </c>
      <c r="T122" s="61">
        <v>458560</v>
      </c>
      <c r="U122" s="61">
        <v>183032</v>
      </c>
      <c r="V122" s="61">
        <v>294284</v>
      </c>
      <c r="W122" s="61">
        <v>14930647</v>
      </c>
      <c r="X122" s="61">
        <v>2188896</v>
      </c>
      <c r="Y122" s="61">
        <v>318433</v>
      </c>
      <c r="Z122" s="61">
        <v>5014821</v>
      </c>
      <c r="AA122" s="61">
        <v>1859525</v>
      </c>
      <c r="AB122" s="61">
        <v>1210745</v>
      </c>
      <c r="AC122" s="61">
        <v>1650955</v>
      </c>
      <c r="AD122" s="61">
        <v>6088018</v>
      </c>
      <c r="AE122" s="61">
        <v>1158820</v>
      </c>
      <c r="AF122" s="61">
        <v>69464</v>
      </c>
      <c r="AG122" s="61">
        <v>487491</v>
      </c>
      <c r="AH122" s="61">
        <v>661288</v>
      </c>
      <c r="AI122" s="61">
        <v>598097</v>
      </c>
      <c r="AJ122" s="61">
        <v>923355</v>
      </c>
      <c r="AK122" s="61">
        <v>8842628</v>
      </c>
      <c r="AL122" s="61">
        <v>1030076</v>
      </c>
      <c r="AM122" s="61">
        <v>248969</v>
      </c>
      <c r="AN122" s="61">
        <v>4527330</v>
      </c>
      <c r="AO122" s="61">
        <v>1198236</v>
      </c>
      <c r="AP122" s="61">
        <v>612647</v>
      </c>
      <c r="AQ122" s="61">
        <v>727600</v>
      </c>
      <c r="AR122" s="61">
        <v>43218</v>
      </c>
      <c r="AS122" s="61">
        <v>103726</v>
      </c>
      <c r="AT122" s="61">
        <v>80376</v>
      </c>
      <c r="AU122" s="61">
        <v>154009</v>
      </c>
      <c r="AV122" s="61">
        <v>28741</v>
      </c>
      <c r="AW122" s="61">
        <v>44757</v>
      </c>
      <c r="AX122" s="61">
        <v>280935</v>
      </c>
      <c r="AY122" s="61">
        <v>231148</v>
      </c>
      <c r="AZ122" s="61">
        <v>32281</v>
      </c>
      <c r="BA122" s="61">
        <v>72374</v>
      </c>
      <c r="BB122" s="61">
        <v>58095</v>
      </c>
      <c r="BC122" s="61">
        <v>110446</v>
      </c>
      <c r="BD122" s="61">
        <v>23478</v>
      </c>
      <c r="BE122" s="61">
        <v>41615</v>
      </c>
      <c r="BF122" s="61">
        <v>137552</v>
      </c>
      <c r="BG122" s="61">
        <v>144322</v>
      </c>
      <c r="BH122" s="61">
        <v>10937</v>
      </c>
      <c r="BI122" s="61">
        <v>31352</v>
      </c>
      <c r="BJ122" s="61">
        <v>22281</v>
      </c>
      <c r="BK122" s="61">
        <v>43564</v>
      </c>
      <c r="BL122" s="61">
        <v>5263</v>
      </c>
      <c r="BM122" s="61">
        <v>3142</v>
      </c>
      <c r="BN122" s="61">
        <v>143382</v>
      </c>
      <c r="BO122" s="61">
        <v>86826</v>
      </c>
      <c r="BP122" s="61">
        <v>94076</v>
      </c>
      <c r="BQ122" s="61">
        <v>234575</v>
      </c>
      <c r="BR122" s="61">
        <v>133505</v>
      </c>
      <c r="BS122" s="61">
        <v>298280</v>
      </c>
      <c r="BT122" s="61">
        <v>68646</v>
      </c>
      <c r="BU122" s="61">
        <v>76597</v>
      </c>
      <c r="BV122" s="61">
        <v>821290</v>
      </c>
      <c r="BW122" s="61">
        <v>461926</v>
      </c>
      <c r="BX122" s="61">
        <v>57200</v>
      </c>
      <c r="BY122" s="61">
        <v>139944</v>
      </c>
      <c r="BZ122" s="61">
        <v>96326</v>
      </c>
      <c r="CA122" s="61">
        <v>202357</v>
      </c>
      <c r="CB122" s="61">
        <v>50749</v>
      </c>
      <c r="CC122" s="61">
        <v>71287</v>
      </c>
      <c r="CD122" s="61">
        <v>283226</v>
      </c>
      <c r="CE122" s="61">
        <v>257731</v>
      </c>
      <c r="CF122" s="61">
        <v>36877</v>
      </c>
      <c r="CG122" s="61">
        <v>94631</v>
      </c>
      <c r="CH122" s="61">
        <v>37179</v>
      </c>
      <c r="CI122" s="61">
        <v>95923</v>
      </c>
      <c r="CJ122" s="61">
        <v>17897</v>
      </c>
      <c r="CK122" s="61">
        <v>5310</v>
      </c>
      <c r="CL122" s="61">
        <v>538065</v>
      </c>
      <c r="CM122" s="61">
        <v>204195</v>
      </c>
    </row>
    <row r="123" spans="1:91" s="59" customFormat="1" x14ac:dyDescent="0.3">
      <c r="A123" s="86" t="s">
        <v>285</v>
      </c>
      <c r="B123" s="61">
        <v>4881952</v>
      </c>
      <c r="C123" s="61">
        <v>846378</v>
      </c>
      <c r="D123" s="61">
        <v>57392</v>
      </c>
      <c r="E123" s="61">
        <v>660625</v>
      </c>
      <c r="F123" s="61">
        <v>841910</v>
      </c>
      <c r="G123" s="61">
        <v>410195</v>
      </c>
      <c r="H123" s="61">
        <v>770392</v>
      </c>
      <c r="I123" s="61">
        <v>3164988</v>
      </c>
      <c r="J123" s="61">
        <v>598622</v>
      </c>
      <c r="K123" s="61">
        <v>27267</v>
      </c>
      <c r="L123" s="61">
        <v>152601</v>
      </c>
      <c r="M123" s="61">
        <v>470437</v>
      </c>
      <c r="N123" s="61">
        <v>278641</v>
      </c>
      <c r="O123" s="61">
        <v>528498</v>
      </c>
      <c r="P123" s="61">
        <v>1716964</v>
      </c>
      <c r="Q123" s="61">
        <v>247757</v>
      </c>
      <c r="R123" s="61">
        <v>30125</v>
      </c>
      <c r="S123" s="61">
        <v>508024</v>
      </c>
      <c r="T123" s="61">
        <v>371473</v>
      </c>
      <c r="U123" s="61">
        <v>131554</v>
      </c>
      <c r="V123" s="61">
        <v>241894</v>
      </c>
      <c r="W123" s="61">
        <v>13220155</v>
      </c>
      <c r="X123" s="61">
        <v>1833148</v>
      </c>
      <c r="Y123" s="61">
        <v>166256</v>
      </c>
      <c r="Z123" s="61">
        <v>4400112</v>
      </c>
      <c r="AA123" s="61">
        <v>1839201</v>
      </c>
      <c r="AB123" s="61">
        <v>967423</v>
      </c>
      <c r="AC123" s="61">
        <v>1595537</v>
      </c>
      <c r="AD123" s="61">
        <v>6316273</v>
      </c>
      <c r="AE123" s="61">
        <v>1177555</v>
      </c>
      <c r="AF123" s="61">
        <v>61093</v>
      </c>
      <c r="AG123" s="61">
        <v>571832</v>
      </c>
      <c r="AH123" s="61">
        <v>899652</v>
      </c>
      <c r="AI123" s="61">
        <v>563429</v>
      </c>
      <c r="AJ123" s="61">
        <v>981968</v>
      </c>
      <c r="AK123" s="61">
        <v>6903882</v>
      </c>
      <c r="AL123" s="61">
        <v>655593</v>
      </c>
      <c r="AM123" s="61">
        <v>105163</v>
      </c>
      <c r="AN123" s="61">
        <v>3828281</v>
      </c>
      <c r="AO123" s="61">
        <v>939549</v>
      </c>
      <c r="AP123" s="61">
        <v>403994</v>
      </c>
      <c r="AQ123" s="61">
        <v>613570</v>
      </c>
      <c r="AR123" s="61">
        <v>40045</v>
      </c>
      <c r="AS123" s="61">
        <v>87948</v>
      </c>
      <c r="AT123" s="61">
        <v>64648</v>
      </c>
      <c r="AU123" s="61">
        <v>163501</v>
      </c>
      <c r="AV123" s="61">
        <v>20237</v>
      </c>
      <c r="AW123" s="61">
        <v>34269</v>
      </c>
      <c r="AX123" s="61">
        <v>235138</v>
      </c>
      <c r="AY123" s="61">
        <v>200593</v>
      </c>
      <c r="AZ123" s="61">
        <v>30542</v>
      </c>
      <c r="BA123" s="61">
        <v>69023</v>
      </c>
      <c r="BB123" s="61">
        <v>48686</v>
      </c>
      <c r="BC123" s="61">
        <v>124612</v>
      </c>
      <c r="BD123" s="61">
        <v>17984</v>
      </c>
      <c r="BE123" s="61">
        <v>31905</v>
      </c>
      <c r="BF123" s="61">
        <v>142779</v>
      </c>
      <c r="BG123" s="61">
        <v>133089</v>
      </c>
      <c r="BH123" s="61">
        <v>9503</v>
      </c>
      <c r="BI123" s="61">
        <v>18924</v>
      </c>
      <c r="BJ123" s="61">
        <v>15962</v>
      </c>
      <c r="BK123" s="61">
        <v>38889</v>
      </c>
      <c r="BL123" s="61">
        <v>2252</v>
      </c>
      <c r="BM123" s="61">
        <v>2364</v>
      </c>
      <c r="BN123" s="61">
        <v>92359</v>
      </c>
      <c r="BO123" s="61">
        <v>67503</v>
      </c>
      <c r="BP123" s="61">
        <v>85687</v>
      </c>
      <c r="BQ123" s="61">
        <v>179030</v>
      </c>
      <c r="BR123" s="61">
        <v>118362</v>
      </c>
      <c r="BS123" s="61">
        <v>334801</v>
      </c>
      <c r="BT123" s="61">
        <v>45148</v>
      </c>
      <c r="BU123" s="61">
        <v>63251</v>
      </c>
      <c r="BV123" s="61">
        <v>592678</v>
      </c>
      <c r="BW123" s="61">
        <v>414190</v>
      </c>
      <c r="BX123" s="61">
        <v>60588</v>
      </c>
      <c r="BY123" s="61">
        <v>135215</v>
      </c>
      <c r="BZ123" s="61">
        <v>90143</v>
      </c>
      <c r="CA123" s="61">
        <v>245435</v>
      </c>
      <c r="CB123" s="61">
        <v>37407</v>
      </c>
      <c r="CC123" s="61">
        <v>59105</v>
      </c>
      <c r="CD123" s="61">
        <v>290294</v>
      </c>
      <c r="CE123" s="61">
        <v>259367</v>
      </c>
      <c r="CF123" s="61">
        <v>25099</v>
      </c>
      <c r="CG123" s="61">
        <v>43816</v>
      </c>
      <c r="CH123" s="61">
        <v>28219</v>
      </c>
      <c r="CI123" s="61">
        <v>89365</v>
      </c>
      <c r="CJ123" s="61">
        <v>7741</v>
      </c>
      <c r="CK123" s="61">
        <v>4146</v>
      </c>
      <c r="CL123" s="61">
        <v>302384</v>
      </c>
      <c r="CM123" s="61">
        <v>154823</v>
      </c>
    </row>
    <row r="124" spans="1:91" s="59" customFormat="1" x14ac:dyDescent="0.3">
      <c r="A124" s="60" t="s">
        <v>316</v>
      </c>
      <c r="B124" s="61">
        <v>3770578</v>
      </c>
      <c r="C124" s="61">
        <v>694614</v>
      </c>
      <c r="D124" s="61">
        <v>42131</v>
      </c>
      <c r="E124" s="61">
        <v>541689</v>
      </c>
      <c r="F124" s="61">
        <v>649122</v>
      </c>
      <c r="G124" s="61">
        <v>299879</v>
      </c>
      <c r="H124" s="61">
        <v>569467</v>
      </c>
      <c r="I124" s="61">
        <v>2342492</v>
      </c>
      <c r="J124" s="61">
        <v>462136</v>
      </c>
      <c r="K124" s="61">
        <v>20603</v>
      </c>
      <c r="L124" s="61">
        <v>98072</v>
      </c>
      <c r="M124" s="61">
        <v>361076</v>
      </c>
      <c r="N124" s="61">
        <v>194137</v>
      </c>
      <c r="O124" s="61">
        <v>386597</v>
      </c>
      <c r="P124" s="61">
        <v>1428086</v>
      </c>
      <c r="Q124" s="61">
        <v>232478</v>
      </c>
      <c r="R124" s="61">
        <v>21528</v>
      </c>
      <c r="S124" s="61">
        <v>443617</v>
      </c>
      <c r="T124" s="61">
        <v>288046</v>
      </c>
      <c r="U124" s="61">
        <v>105742</v>
      </c>
      <c r="V124" s="61">
        <v>182870</v>
      </c>
      <c r="W124" s="61">
        <v>10598385</v>
      </c>
      <c r="X124" s="61">
        <v>1463661</v>
      </c>
      <c r="Y124" s="61">
        <v>127429</v>
      </c>
      <c r="Z124" s="61">
        <v>3852818</v>
      </c>
      <c r="AA124" s="61">
        <v>1461340</v>
      </c>
      <c r="AB124" s="61">
        <v>713563</v>
      </c>
      <c r="AC124" s="61">
        <v>1193236</v>
      </c>
      <c r="AD124" s="61">
        <v>4536018</v>
      </c>
      <c r="AE124" s="61">
        <v>826684</v>
      </c>
      <c r="AF124" s="61">
        <v>44476</v>
      </c>
      <c r="AG124" s="61">
        <v>399018</v>
      </c>
      <c r="AH124" s="61">
        <v>715154</v>
      </c>
      <c r="AI124" s="61">
        <v>375113</v>
      </c>
      <c r="AJ124" s="61">
        <v>699507</v>
      </c>
      <c r="AK124" s="61">
        <v>6062368</v>
      </c>
      <c r="AL124" s="61">
        <v>636977</v>
      </c>
      <c r="AM124" s="61">
        <v>82953</v>
      </c>
      <c r="AN124" s="61">
        <v>3453800</v>
      </c>
      <c r="AO124" s="61">
        <v>746186</v>
      </c>
      <c r="AP124" s="61">
        <v>338449</v>
      </c>
      <c r="AQ124" s="61">
        <v>493728</v>
      </c>
      <c r="AR124" s="61">
        <v>31298</v>
      </c>
      <c r="AS124" s="61">
        <v>66711</v>
      </c>
      <c r="AT124" s="61">
        <v>53890</v>
      </c>
      <c r="AU124" s="61">
        <v>149411</v>
      </c>
      <c r="AV124" s="61">
        <v>18769</v>
      </c>
      <c r="AW124" s="61">
        <v>23468</v>
      </c>
      <c r="AX124" s="61">
        <v>180901</v>
      </c>
      <c r="AY124" s="61">
        <v>170167</v>
      </c>
      <c r="AZ124" s="61">
        <v>22290</v>
      </c>
      <c r="BA124" s="61">
        <v>49164</v>
      </c>
      <c r="BB124" s="61">
        <v>40303</v>
      </c>
      <c r="BC124" s="61">
        <v>110796</v>
      </c>
      <c r="BD124" s="61">
        <v>16276</v>
      </c>
      <c r="BE124" s="61">
        <v>21376</v>
      </c>
      <c r="BF124" s="61">
        <v>88951</v>
      </c>
      <c r="BG124" s="61">
        <v>112980</v>
      </c>
      <c r="BH124" s="61">
        <v>9007</v>
      </c>
      <c r="BI124" s="61">
        <v>17547</v>
      </c>
      <c r="BJ124" s="61">
        <v>13587</v>
      </c>
      <c r="BK124" s="61">
        <v>38615</v>
      </c>
      <c r="BL124" s="61">
        <v>2493</v>
      </c>
      <c r="BM124" s="61">
        <v>2093</v>
      </c>
      <c r="BN124" s="61">
        <v>91950</v>
      </c>
      <c r="BO124" s="61">
        <v>57187</v>
      </c>
      <c r="BP124" s="61">
        <v>65951</v>
      </c>
      <c r="BQ124" s="61">
        <v>141728</v>
      </c>
      <c r="BR124" s="61">
        <v>94243</v>
      </c>
      <c r="BS124" s="61">
        <v>277395</v>
      </c>
      <c r="BT124" s="61">
        <v>37856</v>
      </c>
      <c r="BU124" s="61">
        <v>38899</v>
      </c>
      <c r="BV124" s="61">
        <v>487481</v>
      </c>
      <c r="BW124" s="61">
        <v>320109</v>
      </c>
      <c r="BX124" s="61">
        <v>40808</v>
      </c>
      <c r="BY124" s="61">
        <v>89031</v>
      </c>
      <c r="BZ124" s="61">
        <v>69806</v>
      </c>
      <c r="CA124" s="61">
        <v>195488</v>
      </c>
      <c r="CB124" s="61">
        <v>32910</v>
      </c>
      <c r="CC124" s="61">
        <v>35609</v>
      </c>
      <c r="CD124" s="61">
        <v>173183</v>
      </c>
      <c r="CE124" s="61">
        <v>189848</v>
      </c>
      <c r="CF124" s="61">
        <v>25143</v>
      </c>
      <c r="CG124" s="61">
        <v>52697</v>
      </c>
      <c r="CH124" s="61">
        <v>24437</v>
      </c>
      <c r="CI124" s="61">
        <v>81907</v>
      </c>
      <c r="CJ124" s="61">
        <v>4946</v>
      </c>
      <c r="CK124" s="61">
        <v>3289</v>
      </c>
      <c r="CL124" s="61">
        <v>314297</v>
      </c>
      <c r="CM124" s="61">
        <v>130261</v>
      </c>
    </row>
    <row r="125" spans="1:91" s="59" customFormat="1" x14ac:dyDescent="0.3">
      <c r="A125" s="60" t="s">
        <v>317</v>
      </c>
      <c r="B125" s="61">
        <v>5133961</v>
      </c>
      <c r="C125" s="61">
        <v>989820</v>
      </c>
      <c r="D125" s="61">
        <v>92624</v>
      </c>
      <c r="E125" s="61">
        <v>704086</v>
      </c>
      <c r="F125" s="61">
        <v>863558</v>
      </c>
      <c r="G125" s="61">
        <v>457434</v>
      </c>
      <c r="H125" s="61">
        <v>721193</v>
      </c>
      <c r="I125" s="61">
        <v>3164177</v>
      </c>
      <c r="J125" s="61">
        <v>683530</v>
      </c>
      <c r="K125" s="61">
        <v>42557</v>
      </c>
      <c r="L125" s="61">
        <v>126794</v>
      </c>
      <c r="M125" s="61">
        <v>417677</v>
      </c>
      <c r="N125" s="61">
        <v>301431</v>
      </c>
      <c r="O125" s="61">
        <v>484422</v>
      </c>
      <c r="P125" s="61">
        <v>1969784</v>
      </c>
      <c r="Q125" s="61">
        <v>306290</v>
      </c>
      <c r="R125" s="61">
        <v>50067</v>
      </c>
      <c r="S125" s="61">
        <v>577292</v>
      </c>
      <c r="T125" s="61">
        <v>445881</v>
      </c>
      <c r="U125" s="61">
        <v>156003</v>
      </c>
      <c r="V125" s="61">
        <v>236771</v>
      </c>
      <c r="W125" s="61">
        <v>13623546</v>
      </c>
      <c r="X125" s="61">
        <v>2149204</v>
      </c>
      <c r="Y125" s="61">
        <v>310405</v>
      </c>
      <c r="Z125" s="61">
        <v>4309818</v>
      </c>
      <c r="AA125" s="61">
        <v>1968077</v>
      </c>
      <c r="AB125" s="61">
        <v>1072645</v>
      </c>
      <c r="AC125" s="61">
        <v>1435535</v>
      </c>
      <c r="AD125" s="61">
        <v>6018570</v>
      </c>
      <c r="AE125" s="61">
        <v>1269054</v>
      </c>
      <c r="AF125" s="61">
        <v>107070</v>
      </c>
      <c r="AG125" s="61">
        <v>440448</v>
      </c>
      <c r="AH125" s="61">
        <v>801136</v>
      </c>
      <c r="AI125" s="61">
        <v>576623</v>
      </c>
      <c r="AJ125" s="61">
        <v>847027</v>
      </c>
      <c r="AK125" s="61">
        <v>7604976</v>
      </c>
      <c r="AL125" s="61">
        <v>880150</v>
      </c>
      <c r="AM125" s="61">
        <v>203335</v>
      </c>
      <c r="AN125" s="61">
        <v>3869370</v>
      </c>
      <c r="AO125" s="61">
        <v>1166941</v>
      </c>
      <c r="AP125" s="61">
        <v>496022</v>
      </c>
      <c r="AQ125" s="61">
        <v>588508</v>
      </c>
      <c r="AR125" s="61">
        <v>49429</v>
      </c>
      <c r="AS125" s="61">
        <v>107541</v>
      </c>
      <c r="AT125" s="61">
        <v>70543</v>
      </c>
      <c r="AU125" s="61">
        <v>189794</v>
      </c>
      <c r="AV125" s="61">
        <v>33338</v>
      </c>
      <c r="AW125" s="61">
        <v>35280</v>
      </c>
      <c r="AX125" s="61">
        <v>287697</v>
      </c>
      <c r="AY125" s="61">
        <v>216198</v>
      </c>
      <c r="AZ125" s="61">
        <v>39146</v>
      </c>
      <c r="BA125" s="61">
        <v>80010</v>
      </c>
      <c r="BB125" s="61">
        <v>53129</v>
      </c>
      <c r="BC125" s="61">
        <v>145351</v>
      </c>
      <c r="BD125" s="61">
        <v>29081</v>
      </c>
      <c r="BE125" s="61">
        <v>32769</v>
      </c>
      <c r="BF125" s="61">
        <v>163580</v>
      </c>
      <c r="BG125" s="61">
        <v>140464</v>
      </c>
      <c r="BH125" s="61">
        <v>10284</v>
      </c>
      <c r="BI125" s="61">
        <v>27531</v>
      </c>
      <c r="BJ125" s="61">
        <v>17414</v>
      </c>
      <c r="BK125" s="61">
        <v>44443</v>
      </c>
      <c r="BL125" s="61">
        <v>4256</v>
      </c>
      <c r="BM125" s="61">
        <v>2511</v>
      </c>
      <c r="BN125" s="61">
        <v>124117</v>
      </c>
      <c r="BO125" s="61">
        <v>75734</v>
      </c>
      <c r="BP125" s="61">
        <v>103607</v>
      </c>
      <c r="BQ125" s="61">
        <v>232827</v>
      </c>
      <c r="BR125" s="61">
        <v>123322</v>
      </c>
      <c r="BS125" s="61">
        <v>349549</v>
      </c>
      <c r="BT125" s="61">
        <v>70626</v>
      </c>
      <c r="BU125" s="222">
        <v>63427</v>
      </c>
      <c r="BV125" s="61">
        <v>783064</v>
      </c>
      <c r="BW125" s="61">
        <v>422782</v>
      </c>
      <c r="BX125" s="61">
        <v>69288</v>
      </c>
      <c r="BY125" s="61">
        <v>149028</v>
      </c>
      <c r="BZ125" s="61">
        <v>92965</v>
      </c>
      <c r="CA125" s="61">
        <v>255860</v>
      </c>
      <c r="CB125" s="61">
        <v>59541</v>
      </c>
      <c r="CC125" s="61">
        <v>58378</v>
      </c>
      <c r="CD125" s="61">
        <v>341683</v>
      </c>
      <c r="CE125" s="61">
        <v>242311</v>
      </c>
      <c r="CF125" s="61">
        <v>34320</v>
      </c>
      <c r="CG125" s="61">
        <v>83798</v>
      </c>
      <c r="CH125" s="61">
        <v>30356</v>
      </c>
      <c r="CI125" s="61">
        <v>93690</v>
      </c>
      <c r="CJ125" s="61">
        <v>11085</v>
      </c>
      <c r="CK125" s="61">
        <v>5050</v>
      </c>
      <c r="CL125" s="61">
        <v>441381</v>
      </c>
      <c r="CM125" s="61">
        <v>180470</v>
      </c>
    </row>
    <row r="126" spans="1:91" s="59" customFormat="1" x14ac:dyDescent="0.3">
      <c r="A126" s="60" t="s">
        <v>318</v>
      </c>
      <c r="B126" s="61">
        <v>6061398</v>
      </c>
      <c r="C126" s="61">
        <v>1147658</v>
      </c>
      <c r="D126" s="61">
        <v>202457</v>
      </c>
      <c r="E126" s="61">
        <v>796835</v>
      </c>
      <c r="F126" s="61">
        <v>1018702</v>
      </c>
      <c r="G126" s="61">
        <v>563532</v>
      </c>
      <c r="H126" s="61">
        <v>848985</v>
      </c>
      <c r="I126" s="61">
        <v>3432900</v>
      </c>
      <c r="J126" s="61">
        <v>695459</v>
      </c>
      <c r="K126" s="61">
        <v>60834</v>
      </c>
      <c r="L126" s="61">
        <v>140119</v>
      </c>
      <c r="M126" s="61">
        <v>456818</v>
      </c>
      <c r="N126" s="61">
        <v>339989</v>
      </c>
      <c r="O126" s="61">
        <v>525292</v>
      </c>
      <c r="P126" s="61">
        <v>2628498</v>
      </c>
      <c r="Q126" s="61">
        <v>452199</v>
      </c>
      <c r="R126" s="61">
        <v>141624</v>
      </c>
      <c r="S126" s="61">
        <v>656717</v>
      </c>
      <c r="T126" s="61">
        <v>561884</v>
      </c>
      <c r="U126" s="61">
        <v>223543</v>
      </c>
      <c r="V126" s="61">
        <v>323693</v>
      </c>
      <c r="W126" s="61">
        <v>17632648</v>
      </c>
      <c r="X126" s="263">
        <v>2835322</v>
      </c>
      <c r="Y126" s="61">
        <v>817111</v>
      </c>
      <c r="Z126" s="61">
        <v>5313518</v>
      </c>
      <c r="AA126" s="61">
        <v>2490963</v>
      </c>
      <c r="AB126" s="61">
        <v>1621269</v>
      </c>
      <c r="AC126" s="61">
        <v>1720481</v>
      </c>
      <c r="AD126" s="61">
        <v>7071757</v>
      </c>
      <c r="AE126" s="61">
        <v>1430902</v>
      </c>
      <c r="AF126" s="61">
        <v>177559</v>
      </c>
      <c r="AG126" s="61">
        <v>520639</v>
      </c>
      <c r="AH126" s="61">
        <v>927358</v>
      </c>
      <c r="AI126" s="61">
        <v>836514</v>
      </c>
      <c r="AJ126" s="61">
        <v>905312</v>
      </c>
      <c r="AK126" s="61">
        <v>10560891</v>
      </c>
      <c r="AL126" s="61">
        <v>1404420</v>
      </c>
      <c r="AM126" s="61">
        <v>639551</v>
      </c>
      <c r="AN126" s="61">
        <v>4792878</v>
      </c>
      <c r="AO126" s="61">
        <v>1563605</v>
      </c>
      <c r="AP126" s="61">
        <v>784755</v>
      </c>
      <c r="AQ126" s="61">
        <v>815168</v>
      </c>
      <c r="AR126" s="61">
        <v>55785</v>
      </c>
      <c r="AS126" s="61">
        <v>125866</v>
      </c>
      <c r="AT126" s="61">
        <v>81432</v>
      </c>
      <c r="AU126" s="61">
        <v>189681</v>
      </c>
      <c r="AV126" s="61">
        <v>37305</v>
      </c>
      <c r="AW126" s="61">
        <v>37661</v>
      </c>
      <c r="AX126" s="61">
        <v>360805</v>
      </c>
      <c r="AY126" s="61">
        <v>259122</v>
      </c>
      <c r="AZ126" s="61">
        <v>42511</v>
      </c>
      <c r="BA126" s="61">
        <v>85986</v>
      </c>
      <c r="BB126" s="61">
        <v>54895</v>
      </c>
      <c r="BC126" s="61">
        <v>129162</v>
      </c>
      <c r="BD126" s="61">
        <v>29366</v>
      </c>
      <c r="BE126" s="61">
        <v>34122</v>
      </c>
      <c r="BF126" s="61">
        <v>167811</v>
      </c>
      <c r="BG126" s="61">
        <v>151606</v>
      </c>
      <c r="BH126" s="61">
        <v>13274</v>
      </c>
      <c r="BI126" s="61">
        <v>39880</v>
      </c>
      <c r="BJ126" s="61">
        <v>26537</v>
      </c>
      <c r="BK126" s="61">
        <v>60519</v>
      </c>
      <c r="BL126" s="61">
        <v>7939</v>
      </c>
      <c r="BM126" s="61">
        <v>3539</v>
      </c>
      <c r="BN126" s="61">
        <v>192994</v>
      </c>
      <c r="BO126" s="61">
        <v>107515</v>
      </c>
      <c r="BP126" s="61">
        <v>168255</v>
      </c>
      <c r="BQ126" s="61">
        <v>303644</v>
      </c>
      <c r="BR126" s="61">
        <v>138496</v>
      </c>
      <c r="BS126" s="61">
        <v>362956</v>
      </c>
      <c r="BT126" s="61">
        <v>108624</v>
      </c>
      <c r="BU126" s="61">
        <v>69813</v>
      </c>
      <c r="BV126" s="61">
        <v>1153222</v>
      </c>
      <c r="BW126" s="61">
        <v>530313</v>
      </c>
      <c r="BX126" s="61">
        <v>124044</v>
      </c>
      <c r="BY126" s="61">
        <v>165496</v>
      </c>
      <c r="BZ126" s="61">
        <v>92613</v>
      </c>
      <c r="CA126" s="61">
        <v>232877</v>
      </c>
      <c r="CB126" s="61">
        <v>79921</v>
      </c>
      <c r="CC126" s="61">
        <v>62847</v>
      </c>
      <c r="CD126" s="61">
        <v>403973</v>
      </c>
      <c r="CE126" s="61">
        <v>269131</v>
      </c>
      <c r="CF126" s="61">
        <v>44210</v>
      </c>
      <c r="CG126" s="61">
        <v>138148</v>
      </c>
      <c r="CH126" s="61">
        <v>45883</v>
      </c>
      <c r="CI126" s="61">
        <v>130079</v>
      </c>
      <c r="CJ126" s="61">
        <v>28703</v>
      </c>
      <c r="CK126" s="61">
        <v>6966</v>
      </c>
      <c r="CL126" s="61">
        <v>749249</v>
      </c>
      <c r="CM126" s="61">
        <v>261182</v>
      </c>
    </row>
    <row r="127" spans="1:91" s="59" customFormat="1" x14ac:dyDescent="0.3">
      <c r="A127" s="60" t="s">
        <v>319</v>
      </c>
      <c r="B127" s="61">
        <v>8689822</v>
      </c>
      <c r="C127" s="61">
        <v>1670249</v>
      </c>
      <c r="D127" s="61">
        <v>627500</v>
      </c>
      <c r="E127" s="61">
        <v>857858</v>
      </c>
      <c r="F127" s="61">
        <v>1599940</v>
      </c>
      <c r="G127" s="61">
        <v>808646</v>
      </c>
      <c r="H127" s="61">
        <v>951920</v>
      </c>
      <c r="I127" s="61">
        <v>4733976</v>
      </c>
      <c r="J127" s="61">
        <v>967766</v>
      </c>
      <c r="K127" s="61">
        <v>111992</v>
      </c>
      <c r="L127" s="61">
        <v>199089</v>
      </c>
      <c r="M127" s="61">
        <v>703631</v>
      </c>
      <c r="N127" s="61">
        <v>503579</v>
      </c>
      <c r="O127" s="61">
        <v>555151</v>
      </c>
      <c r="P127" s="61">
        <v>3955846</v>
      </c>
      <c r="Q127" s="61">
        <v>702483</v>
      </c>
      <c r="R127" s="61">
        <v>515508</v>
      </c>
      <c r="S127" s="61">
        <v>658770</v>
      </c>
      <c r="T127" s="61">
        <v>896309</v>
      </c>
      <c r="U127" s="61">
        <v>305067</v>
      </c>
      <c r="V127" s="61">
        <v>396769</v>
      </c>
      <c r="W127" s="61">
        <v>25197638</v>
      </c>
      <c r="X127" s="61">
        <v>4411625</v>
      </c>
      <c r="Y127" s="61">
        <v>2816016</v>
      </c>
      <c r="Z127" s="61">
        <v>5354728</v>
      </c>
      <c r="AA127" s="61">
        <v>4121179</v>
      </c>
      <c r="AB127" s="61">
        <v>2409682</v>
      </c>
      <c r="AC127" s="61">
        <v>2004575</v>
      </c>
      <c r="AD127" s="61">
        <v>10260559</v>
      </c>
      <c r="AE127" s="61">
        <v>2201487</v>
      </c>
      <c r="AF127" s="61">
        <v>336559</v>
      </c>
      <c r="AG127" s="61">
        <v>717178</v>
      </c>
      <c r="AH127" s="61">
        <v>1489379</v>
      </c>
      <c r="AI127" s="61">
        <v>1352923</v>
      </c>
      <c r="AJ127" s="61">
        <v>981114</v>
      </c>
      <c r="AK127" s="61">
        <v>14937079</v>
      </c>
      <c r="AL127" s="61">
        <v>2210138</v>
      </c>
      <c r="AM127" s="61">
        <v>2479457</v>
      </c>
      <c r="AN127" s="61">
        <v>4637550</v>
      </c>
      <c r="AO127" s="61">
        <v>2631800</v>
      </c>
      <c r="AP127" s="61">
        <v>1056760</v>
      </c>
      <c r="AQ127" s="61">
        <v>1023461</v>
      </c>
      <c r="AR127" s="61">
        <v>89441</v>
      </c>
      <c r="AS127" s="61">
        <v>240758</v>
      </c>
      <c r="AT127" s="61">
        <v>105128</v>
      </c>
      <c r="AU127" s="61">
        <v>251720</v>
      </c>
      <c r="AV127" s="61">
        <v>86553</v>
      </c>
      <c r="AW127" s="61">
        <v>55947</v>
      </c>
      <c r="AX127" s="61">
        <v>541596</v>
      </c>
      <c r="AY127" s="61">
        <v>299106</v>
      </c>
      <c r="AZ127" s="61">
        <v>70416</v>
      </c>
      <c r="BA127" s="61">
        <v>163824</v>
      </c>
      <c r="BB127" s="61">
        <v>65504</v>
      </c>
      <c r="BC127" s="61">
        <v>159647</v>
      </c>
      <c r="BD127" s="61">
        <v>67411</v>
      </c>
      <c r="BE127" s="61">
        <v>50678</v>
      </c>
      <c r="BF127" s="61">
        <v>224104</v>
      </c>
      <c r="BG127" s="61">
        <v>166182</v>
      </c>
      <c r="BH127" s="61">
        <v>19025</v>
      </c>
      <c r="BI127" s="61">
        <v>76934</v>
      </c>
      <c r="BJ127" s="61">
        <v>39625</v>
      </c>
      <c r="BK127" s="61">
        <v>92073</v>
      </c>
      <c r="BL127" s="61">
        <v>19142</v>
      </c>
      <c r="BM127" s="61">
        <v>5269</v>
      </c>
      <c r="BN127" s="61">
        <v>317492</v>
      </c>
      <c r="BO127" s="61">
        <v>132923</v>
      </c>
      <c r="BP127" s="61">
        <v>264538</v>
      </c>
      <c r="BQ127" s="61">
        <v>621947</v>
      </c>
      <c r="BR127" s="61">
        <v>182383</v>
      </c>
      <c r="BS127" s="61">
        <v>511603</v>
      </c>
      <c r="BT127" s="61">
        <v>280276</v>
      </c>
      <c r="BU127" s="61">
        <v>105827</v>
      </c>
      <c r="BV127" s="61">
        <v>1815329</v>
      </c>
      <c r="BW127" s="61">
        <v>629722</v>
      </c>
      <c r="BX127" s="61">
        <v>205526</v>
      </c>
      <c r="BY127" s="61">
        <v>374612</v>
      </c>
      <c r="BZ127" s="61">
        <v>118883</v>
      </c>
      <c r="CA127" s="61">
        <v>311836</v>
      </c>
      <c r="CB127" s="61">
        <v>211790</v>
      </c>
      <c r="CC127" s="61">
        <v>97143</v>
      </c>
      <c r="CD127" s="61">
        <v>565287</v>
      </c>
      <c r="CE127" s="61">
        <v>316411</v>
      </c>
      <c r="CF127" s="61">
        <v>59012</v>
      </c>
      <c r="CG127" s="61">
        <v>247336</v>
      </c>
      <c r="CH127" s="61">
        <v>63500</v>
      </c>
      <c r="CI127" s="61">
        <v>199768</v>
      </c>
      <c r="CJ127" s="61">
        <v>68486</v>
      </c>
      <c r="CK127" s="61">
        <v>8684</v>
      </c>
      <c r="CL127" s="61">
        <v>1250042</v>
      </c>
      <c r="CM127" s="61">
        <v>313310</v>
      </c>
    </row>
    <row r="128" spans="1:91" s="59" customFormat="1" x14ac:dyDescent="0.3">
      <c r="A128" s="60" t="s">
        <v>320</v>
      </c>
      <c r="B128" s="61">
        <v>9920671</v>
      </c>
      <c r="C128" s="61">
        <v>1833026</v>
      </c>
      <c r="D128" s="61">
        <v>1378649</v>
      </c>
      <c r="E128" s="61">
        <v>789586</v>
      </c>
      <c r="F128" s="61">
        <v>1851605</v>
      </c>
      <c r="G128" s="61">
        <v>833402</v>
      </c>
      <c r="H128" s="61">
        <v>1010998</v>
      </c>
      <c r="I128" s="61">
        <v>4672236</v>
      </c>
      <c r="J128" s="61">
        <v>1003842</v>
      </c>
      <c r="K128" s="61">
        <v>174365</v>
      </c>
      <c r="L128" s="61">
        <v>225650</v>
      </c>
      <c r="M128" s="61">
        <v>682508</v>
      </c>
      <c r="N128" s="61">
        <v>480464</v>
      </c>
      <c r="O128" s="61">
        <v>550965</v>
      </c>
      <c r="P128" s="61">
        <v>5248435</v>
      </c>
      <c r="Q128" s="61">
        <v>829183</v>
      </c>
      <c r="R128" s="61">
        <v>1204285</v>
      </c>
      <c r="S128" s="61">
        <v>563937</v>
      </c>
      <c r="T128" s="61">
        <v>1169097</v>
      </c>
      <c r="U128" s="61">
        <v>352938</v>
      </c>
      <c r="V128" s="61">
        <v>460034</v>
      </c>
      <c r="W128" s="61">
        <v>29785395</v>
      </c>
      <c r="X128" s="61">
        <v>4929904</v>
      </c>
      <c r="Y128" s="61">
        <v>6377225</v>
      </c>
      <c r="Z128" s="61">
        <v>4864172</v>
      </c>
      <c r="AA128" s="61">
        <v>4934828</v>
      </c>
      <c r="AB128" s="61">
        <v>2538973</v>
      </c>
      <c r="AC128" s="61">
        <v>2052491</v>
      </c>
      <c r="AD128" s="61">
        <v>10052067</v>
      </c>
      <c r="AE128" s="61">
        <v>2214034</v>
      </c>
      <c r="AF128" s="61">
        <v>525630</v>
      </c>
      <c r="AG128" s="61">
        <v>781732</v>
      </c>
      <c r="AH128" s="61">
        <v>1427510</v>
      </c>
      <c r="AI128" s="61">
        <v>1275233</v>
      </c>
      <c r="AJ128" s="61">
        <v>941725</v>
      </c>
      <c r="AK128" s="61">
        <v>19733328</v>
      </c>
      <c r="AL128" s="61">
        <v>2715870</v>
      </c>
      <c r="AM128" s="61">
        <v>5851595</v>
      </c>
      <c r="AN128" s="61">
        <v>4082440</v>
      </c>
      <c r="AO128" s="61">
        <v>3507318</v>
      </c>
      <c r="AP128" s="61">
        <v>1263739</v>
      </c>
      <c r="AQ128" s="61">
        <v>1110766</v>
      </c>
      <c r="AR128" s="61">
        <v>118852</v>
      </c>
      <c r="AS128" s="61">
        <v>286803</v>
      </c>
      <c r="AT128" s="61">
        <v>108654</v>
      </c>
      <c r="AU128" s="61">
        <v>227833</v>
      </c>
      <c r="AV128" s="61">
        <v>125572</v>
      </c>
      <c r="AW128" s="61">
        <v>51623</v>
      </c>
      <c r="AX128" s="61">
        <v>590649</v>
      </c>
      <c r="AY128" s="61">
        <v>323040</v>
      </c>
      <c r="AZ128" s="61">
        <v>90422</v>
      </c>
      <c r="BA128" s="61">
        <v>197200</v>
      </c>
      <c r="BB128" s="61">
        <v>64872</v>
      </c>
      <c r="BC128" s="61">
        <v>130377</v>
      </c>
      <c r="BD128" s="61">
        <v>99375</v>
      </c>
      <c r="BE128" s="61">
        <v>44522</v>
      </c>
      <c r="BF128" s="61">
        <v>216312</v>
      </c>
      <c r="BG128" s="61">
        <v>160761</v>
      </c>
      <c r="BH128" s="61">
        <v>28431</v>
      </c>
      <c r="BI128" s="61">
        <v>89603</v>
      </c>
      <c r="BJ128" s="61">
        <v>43781</v>
      </c>
      <c r="BK128" s="61">
        <v>97455</v>
      </c>
      <c r="BL128" s="61">
        <v>26197</v>
      </c>
      <c r="BM128" s="61">
        <v>7100</v>
      </c>
      <c r="BN128" s="61">
        <v>374336</v>
      </c>
      <c r="BO128" s="61">
        <v>162280</v>
      </c>
      <c r="BP128" s="61">
        <v>372006</v>
      </c>
      <c r="BQ128" s="61">
        <v>738157</v>
      </c>
      <c r="BR128" s="61">
        <v>191184</v>
      </c>
      <c r="BS128" s="61">
        <v>449580</v>
      </c>
      <c r="BT128" s="61">
        <v>400400</v>
      </c>
      <c r="BU128" s="61">
        <v>95112</v>
      </c>
      <c r="BV128" s="61">
        <v>2025618</v>
      </c>
      <c r="BW128" s="61">
        <v>657845</v>
      </c>
      <c r="BX128" s="61">
        <v>261272</v>
      </c>
      <c r="BY128" s="61">
        <v>426243</v>
      </c>
      <c r="BZ128" s="61">
        <v>118656</v>
      </c>
      <c r="CA128" s="61">
        <v>245474</v>
      </c>
      <c r="CB128" s="61">
        <v>276392</v>
      </c>
      <c r="CC128" s="61">
        <v>82759</v>
      </c>
      <c r="CD128" s="61">
        <v>511654</v>
      </c>
      <c r="CE128" s="61">
        <v>291585</v>
      </c>
      <c r="CF128" s="61">
        <v>110734</v>
      </c>
      <c r="CG128" s="61">
        <v>311915</v>
      </c>
      <c r="CH128" s="61">
        <v>72528</v>
      </c>
      <c r="CI128" s="61">
        <v>204107</v>
      </c>
      <c r="CJ128" s="61">
        <v>124009</v>
      </c>
      <c r="CK128" s="61">
        <v>12353</v>
      </c>
      <c r="CL128" s="61">
        <v>1513964</v>
      </c>
      <c r="CM128" s="61">
        <v>366260</v>
      </c>
    </row>
    <row r="129" spans="1:91" s="59" customFormat="1" x14ac:dyDescent="0.3">
      <c r="A129" s="60" t="s">
        <v>321</v>
      </c>
      <c r="B129" s="61">
        <v>10990468</v>
      </c>
      <c r="C129" s="61">
        <v>1947800</v>
      </c>
      <c r="D129" s="61">
        <v>1742424</v>
      </c>
      <c r="E129" s="61">
        <v>825172</v>
      </c>
      <c r="F129" s="61">
        <v>2157781</v>
      </c>
      <c r="G129" s="61">
        <v>922525</v>
      </c>
      <c r="H129" s="61">
        <v>1016352</v>
      </c>
      <c r="I129" s="61">
        <v>5422886</v>
      </c>
      <c r="J129" s="61">
        <v>1168278</v>
      </c>
      <c r="K129" s="61">
        <v>238985</v>
      </c>
      <c r="L129" s="61">
        <v>250684</v>
      </c>
      <c r="M129" s="61">
        <v>917351</v>
      </c>
      <c r="N129" s="61">
        <v>580731</v>
      </c>
      <c r="O129" s="61">
        <v>554884</v>
      </c>
      <c r="P129" s="61">
        <v>5567582</v>
      </c>
      <c r="Q129" s="61">
        <v>779523</v>
      </c>
      <c r="R129" s="61">
        <v>1503440</v>
      </c>
      <c r="S129" s="61">
        <v>574488</v>
      </c>
      <c r="T129" s="61">
        <v>1240431</v>
      </c>
      <c r="U129" s="61">
        <v>341794</v>
      </c>
      <c r="V129" s="61">
        <v>461468</v>
      </c>
      <c r="W129" s="61">
        <v>35111326</v>
      </c>
      <c r="X129" s="61">
        <v>5465281</v>
      </c>
      <c r="Y129" s="61">
        <v>8956158</v>
      </c>
      <c r="Z129" s="61">
        <v>5247608</v>
      </c>
      <c r="AA129" s="61">
        <v>6091232</v>
      </c>
      <c r="AB129" s="61">
        <v>2844684</v>
      </c>
      <c r="AC129" s="61">
        <v>2029532</v>
      </c>
      <c r="AD129" s="61">
        <v>12216496</v>
      </c>
      <c r="AE129" s="61">
        <v>2678849</v>
      </c>
      <c r="AF129" s="61">
        <v>826105</v>
      </c>
      <c r="AG129" s="61">
        <v>908654</v>
      </c>
      <c r="AH129" s="61">
        <v>2036903</v>
      </c>
      <c r="AI129" s="61">
        <v>1598728</v>
      </c>
      <c r="AJ129" s="61">
        <v>940874</v>
      </c>
      <c r="AK129" s="61">
        <v>22894830</v>
      </c>
      <c r="AL129" s="61">
        <v>2786431</v>
      </c>
      <c r="AM129" s="61">
        <v>8130054</v>
      </c>
      <c r="AN129" s="61">
        <v>4338953</v>
      </c>
      <c r="AO129" s="61">
        <v>4054329</v>
      </c>
      <c r="AP129" s="61">
        <v>1245956</v>
      </c>
      <c r="AQ129" s="61">
        <v>1088657</v>
      </c>
      <c r="AR129" s="61">
        <v>185257</v>
      </c>
      <c r="AS129" s="61">
        <v>326726</v>
      </c>
      <c r="AT129" s="61">
        <v>86049</v>
      </c>
      <c r="AU129" s="61">
        <v>230734</v>
      </c>
      <c r="AV129" s="61">
        <v>147689</v>
      </c>
      <c r="AW129" s="61">
        <v>46932</v>
      </c>
      <c r="AX129" s="61">
        <v>611199</v>
      </c>
      <c r="AY129" s="61">
        <v>313214</v>
      </c>
      <c r="AZ129" s="61">
        <v>153172</v>
      </c>
      <c r="BA129" s="61">
        <v>232757</v>
      </c>
      <c r="BB129" s="61">
        <v>53379</v>
      </c>
      <c r="BC129" s="61">
        <v>141675</v>
      </c>
      <c r="BD129" s="61">
        <v>112339</v>
      </c>
      <c r="BE129" s="61">
        <v>41171</v>
      </c>
      <c r="BF129" s="61">
        <v>258698</v>
      </c>
      <c r="BG129" s="61">
        <v>175085</v>
      </c>
      <c r="BH129" s="61">
        <v>32084</v>
      </c>
      <c r="BI129" s="61">
        <v>93969</v>
      </c>
      <c r="BJ129" s="61">
        <v>32670</v>
      </c>
      <c r="BK129" s="61">
        <v>89059</v>
      </c>
      <c r="BL129" s="61">
        <v>35350</v>
      </c>
      <c r="BM129" s="61">
        <v>5760</v>
      </c>
      <c r="BN129" s="61">
        <v>352500</v>
      </c>
      <c r="BO129" s="61">
        <v>138129</v>
      </c>
      <c r="BP129" s="61">
        <v>579428</v>
      </c>
      <c r="BQ129" s="61">
        <v>934433</v>
      </c>
      <c r="BR129" s="61">
        <v>143488</v>
      </c>
      <c r="BS129" s="61">
        <v>458832</v>
      </c>
      <c r="BT129" s="61">
        <v>492899</v>
      </c>
      <c r="BU129" s="61">
        <v>83815</v>
      </c>
      <c r="BV129" s="61">
        <v>2161308</v>
      </c>
      <c r="BW129" s="61">
        <v>611078</v>
      </c>
      <c r="BX129" s="61">
        <v>419902</v>
      </c>
      <c r="BY129" s="61">
        <v>576595</v>
      </c>
      <c r="BZ129" s="61">
        <v>90359</v>
      </c>
      <c r="CA129" s="61">
        <v>273633</v>
      </c>
      <c r="CB129" s="61">
        <v>326430</v>
      </c>
      <c r="CC129" s="61">
        <v>72863</v>
      </c>
      <c r="CD129" s="61">
        <v>623015</v>
      </c>
      <c r="CE129" s="61">
        <v>296052</v>
      </c>
      <c r="CF129" s="61">
        <v>159526</v>
      </c>
      <c r="CG129" s="61">
        <v>357838</v>
      </c>
      <c r="CH129" s="61">
        <v>53128</v>
      </c>
      <c r="CI129" s="61">
        <v>185199</v>
      </c>
      <c r="CJ129" s="61">
        <v>166470</v>
      </c>
      <c r="CK129" s="61">
        <v>10952</v>
      </c>
      <c r="CL129" s="61">
        <v>1538293</v>
      </c>
      <c r="CM129" s="61">
        <v>315026</v>
      </c>
    </row>
    <row r="130" spans="1:91" s="59" customFormat="1" x14ac:dyDescent="0.3">
      <c r="A130" s="60" t="s">
        <v>322</v>
      </c>
      <c r="B130" s="61">
        <v>12292936</v>
      </c>
      <c r="C130" s="61">
        <v>2076997</v>
      </c>
      <c r="D130" s="61">
        <v>1904858</v>
      </c>
      <c r="E130" s="61">
        <v>940475</v>
      </c>
      <c r="F130" s="61">
        <v>2446021</v>
      </c>
      <c r="G130" s="61">
        <v>1064780</v>
      </c>
      <c r="H130" s="61">
        <v>961454</v>
      </c>
      <c r="I130" s="61">
        <v>6075062</v>
      </c>
      <c r="J130" s="61">
        <v>1324060</v>
      </c>
      <c r="K130" s="61">
        <v>242215</v>
      </c>
      <c r="L130" s="61">
        <v>289197</v>
      </c>
      <c r="M130" s="61">
        <v>944381</v>
      </c>
      <c r="N130" s="61">
        <v>667640</v>
      </c>
      <c r="O130" s="61">
        <v>480539</v>
      </c>
      <c r="P130" s="61">
        <v>6217875</v>
      </c>
      <c r="Q130" s="61">
        <v>752937</v>
      </c>
      <c r="R130" s="61">
        <v>1662644</v>
      </c>
      <c r="S130" s="61">
        <v>651278</v>
      </c>
      <c r="T130" s="61">
        <v>1501640</v>
      </c>
      <c r="U130" s="61">
        <v>397141</v>
      </c>
      <c r="V130" s="61">
        <v>480915</v>
      </c>
      <c r="W130" s="61">
        <v>42121775</v>
      </c>
      <c r="X130" s="61">
        <v>6515807</v>
      </c>
      <c r="Y130" s="61">
        <v>10386341</v>
      </c>
      <c r="Z130" s="61">
        <v>6135261</v>
      </c>
      <c r="AA130" s="61">
        <v>7831221</v>
      </c>
      <c r="AB130" s="61">
        <v>3563187</v>
      </c>
      <c r="AC130" s="61">
        <v>1922656</v>
      </c>
      <c r="AD130" s="61">
        <v>15608687</v>
      </c>
      <c r="AE130" s="61">
        <v>3799539</v>
      </c>
      <c r="AF130" s="61">
        <v>936133</v>
      </c>
      <c r="AG130" s="61">
        <v>1175547</v>
      </c>
      <c r="AH130" s="61">
        <v>2406169</v>
      </c>
      <c r="AI130" s="61">
        <v>2139156</v>
      </c>
      <c r="AJ130" s="61">
        <v>830820</v>
      </c>
      <c r="AK130" s="61">
        <v>26513088</v>
      </c>
      <c r="AL130" s="61">
        <v>2716268</v>
      </c>
      <c r="AM130" s="61">
        <v>9450208</v>
      </c>
      <c r="AN130" s="61">
        <v>4959713</v>
      </c>
      <c r="AO130" s="61">
        <v>5425052</v>
      </c>
      <c r="AP130" s="61">
        <v>1424030</v>
      </c>
      <c r="AQ130" s="61">
        <v>1091837</v>
      </c>
      <c r="AR130" s="61">
        <v>228909</v>
      </c>
      <c r="AS130" s="61">
        <v>380127</v>
      </c>
      <c r="AT130" s="61">
        <v>72712</v>
      </c>
      <c r="AU130" s="61">
        <v>226091</v>
      </c>
      <c r="AV130" s="61">
        <v>171922</v>
      </c>
      <c r="AW130" s="61">
        <v>47918</v>
      </c>
      <c r="AX130" s="61">
        <v>686330</v>
      </c>
      <c r="AY130" s="61">
        <v>262989</v>
      </c>
      <c r="AZ130" s="61">
        <v>189343</v>
      </c>
      <c r="BA130" s="61">
        <v>289088</v>
      </c>
      <c r="BB130" s="61">
        <v>47748</v>
      </c>
      <c r="BC130" s="61">
        <v>137410</v>
      </c>
      <c r="BD130" s="61">
        <v>143959</v>
      </c>
      <c r="BE130" s="61">
        <v>42519</v>
      </c>
      <c r="BF130" s="61">
        <v>334995</v>
      </c>
      <c r="BG130" s="61">
        <v>138999</v>
      </c>
      <c r="BH130" s="61">
        <v>39566</v>
      </c>
      <c r="BI130" s="61">
        <v>91039</v>
      </c>
      <c r="BJ130" s="61">
        <v>24964</v>
      </c>
      <c r="BK130" s="61">
        <v>88681</v>
      </c>
      <c r="BL130" s="61">
        <v>27963</v>
      </c>
      <c r="BM130" s="61">
        <v>5399</v>
      </c>
      <c r="BN130" s="61">
        <v>351335</v>
      </c>
      <c r="BO130" s="61">
        <v>123990</v>
      </c>
      <c r="BP130" s="61">
        <v>902001</v>
      </c>
      <c r="BQ130" s="61">
        <v>1210633</v>
      </c>
      <c r="BR130" s="61">
        <v>127223</v>
      </c>
      <c r="BS130" s="61">
        <v>497562</v>
      </c>
      <c r="BT130" s="61">
        <v>659917</v>
      </c>
      <c r="BU130" s="61">
        <v>86523</v>
      </c>
      <c r="BV130" s="61">
        <v>2529662</v>
      </c>
      <c r="BW130" s="61">
        <v>502287</v>
      </c>
      <c r="BX130" s="61">
        <v>732355</v>
      </c>
      <c r="BY130" s="61">
        <v>882869</v>
      </c>
      <c r="BZ130" s="61">
        <v>85238</v>
      </c>
      <c r="CA130" s="61">
        <v>320575</v>
      </c>
      <c r="CB130" s="61">
        <v>520089</v>
      </c>
      <c r="CC130" s="61">
        <v>78213</v>
      </c>
      <c r="CD130" s="61">
        <v>954203</v>
      </c>
      <c r="CE130" s="61">
        <v>225997</v>
      </c>
      <c r="CF130" s="61">
        <v>169646</v>
      </c>
      <c r="CG130" s="61">
        <v>327764</v>
      </c>
      <c r="CH130" s="61">
        <v>41985</v>
      </c>
      <c r="CI130" s="61">
        <v>176987</v>
      </c>
      <c r="CJ130" s="61">
        <v>139828</v>
      </c>
      <c r="CK130" s="61">
        <v>8310</v>
      </c>
      <c r="CL130" s="61">
        <v>1575458</v>
      </c>
      <c r="CM130" s="61">
        <v>276290</v>
      </c>
    </row>
    <row r="131" spans="1:91" s="59" customFormat="1" x14ac:dyDescent="0.3">
      <c r="A131" s="60" t="s">
        <v>323</v>
      </c>
      <c r="B131" s="61">
        <v>12889916</v>
      </c>
      <c r="C131" s="61">
        <v>2172087</v>
      </c>
      <c r="D131" s="61">
        <v>1954444</v>
      </c>
      <c r="E131" s="61">
        <v>976398</v>
      </c>
      <c r="F131" s="61">
        <v>2497068</v>
      </c>
      <c r="G131" s="61">
        <v>1102225</v>
      </c>
      <c r="H131" s="61">
        <v>855535</v>
      </c>
      <c r="I131" s="61">
        <v>6526507</v>
      </c>
      <c r="J131" s="61">
        <v>1370076</v>
      </c>
      <c r="K131" s="61">
        <v>284123</v>
      </c>
      <c r="L131" s="61">
        <v>310782</v>
      </c>
      <c r="M131" s="61">
        <v>941909</v>
      </c>
      <c r="N131" s="61">
        <v>686788</v>
      </c>
      <c r="O131" s="61">
        <v>448780</v>
      </c>
      <c r="P131" s="61">
        <v>6363409</v>
      </c>
      <c r="Q131" s="61">
        <v>802011</v>
      </c>
      <c r="R131" s="61">
        <v>1670321</v>
      </c>
      <c r="S131" s="61">
        <v>665616</v>
      </c>
      <c r="T131" s="61">
        <v>1555159</v>
      </c>
      <c r="U131" s="61">
        <v>415437</v>
      </c>
      <c r="V131" s="61">
        <v>406755</v>
      </c>
      <c r="W131" s="61">
        <v>46140100</v>
      </c>
      <c r="X131" s="61">
        <v>7285972</v>
      </c>
      <c r="Y131" s="61">
        <v>10779452</v>
      </c>
      <c r="Z131" s="61">
        <v>6745851</v>
      </c>
      <c r="AA131" s="61">
        <v>8699452</v>
      </c>
      <c r="AB131" s="61">
        <v>4014057</v>
      </c>
      <c r="AC131" s="61">
        <v>1701671</v>
      </c>
      <c r="AD131" s="61">
        <v>18268800</v>
      </c>
      <c r="AE131" s="61">
        <v>4337352</v>
      </c>
      <c r="AF131" s="61">
        <v>1192546</v>
      </c>
      <c r="AG131" s="61">
        <v>1428336</v>
      </c>
      <c r="AH131" s="61">
        <v>2735338</v>
      </c>
      <c r="AI131" s="61">
        <v>2416113</v>
      </c>
      <c r="AJ131" s="61">
        <v>786584</v>
      </c>
      <c r="AK131" s="61">
        <v>27871300</v>
      </c>
      <c r="AL131" s="61">
        <v>2948620</v>
      </c>
      <c r="AM131" s="61">
        <v>9586906</v>
      </c>
      <c r="AN131" s="61">
        <v>5317515</v>
      </c>
      <c r="AO131" s="61">
        <v>5964114</v>
      </c>
      <c r="AP131" s="61">
        <v>1597944</v>
      </c>
      <c r="AQ131" s="61">
        <v>915087</v>
      </c>
      <c r="AR131" s="61">
        <v>248328</v>
      </c>
      <c r="AS131" s="61">
        <v>375881</v>
      </c>
      <c r="AT131" s="61">
        <v>87450</v>
      </c>
      <c r="AU131" s="61">
        <v>264810</v>
      </c>
      <c r="AV131" s="61">
        <v>168823</v>
      </c>
      <c r="AW131" s="61">
        <v>52629</v>
      </c>
      <c r="AX131" s="61">
        <v>665325</v>
      </c>
      <c r="AY131" s="61">
        <v>308841</v>
      </c>
      <c r="AZ131" s="61">
        <v>206936</v>
      </c>
      <c r="BA131" s="61">
        <v>287126</v>
      </c>
      <c r="BB131" s="61">
        <v>56282</v>
      </c>
      <c r="BC131" s="61">
        <v>167963</v>
      </c>
      <c r="BD131" s="61">
        <v>136330</v>
      </c>
      <c r="BE131" s="61">
        <v>46120</v>
      </c>
      <c r="BF131" s="61">
        <v>321902</v>
      </c>
      <c r="BG131" s="61">
        <v>147417</v>
      </c>
      <c r="BH131" s="61">
        <v>41392</v>
      </c>
      <c r="BI131" s="61">
        <v>88755</v>
      </c>
      <c r="BJ131" s="61">
        <v>31168</v>
      </c>
      <c r="BK131" s="61">
        <v>96847</v>
      </c>
      <c r="BL131" s="61">
        <v>32493</v>
      </c>
      <c r="BM131" s="61">
        <v>6509</v>
      </c>
      <c r="BN131" s="61">
        <v>343423</v>
      </c>
      <c r="BO131" s="61">
        <v>161425</v>
      </c>
      <c r="BP131" s="61">
        <v>1031221</v>
      </c>
      <c r="BQ131" s="61">
        <v>1343284</v>
      </c>
      <c r="BR131" s="61">
        <v>158275</v>
      </c>
      <c r="BS131" s="61">
        <v>604327</v>
      </c>
      <c r="BT131" s="61">
        <v>749490</v>
      </c>
      <c r="BU131" s="61">
        <v>109121</v>
      </c>
      <c r="BV131" s="61">
        <v>2672820</v>
      </c>
      <c r="BW131" s="61">
        <v>617433</v>
      </c>
      <c r="BX131" s="61">
        <v>827319</v>
      </c>
      <c r="BY131" s="61">
        <v>1029956</v>
      </c>
      <c r="BZ131" s="61">
        <v>104822</v>
      </c>
      <c r="CA131" s="61">
        <v>405681</v>
      </c>
      <c r="CB131" s="61">
        <v>562815</v>
      </c>
      <c r="CC131" s="61">
        <v>99091</v>
      </c>
      <c r="CD131" s="61">
        <v>1054152</v>
      </c>
      <c r="CE131" s="61">
        <v>253516</v>
      </c>
      <c r="CF131" s="61">
        <v>203902</v>
      </c>
      <c r="CG131" s="61">
        <v>313328</v>
      </c>
      <c r="CH131" s="61">
        <v>53453</v>
      </c>
      <c r="CI131" s="61">
        <v>198646</v>
      </c>
      <c r="CJ131" s="61">
        <v>186674</v>
      </c>
      <c r="CK131" s="61">
        <v>10030</v>
      </c>
      <c r="CL131" s="61">
        <v>1618668</v>
      </c>
      <c r="CM131" s="61">
        <v>363917</v>
      </c>
    </row>
    <row r="132" spans="1:91" s="59" customFormat="1" x14ac:dyDescent="0.3">
      <c r="A132" s="60" t="s">
        <v>324</v>
      </c>
      <c r="B132" s="61">
        <v>11050305</v>
      </c>
      <c r="C132" s="61">
        <v>1980050</v>
      </c>
      <c r="D132" s="61">
        <v>1618513</v>
      </c>
      <c r="E132" s="61">
        <v>831470</v>
      </c>
      <c r="F132" s="61">
        <v>2025216</v>
      </c>
      <c r="G132" s="61">
        <v>869023</v>
      </c>
      <c r="H132" s="61">
        <v>1048624</v>
      </c>
      <c r="I132" s="61">
        <v>5178258</v>
      </c>
      <c r="J132" s="61">
        <v>1092918</v>
      </c>
      <c r="K132" s="61">
        <v>187516</v>
      </c>
      <c r="L132" s="61">
        <v>244340</v>
      </c>
      <c r="M132" s="61">
        <v>728085</v>
      </c>
      <c r="N132" s="61">
        <v>494545</v>
      </c>
      <c r="O132" s="61">
        <v>550019</v>
      </c>
      <c r="P132" s="61">
        <v>5872047</v>
      </c>
      <c r="Q132" s="61">
        <v>887132</v>
      </c>
      <c r="R132" s="61">
        <v>1430997</v>
      </c>
      <c r="S132" s="61">
        <v>587130</v>
      </c>
      <c r="T132" s="61">
        <v>1297131</v>
      </c>
      <c r="U132" s="61">
        <v>374478</v>
      </c>
      <c r="V132" s="61">
        <v>498605</v>
      </c>
      <c r="W132" s="61">
        <v>35999861</v>
      </c>
      <c r="X132" s="61">
        <v>5716205</v>
      </c>
      <c r="Y132" s="61">
        <v>8678063</v>
      </c>
      <c r="Z132" s="61">
        <v>5601930</v>
      </c>
      <c r="AA132" s="61">
        <v>5942192</v>
      </c>
      <c r="AB132" s="61">
        <v>2926004</v>
      </c>
      <c r="AC132" s="61">
        <v>2066264</v>
      </c>
      <c r="AD132" s="61">
        <v>12065204</v>
      </c>
      <c r="AE132" s="61">
        <v>2718541</v>
      </c>
      <c r="AF132" s="61">
        <v>687086</v>
      </c>
      <c r="AG132" s="61">
        <v>981835</v>
      </c>
      <c r="AH132" s="61">
        <v>1604061</v>
      </c>
      <c r="AI132" s="61">
        <v>1502994</v>
      </c>
      <c r="AJ132" s="61">
        <v>932436</v>
      </c>
      <c r="AK132" s="61">
        <v>23934658</v>
      </c>
      <c r="AL132" s="61">
        <v>2997664</v>
      </c>
      <c r="AM132" s="61">
        <v>7990977</v>
      </c>
      <c r="AN132" s="61">
        <v>4620095</v>
      </c>
      <c r="AO132" s="61">
        <v>4338131</v>
      </c>
      <c r="AP132" s="61">
        <v>1423010</v>
      </c>
      <c r="AQ132" s="61">
        <v>1133828</v>
      </c>
      <c r="AR132" s="61">
        <v>177878</v>
      </c>
      <c r="AS132" s="61">
        <v>316371</v>
      </c>
      <c r="AT132" s="61">
        <v>98524</v>
      </c>
      <c r="AU132" s="61">
        <v>245831</v>
      </c>
      <c r="AV132" s="61">
        <v>142926</v>
      </c>
      <c r="AW132" s="61">
        <v>53363</v>
      </c>
      <c r="AX132" s="61">
        <v>620194</v>
      </c>
      <c r="AY132" s="61">
        <v>324963</v>
      </c>
      <c r="AZ132" s="61">
        <v>142904</v>
      </c>
      <c r="BA132" s="61">
        <v>210507</v>
      </c>
      <c r="BB132" s="61">
        <v>57170</v>
      </c>
      <c r="BC132" s="61">
        <v>142538</v>
      </c>
      <c r="BD132" s="61">
        <v>104723</v>
      </c>
      <c r="BE132" s="61">
        <v>45620</v>
      </c>
      <c r="BF132" s="61">
        <v>224895</v>
      </c>
      <c r="BG132" s="61">
        <v>164561</v>
      </c>
      <c r="BH132" s="61">
        <v>34974</v>
      </c>
      <c r="BI132" s="61">
        <v>105865</v>
      </c>
      <c r="BJ132" s="61">
        <v>41354</v>
      </c>
      <c r="BK132" s="61">
        <v>103293</v>
      </c>
      <c r="BL132" s="61">
        <v>38203</v>
      </c>
      <c r="BM132" s="61">
        <v>7743</v>
      </c>
      <c r="BN132" s="61">
        <v>395299</v>
      </c>
      <c r="BO132" s="61">
        <v>160402</v>
      </c>
      <c r="BP132" s="61">
        <v>656442</v>
      </c>
      <c r="BQ132" s="61">
        <v>975105</v>
      </c>
      <c r="BR132" s="61">
        <v>161512</v>
      </c>
      <c r="BS132" s="61">
        <v>517671</v>
      </c>
      <c r="BT132" s="61">
        <v>519622</v>
      </c>
      <c r="BU132" s="61">
        <v>95077</v>
      </c>
      <c r="BV132" s="61">
        <v>2155199</v>
      </c>
      <c r="BW132" s="61">
        <v>635577</v>
      </c>
      <c r="BX132" s="61">
        <v>485307</v>
      </c>
      <c r="BY132" s="61">
        <v>581782</v>
      </c>
      <c r="BZ132" s="61">
        <v>92553</v>
      </c>
      <c r="CA132" s="61">
        <v>291100</v>
      </c>
      <c r="CB132" s="61">
        <v>334144</v>
      </c>
      <c r="CC132" s="61">
        <v>82665</v>
      </c>
      <c r="CD132" s="61">
        <v>572890</v>
      </c>
      <c r="CE132" s="61">
        <v>278099</v>
      </c>
      <c r="CF132" s="61">
        <v>171135</v>
      </c>
      <c r="CG132" s="61">
        <v>393323</v>
      </c>
      <c r="CH132" s="61">
        <v>68959</v>
      </c>
      <c r="CI132" s="61">
        <v>226571</v>
      </c>
      <c r="CJ132" s="61">
        <v>185478</v>
      </c>
      <c r="CK132" s="61">
        <v>12411</v>
      </c>
      <c r="CL132" s="61">
        <v>1582309</v>
      </c>
      <c r="CM132" s="61">
        <v>357478</v>
      </c>
    </row>
    <row r="133" spans="1:91" s="59" customFormat="1" x14ac:dyDescent="0.3">
      <c r="A133" s="60" t="s">
        <v>325</v>
      </c>
      <c r="B133" s="61">
        <v>9743259</v>
      </c>
      <c r="C133" s="61">
        <v>1685566</v>
      </c>
      <c r="D133" s="61">
        <v>1072128</v>
      </c>
      <c r="E133" s="61">
        <v>923797</v>
      </c>
      <c r="F133" s="61">
        <v>1819727</v>
      </c>
      <c r="G133" s="61">
        <v>767448</v>
      </c>
      <c r="H133" s="61">
        <v>1104026</v>
      </c>
      <c r="I133" s="61">
        <v>4657750</v>
      </c>
      <c r="J133" s="61">
        <v>867663</v>
      </c>
      <c r="K133" s="61">
        <v>167105</v>
      </c>
      <c r="L133" s="61">
        <v>201948</v>
      </c>
      <c r="M133" s="61">
        <v>662127</v>
      </c>
      <c r="N133" s="61">
        <v>421313</v>
      </c>
      <c r="O133" s="61">
        <v>582487</v>
      </c>
      <c r="P133" s="61">
        <v>5085510</v>
      </c>
      <c r="Q133" s="61">
        <v>817904</v>
      </c>
      <c r="R133" s="61">
        <v>905023</v>
      </c>
      <c r="S133" s="61">
        <v>721849</v>
      </c>
      <c r="T133" s="61">
        <v>1157600</v>
      </c>
      <c r="U133" s="61">
        <v>346136</v>
      </c>
      <c r="V133" s="61">
        <v>521538</v>
      </c>
      <c r="W133" s="61">
        <v>29865924</v>
      </c>
      <c r="X133" s="61">
        <v>4588507</v>
      </c>
      <c r="Y133" s="61">
        <v>5604472</v>
      </c>
      <c r="Z133" s="61">
        <v>5895262</v>
      </c>
      <c r="AA133" s="61">
        <v>4661134</v>
      </c>
      <c r="AB133" s="61">
        <v>2379233</v>
      </c>
      <c r="AC133" s="61">
        <v>2242371</v>
      </c>
      <c r="AD133" s="61">
        <v>9771323</v>
      </c>
      <c r="AE133" s="61">
        <v>1821955</v>
      </c>
      <c r="AF133" s="61">
        <v>419017</v>
      </c>
      <c r="AG133" s="61">
        <v>756132</v>
      </c>
      <c r="AH133" s="61">
        <v>1272823</v>
      </c>
      <c r="AI133" s="61">
        <v>1122472</v>
      </c>
      <c r="AJ133" s="61">
        <v>1012992</v>
      </c>
      <c r="AK133" s="61">
        <v>20094601</v>
      </c>
      <c r="AL133" s="61">
        <v>2766552</v>
      </c>
      <c r="AM133" s="61">
        <v>5185455</v>
      </c>
      <c r="AN133" s="61">
        <v>5139130</v>
      </c>
      <c r="AO133" s="61">
        <v>3388311</v>
      </c>
      <c r="AP133" s="61">
        <v>1256761</v>
      </c>
      <c r="AQ133" s="61">
        <v>1229379</v>
      </c>
      <c r="AR133" s="61">
        <v>97379</v>
      </c>
      <c r="AS133" s="61">
        <v>233672</v>
      </c>
      <c r="AT133" s="61">
        <v>107063</v>
      </c>
      <c r="AU133" s="61">
        <v>240557</v>
      </c>
      <c r="AV133" s="61">
        <v>83177</v>
      </c>
      <c r="AW133" s="61">
        <v>53919</v>
      </c>
      <c r="AX133" s="61">
        <v>539765</v>
      </c>
      <c r="AY133" s="61">
        <v>330034</v>
      </c>
      <c r="AZ133" s="61">
        <v>71229</v>
      </c>
      <c r="BA133" s="61">
        <v>139809</v>
      </c>
      <c r="BB133" s="61">
        <v>62365</v>
      </c>
      <c r="BC133" s="61">
        <v>139347</v>
      </c>
      <c r="BD133" s="61">
        <v>60410</v>
      </c>
      <c r="BE133" s="61">
        <v>47486</v>
      </c>
      <c r="BF133" s="61">
        <v>183271</v>
      </c>
      <c r="BG133" s="61">
        <v>163745</v>
      </c>
      <c r="BH133" s="61">
        <v>26150</v>
      </c>
      <c r="BI133" s="61">
        <v>93863</v>
      </c>
      <c r="BJ133" s="61">
        <v>44698</v>
      </c>
      <c r="BK133" s="61">
        <v>101210</v>
      </c>
      <c r="BL133" s="61">
        <v>22767</v>
      </c>
      <c r="BM133" s="61">
        <v>6433</v>
      </c>
      <c r="BN133" s="61">
        <v>356494</v>
      </c>
      <c r="BO133" s="61">
        <v>166288</v>
      </c>
      <c r="BP133" s="61">
        <v>296514</v>
      </c>
      <c r="BQ133" s="61">
        <v>680638</v>
      </c>
      <c r="BR133" s="61">
        <v>183303</v>
      </c>
      <c r="BS133" s="61">
        <v>499646</v>
      </c>
      <c r="BT133" s="61">
        <v>250449</v>
      </c>
      <c r="BU133" s="61">
        <v>99247</v>
      </c>
      <c r="BV133" s="61">
        <v>1914915</v>
      </c>
      <c r="BW133" s="61">
        <v>663795</v>
      </c>
      <c r="BX133" s="61">
        <v>166322</v>
      </c>
      <c r="BY133" s="61">
        <v>325433</v>
      </c>
      <c r="BZ133" s="61">
        <v>109845</v>
      </c>
      <c r="CA133" s="61">
        <v>272581</v>
      </c>
      <c r="CB133" s="61">
        <v>154928</v>
      </c>
      <c r="CC133" s="61">
        <v>87596</v>
      </c>
      <c r="CD133" s="61">
        <v>409627</v>
      </c>
      <c r="CE133" s="61">
        <v>295621</v>
      </c>
      <c r="CF133" s="61">
        <v>130192</v>
      </c>
      <c r="CG133" s="61">
        <v>355206</v>
      </c>
      <c r="CH133" s="61">
        <v>73457</v>
      </c>
      <c r="CI133" s="61">
        <v>227064</v>
      </c>
      <c r="CJ133" s="61">
        <v>95521</v>
      </c>
      <c r="CK133" s="61">
        <v>11650</v>
      </c>
      <c r="CL133" s="61">
        <v>1505288</v>
      </c>
      <c r="CM133" s="61">
        <v>368174</v>
      </c>
    </row>
    <row r="134" spans="1:91" s="59" customFormat="1" x14ac:dyDescent="0.3">
      <c r="A134" s="60" t="s">
        <v>326</v>
      </c>
      <c r="B134" s="61">
        <v>6284698</v>
      </c>
      <c r="C134" s="61">
        <v>1084818</v>
      </c>
      <c r="D134" s="61">
        <v>111194</v>
      </c>
      <c r="E134" s="61">
        <v>817321</v>
      </c>
      <c r="F134" s="61">
        <v>1082030</v>
      </c>
      <c r="G134" s="61">
        <v>590924</v>
      </c>
      <c r="H134" s="61">
        <v>1004095</v>
      </c>
      <c r="I134" s="61">
        <v>3541109</v>
      </c>
      <c r="J134" s="61">
        <v>666655</v>
      </c>
      <c r="K134" s="61">
        <v>44337</v>
      </c>
      <c r="L134" s="61">
        <v>150693</v>
      </c>
      <c r="M134" s="61">
        <v>431418</v>
      </c>
      <c r="N134" s="61">
        <v>357734</v>
      </c>
      <c r="O134" s="61">
        <v>593671</v>
      </c>
      <c r="P134" s="61">
        <v>2743589</v>
      </c>
      <c r="Q134" s="61">
        <v>418162</v>
      </c>
      <c r="R134" s="61">
        <v>66857</v>
      </c>
      <c r="S134" s="61">
        <v>666629</v>
      </c>
      <c r="T134" s="61">
        <v>650612</v>
      </c>
      <c r="U134" s="61">
        <v>233191</v>
      </c>
      <c r="V134" s="61">
        <v>410424</v>
      </c>
      <c r="W134" s="61">
        <v>17661676</v>
      </c>
      <c r="X134" s="61">
        <v>2568134</v>
      </c>
      <c r="Y134" s="61">
        <v>398085</v>
      </c>
      <c r="Z134" s="61">
        <v>5524185</v>
      </c>
      <c r="AA134" s="61">
        <v>2489997</v>
      </c>
      <c r="AB134" s="61">
        <v>1762576</v>
      </c>
      <c r="AC134" s="61">
        <v>1932711</v>
      </c>
      <c r="AD134" s="61">
        <v>7046984</v>
      </c>
      <c r="AE134" s="61">
        <v>1306991</v>
      </c>
      <c r="AF134" s="61">
        <v>97922</v>
      </c>
      <c r="AG134" s="61">
        <v>553564</v>
      </c>
      <c r="AH134" s="61">
        <v>788177</v>
      </c>
      <c r="AI134" s="61">
        <v>922425</v>
      </c>
      <c r="AJ134" s="61">
        <v>991945</v>
      </c>
      <c r="AK134" s="61">
        <v>10614692</v>
      </c>
      <c r="AL134" s="61">
        <v>1261143</v>
      </c>
      <c r="AM134" s="61">
        <v>300163</v>
      </c>
      <c r="AN134" s="61">
        <v>4970621</v>
      </c>
      <c r="AO134" s="61">
        <v>1701820</v>
      </c>
      <c r="AP134" s="61">
        <v>840151</v>
      </c>
      <c r="AQ134" s="61">
        <v>940766</v>
      </c>
      <c r="AR134" s="61">
        <v>51315</v>
      </c>
      <c r="AS134" s="61">
        <v>123488</v>
      </c>
      <c r="AT134" s="61">
        <v>85818</v>
      </c>
      <c r="AU134" s="61">
        <v>165033</v>
      </c>
      <c r="AV134" s="61">
        <v>42243</v>
      </c>
      <c r="AW134" s="61">
        <v>40758</v>
      </c>
      <c r="AX134" s="61">
        <v>304416</v>
      </c>
      <c r="AY134" s="61">
        <v>271748</v>
      </c>
      <c r="AZ134" s="61">
        <v>38622</v>
      </c>
      <c r="BA134" s="61">
        <v>87654</v>
      </c>
      <c r="BB134" s="61">
        <v>59044</v>
      </c>
      <c r="BC134" s="61">
        <v>108565</v>
      </c>
      <c r="BD134" s="61">
        <v>32912</v>
      </c>
      <c r="BE134" s="61">
        <v>36424</v>
      </c>
      <c r="BF134" s="61">
        <v>144414</v>
      </c>
      <c r="BG134" s="61">
        <v>159021</v>
      </c>
      <c r="BH134" s="61">
        <v>12693</v>
      </c>
      <c r="BI134" s="61">
        <v>35834</v>
      </c>
      <c r="BJ134" s="61">
        <v>26774</v>
      </c>
      <c r="BK134" s="61">
        <v>56469</v>
      </c>
      <c r="BL134" s="61">
        <v>9331</v>
      </c>
      <c r="BM134" s="61">
        <v>4334</v>
      </c>
      <c r="BN134" s="61">
        <v>160002</v>
      </c>
      <c r="BO134" s="61">
        <v>112726</v>
      </c>
      <c r="BP134" s="61">
        <v>130021</v>
      </c>
      <c r="BQ134" s="61">
        <v>285108</v>
      </c>
      <c r="BR134" s="61">
        <v>146557</v>
      </c>
      <c r="BS134" s="61">
        <v>322084</v>
      </c>
      <c r="BT134" s="61">
        <v>96863</v>
      </c>
      <c r="BU134" s="61">
        <v>74915</v>
      </c>
      <c r="BV134" s="61">
        <v>951880</v>
      </c>
      <c r="BW134" s="61">
        <v>560705</v>
      </c>
      <c r="BX134" s="61">
        <v>83630</v>
      </c>
      <c r="BY134" s="61">
        <v>178817</v>
      </c>
      <c r="BZ134" s="61">
        <v>102956</v>
      </c>
      <c r="CA134" s="61">
        <v>203413</v>
      </c>
      <c r="CB134" s="61">
        <v>64652</v>
      </c>
      <c r="CC134" s="61">
        <v>66841</v>
      </c>
      <c r="CD134" s="61">
        <v>312872</v>
      </c>
      <c r="CE134" s="61">
        <v>293812</v>
      </c>
      <c r="CF134" s="61">
        <v>46391</v>
      </c>
      <c r="CG134" s="61">
        <v>106291</v>
      </c>
      <c r="CH134" s="61">
        <v>43602</v>
      </c>
      <c r="CI134" s="61">
        <v>118672</v>
      </c>
      <c r="CJ134" s="61">
        <v>32211</v>
      </c>
      <c r="CK134" s="61">
        <v>8074</v>
      </c>
      <c r="CL134" s="61">
        <v>639008</v>
      </c>
      <c r="CM134" s="61">
        <v>266893</v>
      </c>
    </row>
    <row r="135" spans="1:91" s="59" customFormat="1" x14ac:dyDescent="0.3">
      <c r="A135" s="60" t="s">
        <v>327</v>
      </c>
      <c r="B135" s="61">
        <v>6054556</v>
      </c>
      <c r="C135" s="61">
        <v>1007743</v>
      </c>
      <c r="D135" s="61">
        <v>80696</v>
      </c>
      <c r="E135" s="61">
        <v>888503</v>
      </c>
      <c r="F135" s="61">
        <v>1085088</v>
      </c>
      <c r="G135" s="61">
        <v>527910</v>
      </c>
      <c r="H135" s="61">
        <v>967750</v>
      </c>
      <c r="I135" s="61">
        <v>3567132</v>
      </c>
      <c r="J135" s="61">
        <v>648223</v>
      </c>
      <c r="K135" s="61">
        <v>35980</v>
      </c>
      <c r="L135" s="61">
        <v>164704</v>
      </c>
      <c r="M135" s="61">
        <v>521996</v>
      </c>
      <c r="N135" s="61">
        <v>338145</v>
      </c>
      <c r="O135" s="61">
        <v>620080</v>
      </c>
      <c r="P135" s="61">
        <v>2487423</v>
      </c>
      <c r="Q135" s="61">
        <v>359520</v>
      </c>
      <c r="R135" s="61">
        <v>44716</v>
      </c>
      <c r="S135" s="61">
        <v>723799</v>
      </c>
      <c r="T135" s="61">
        <v>563092</v>
      </c>
      <c r="U135" s="61">
        <v>189765</v>
      </c>
      <c r="V135" s="61">
        <v>347670</v>
      </c>
      <c r="W135" s="61">
        <v>16627833</v>
      </c>
      <c r="X135" s="61">
        <v>2217856</v>
      </c>
      <c r="Y135" s="61">
        <v>248269</v>
      </c>
      <c r="Z135" s="61">
        <v>5619237</v>
      </c>
      <c r="AA135" s="61">
        <v>2418140</v>
      </c>
      <c r="AB135" s="61">
        <v>1476835</v>
      </c>
      <c r="AC135" s="61">
        <v>1903855</v>
      </c>
      <c r="AD135" s="61">
        <v>7121128</v>
      </c>
      <c r="AE135" s="61">
        <v>1270267</v>
      </c>
      <c r="AF135" s="61">
        <v>80586</v>
      </c>
      <c r="AG135" s="61">
        <v>613415</v>
      </c>
      <c r="AH135" s="61">
        <v>985031</v>
      </c>
      <c r="AI135" s="61">
        <v>813600</v>
      </c>
      <c r="AJ135" s="61">
        <v>1111786</v>
      </c>
      <c r="AK135" s="61">
        <v>9506705</v>
      </c>
      <c r="AL135" s="61">
        <v>947588</v>
      </c>
      <c r="AM135" s="61">
        <v>167682</v>
      </c>
      <c r="AN135" s="61">
        <v>5005822</v>
      </c>
      <c r="AO135" s="61">
        <v>1433109</v>
      </c>
      <c r="AP135" s="61">
        <v>663236</v>
      </c>
      <c r="AQ135" s="61">
        <v>792069</v>
      </c>
      <c r="AR135" s="61">
        <v>43239</v>
      </c>
      <c r="AS135" s="61">
        <v>107834</v>
      </c>
      <c r="AT135" s="61">
        <v>75556</v>
      </c>
      <c r="AU135" s="61">
        <v>191517</v>
      </c>
      <c r="AV135" s="61">
        <v>25594</v>
      </c>
      <c r="AW135" s="61">
        <v>36780</v>
      </c>
      <c r="AX135" s="61">
        <v>284226</v>
      </c>
      <c r="AY135" s="61">
        <v>242998</v>
      </c>
      <c r="AZ135" s="61">
        <v>33013</v>
      </c>
      <c r="BA135" s="61">
        <v>81711</v>
      </c>
      <c r="BB135" s="61">
        <v>53101</v>
      </c>
      <c r="BC135" s="61">
        <v>133853</v>
      </c>
      <c r="BD135" s="61">
        <v>20506</v>
      </c>
      <c r="BE135" s="61">
        <v>33437</v>
      </c>
      <c r="BF135" s="61">
        <v>150406</v>
      </c>
      <c r="BG135" s="61">
        <v>142195</v>
      </c>
      <c r="BH135" s="61">
        <v>10226</v>
      </c>
      <c r="BI135" s="61">
        <v>26123</v>
      </c>
      <c r="BJ135" s="262">
        <v>22454</v>
      </c>
      <c r="BK135" s="61">
        <v>57664</v>
      </c>
      <c r="BL135" s="61">
        <v>5088</v>
      </c>
      <c r="BM135" s="61">
        <v>3342</v>
      </c>
      <c r="BN135" s="61">
        <v>133820</v>
      </c>
      <c r="BO135" s="61">
        <v>100802</v>
      </c>
      <c r="BP135" s="61">
        <v>107259</v>
      </c>
      <c r="BQ135" s="61">
        <v>226250</v>
      </c>
      <c r="BR135" s="61">
        <v>134597</v>
      </c>
      <c r="BS135" s="61">
        <v>362561</v>
      </c>
      <c r="BT135" s="61">
        <v>56488</v>
      </c>
      <c r="BU135" s="61">
        <v>66303</v>
      </c>
      <c r="BV135" s="61">
        <v>780093</v>
      </c>
      <c r="BW135" s="61">
        <v>484304</v>
      </c>
      <c r="BX135" s="61">
        <v>75710</v>
      </c>
      <c r="BY135" s="61">
        <v>161185</v>
      </c>
      <c r="BZ135" s="61">
        <v>96860</v>
      </c>
      <c r="CA135" s="61">
        <v>246462</v>
      </c>
      <c r="CB135" s="61">
        <v>43035</v>
      </c>
      <c r="CC135" s="61">
        <v>59888</v>
      </c>
      <c r="CD135" s="61">
        <v>325403</v>
      </c>
      <c r="CE135" s="61">
        <v>261724</v>
      </c>
      <c r="CF135" s="61">
        <v>31548</v>
      </c>
      <c r="CG135" s="61">
        <v>65065</v>
      </c>
      <c r="CH135" s="61">
        <v>37737</v>
      </c>
      <c r="CI135" s="61">
        <v>116099</v>
      </c>
      <c r="CJ135" s="61">
        <v>13453</v>
      </c>
      <c r="CK135" s="61">
        <v>6415</v>
      </c>
      <c r="CL135" s="61">
        <v>454689</v>
      </c>
      <c r="CM135" s="61">
        <v>222580</v>
      </c>
    </row>
    <row r="136" spans="1:91" s="59" customFormat="1" x14ac:dyDescent="0.3">
      <c r="A136" s="60" t="s">
        <v>328</v>
      </c>
      <c r="B136" s="61">
        <v>5367962</v>
      </c>
      <c r="C136" s="61">
        <v>954691</v>
      </c>
      <c r="D136" s="61">
        <v>75909</v>
      </c>
      <c r="E136" s="61">
        <v>805529</v>
      </c>
      <c r="F136" s="61">
        <v>961361</v>
      </c>
      <c r="G136" s="61">
        <v>464858</v>
      </c>
      <c r="H136" s="61">
        <v>888093</v>
      </c>
      <c r="I136" s="61">
        <v>2964949</v>
      </c>
      <c r="J136" s="61">
        <v>571285</v>
      </c>
      <c r="K136" s="61">
        <v>35443</v>
      </c>
      <c r="L136" s="61">
        <v>131969</v>
      </c>
      <c r="M136" s="61">
        <v>430287</v>
      </c>
      <c r="N136" s="61">
        <v>277201</v>
      </c>
      <c r="O136" s="61">
        <v>532766</v>
      </c>
      <c r="P136" s="61">
        <v>2403013</v>
      </c>
      <c r="Q136" s="61">
        <v>383406</v>
      </c>
      <c r="R136" s="61">
        <v>40466</v>
      </c>
      <c r="S136" s="61">
        <v>673560</v>
      </c>
      <c r="T136" s="61">
        <v>531074</v>
      </c>
      <c r="U136" s="61">
        <v>187657</v>
      </c>
      <c r="V136" s="61">
        <v>355327</v>
      </c>
      <c r="W136" s="61">
        <v>15472477</v>
      </c>
      <c r="X136" s="61">
        <v>2093794</v>
      </c>
      <c r="Y136" s="61">
        <v>237815</v>
      </c>
      <c r="Z136" s="61">
        <v>5705808</v>
      </c>
      <c r="AA136" s="61">
        <v>2234578</v>
      </c>
      <c r="AB136" s="61">
        <v>1233531</v>
      </c>
      <c r="AC136" s="61">
        <v>1736647</v>
      </c>
      <c r="AD136" s="61">
        <v>5810812</v>
      </c>
      <c r="AE136" s="61">
        <v>1052987</v>
      </c>
      <c r="AF136" s="61">
        <v>85942</v>
      </c>
      <c r="AG136" s="61">
        <v>550612</v>
      </c>
      <c r="AH136" s="61">
        <v>827185</v>
      </c>
      <c r="AI136" s="61">
        <v>603564</v>
      </c>
      <c r="AJ136" s="61">
        <v>920267</v>
      </c>
      <c r="AK136" s="61">
        <v>9661665</v>
      </c>
      <c r="AL136" s="61">
        <v>1040807</v>
      </c>
      <c r="AM136" s="61">
        <v>151873</v>
      </c>
      <c r="AN136" s="61">
        <v>5155197</v>
      </c>
      <c r="AO136" s="61">
        <v>1407393</v>
      </c>
      <c r="AP136" s="61">
        <v>629968</v>
      </c>
      <c r="AQ136" s="61">
        <v>816381</v>
      </c>
      <c r="AR136" s="61">
        <v>40404</v>
      </c>
      <c r="AS136" s="61">
        <v>91940</v>
      </c>
      <c r="AT136" s="61">
        <v>68849</v>
      </c>
      <c r="AU136" s="61">
        <v>191255</v>
      </c>
      <c r="AV136" s="61">
        <v>24969</v>
      </c>
      <c r="AW136" s="61">
        <v>27703</v>
      </c>
      <c r="AX136" s="61">
        <v>264643</v>
      </c>
      <c r="AY136" s="61">
        <v>244929</v>
      </c>
      <c r="AZ136" s="61">
        <v>29075</v>
      </c>
      <c r="BA136" s="61">
        <v>64806</v>
      </c>
      <c r="BB136" s="61">
        <v>49377</v>
      </c>
      <c r="BC136" s="61">
        <v>130644</v>
      </c>
      <c r="BD136" s="61">
        <v>19923</v>
      </c>
      <c r="BE136" s="61">
        <v>24568</v>
      </c>
      <c r="BF136" s="61">
        <v>117089</v>
      </c>
      <c r="BG136" s="61">
        <v>135802</v>
      </c>
      <c r="BH136" s="61">
        <v>11329</v>
      </c>
      <c r="BI136" s="61">
        <v>27134</v>
      </c>
      <c r="BJ136" s="61">
        <v>19472</v>
      </c>
      <c r="BK136" s="61">
        <v>60610</v>
      </c>
      <c r="BL136" s="61">
        <v>5046</v>
      </c>
      <c r="BM136" s="61">
        <v>3134</v>
      </c>
      <c r="BN136" s="61">
        <v>147553</v>
      </c>
      <c r="BO136" s="61">
        <v>109127</v>
      </c>
      <c r="BP136" s="61">
        <v>93404</v>
      </c>
      <c r="BQ136" s="61">
        <v>188915</v>
      </c>
      <c r="BR136" s="61">
        <v>117511</v>
      </c>
      <c r="BS136" s="61">
        <v>353497</v>
      </c>
      <c r="BT136" s="61">
        <v>49526</v>
      </c>
      <c r="BU136" s="61">
        <v>49266</v>
      </c>
      <c r="BV136" s="61">
        <v>759798</v>
      </c>
      <c r="BW136" s="61">
        <v>481877</v>
      </c>
      <c r="BX136" s="61">
        <v>60237</v>
      </c>
      <c r="BY136" s="61">
        <v>117586</v>
      </c>
      <c r="BZ136" s="61">
        <v>84924</v>
      </c>
      <c r="CA136" s="61">
        <v>237003</v>
      </c>
      <c r="CB136" s="61">
        <v>37818</v>
      </c>
      <c r="CC136" s="61">
        <v>43962</v>
      </c>
      <c r="CD136" s="61">
        <v>234979</v>
      </c>
      <c r="CE136" s="61">
        <v>236477</v>
      </c>
      <c r="CF136" s="61">
        <v>33166</v>
      </c>
      <c r="CG136" s="61">
        <v>71329</v>
      </c>
      <c r="CH136" s="61">
        <v>32587</v>
      </c>
      <c r="CI136" s="61">
        <v>116494</v>
      </c>
      <c r="CJ136" s="61">
        <v>11708</v>
      </c>
      <c r="CK136" s="61">
        <v>5304</v>
      </c>
      <c r="CL136" s="61">
        <v>524819</v>
      </c>
      <c r="CM136" s="61">
        <v>245400</v>
      </c>
    </row>
    <row r="137" spans="1:91" s="59" customFormat="1" x14ac:dyDescent="0.3">
      <c r="A137" s="60" t="s">
        <v>329</v>
      </c>
      <c r="B137" s="61">
        <v>5967064</v>
      </c>
      <c r="C137" s="61">
        <v>1123345</v>
      </c>
      <c r="D137" s="61">
        <v>124782</v>
      </c>
      <c r="E137" s="61">
        <v>827756</v>
      </c>
      <c r="F137" s="61">
        <v>1051913</v>
      </c>
      <c r="G137" s="61">
        <v>538245</v>
      </c>
      <c r="H137" s="61">
        <v>879144</v>
      </c>
      <c r="I137" s="61">
        <v>3337995</v>
      </c>
      <c r="J137" s="61">
        <v>700088</v>
      </c>
      <c r="K137" s="61">
        <v>51577</v>
      </c>
      <c r="L137" s="61">
        <v>127103</v>
      </c>
      <c r="M137" s="61">
        <v>441268</v>
      </c>
      <c r="N137" s="61">
        <v>332832</v>
      </c>
      <c r="O137" s="61">
        <v>523275</v>
      </c>
      <c r="P137" s="61">
        <v>2629069</v>
      </c>
      <c r="Q137" s="61">
        <v>423258</v>
      </c>
      <c r="R137" s="61">
        <v>73205</v>
      </c>
      <c r="S137" s="61">
        <v>700653</v>
      </c>
      <c r="T137" s="61">
        <v>610645</v>
      </c>
      <c r="U137" s="61">
        <v>205413</v>
      </c>
      <c r="V137" s="61">
        <v>355868</v>
      </c>
      <c r="W137" s="61">
        <v>16816547</v>
      </c>
      <c r="X137" s="61">
        <v>2551524</v>
      </c>
      <c r="Y137" s="61">
        <v>466420</v>
      </c>
      <c r="Z137" s="61">
        <v>5483287</v>
      </c>
      <c r="AA137" s="61">
        <v>2563698</v>
      </c>
      <c r="AB137" s="61">
        <v>1419112</v>
      </c>
      <c r="AC137" s="61">
        <v>1705884</v>
      </c>
      <c r="AD137" s="61">
        <v>6508332</v>
      </c>
      <c r="AE137" s="61">
        <v>1313951</v>
      </c>
      <c r="AF137" s="61">
        <v>140170</v>
      </c>
      <c r="AG137" s="61">
        <v>466900</v>
      </c>
      <c r="AH137" s="61">
        <v>865261</v>
      </c>
      <c r="AI137" s="61">
        <v>712722</v>
      </c>
      <c r="AJ137" s="61">
        <v>903932</v>
      </c>
      <c r="AK137" s="61">
        <v>10308214</v>
      </c>
      <c r="AL137" s="61">
        <v>1237573</v>
      </c>
      <c r="AM137" s="61">
        <v>326250</v>
      </c>
      <c r="AN137" s="61">
        <v>5016387</v>
      </c>
      <c r="AO137" s="61">
        <v>1698437</v>
      </c>
      <c r="AP137" s="61">
        <v>706390</v>
      </c>
      <c r="AQ137" s="61">
        <v>801952</v>
      </c>
      <c r="AR137" s="61">
        <v>52895</v>
      </c>
      <c r="AS137" s="61">
        <v>131043</v>
      </c>
      <c r="AT137" s="61">
        <v>77973</v>
      </c>
      <c r="AU137" s="61">
        <v>207212</v>
      </c>
      <c r="AV137" s="61">
        <v>35996</v>
      </c>
      <c r="AW137" s="61">
        <v>36224</v>
      </c>
      <c r="AX137" s="61">
        <v>313400</v>
      </c>
      <c r="AY137" s="61">
        <v>268601</v>
      </c>
      <c r="AZ137" s="61">
        <v>41385</v>
      </c>
      <c r="BA137" s="61">
        <v>92992</v>
      </c>
      <c r="BB137" s="61">
        <v>53949</v>
      </c>
      <c r="BC137" s="61">
        <v>142755</v>
      </c>
      <c r="BD137" s="61">
        <v>29978</v>
      </c>
      <c r="BE137" s="61">
        <v>32370</v>
      </c>
      <c r="BF137" s="61">
        <v>151277</v>
      </c>
      <c r="BG137" s="61">
        <v>155381</v>
      </c>
      <c r="BH137" s="61">
        <v>11510</v>
      </c>
      <c r="BI137" s="61">
        <v>38051</v>
      </c>
      <c r="BJ137" s="61">
        <v>24024</v>
      </c>
      <c r="BK137" s="61">
        <v>64457</v>
      </c>
      <c r="BL137" s="61">
        <v>6018</v>
      </c>
      <c r="BM137" s="61">
        <v>3854</v>
      </c>
      <c r="BN137" s="61">
        <v>162123</v>
      </c>
      <c r="BO137" s="61">
        <v>113220</v>
      </c>
      <c r="BP137" s="61">
        <v>140628</v>
      </c>
      <c r="BQ137" s="61">
        <v>285644</v>
      </c>
      <c r="BR137" s="61">
        <v>133844</v>
      </c>
      <c r="BS137" s="61">
        <v>394080</v>
      </c>
      <c r="BT137" s="61">
        <v>77951</v>
      </c>
      <c r="BU137" s="61">
        <v>64440</v>
      </c>
      <c r="BV137" s="61">
        <v>928384</v>
      </c>
      <c r="BW137" s="61">
        <v>526552</v>
      </c>
      <c r="BX137" s="61">
        <v>99001</v>
      </c>
      <c r="BY137" s="61">
        <v>176605</v>
      </c>
      <c r="BZ137" s="61">
        <v>93128</v>
      </c>
      <c r="CA137" s="61">
        <v>260851</v>
      </c>
      <c r="CB137" s="61">
        <v>56893</v>
      </c>
      <c r="CC137" s="61">
        <v>57647</v>
      </c>
      <c r="CD137" s="61">
        <v>304848</v>
      </c>
      <c r="CE137" s="61">
        <v>264978</v>
      </c>
      <c r="CF137" s="61">
        <v>41627</v>
      </c>
      <c r="CG137" s="61">
        <v>109039</v>
      </c>
      <c r="CH137" s="61">
        <v>40716</v>
      </c>
      <c r="CI137" s="61">
        <v>133229</v>
      </c>
      <c r="CJ137" s="61">
        <v>21058</v>
      </c>
      <c r="CK137" s="61">
        <v>6794</v>
      </c>
      <c r="CL137" s="61">
        <v>623536</v>
      </c>
      <c r="CM137" s="61">
        <v>261574</v>
      </c>
    </row>
    <row r="138" spans="1:91" s="59" customFormat="1" x14ac:dyDescent="0.3">
      <c r="A138" s="60" t="s">
        <v>330</v>
      </c>
      <c r="B138" s="61">
        <v>7361364</v>
      </c>
      <c r="C138" s="61">
        <v>1418975</v>
      </c>
      <c r="D138" s="61">
        <v>230407</v>
      </c>
      <c r="E138" s="61">
        <v>897084</v>
      </c>
      <c r="F138" s="61">
        <v>1288220</v>
      </c>
      <c r="G138" s="61">
        <v>719624</v>
      </c>
      <c r="H138" s="61">
        <v>1053885</v>
      </c>
      <c r="I138" s="61">
        <v>3983218</v>
      </c>
      <c r="J138" s="61">
        <v>804822</v>
      </c>
      <c r="K138" s="61">
        <v>62568</v>
      </c>
      <c r="L138" s="61">
        <v>155855</v>
      </c>
      <c r="M138" s="61">
        <v>527465</v>
      </c>
      <c r="N138" s="61">
        <v>436712</v>
      </c>
      <c r="O138" s="61">
        <v>582240</v>
      </c>
      <c r="P138" s="61">
        <v>3378146</v>
      </c>
      <c r="Q138" s="61">
        <v>614154</v>
      </c>
      <c r="R138" s="61">
        <v>167839</v>
      </c>
      <c r="S138" s="61">
        <v>741229</v>
      </c>
      <c r="T138" s="61">
        <v>760754</v>
      </c>
      <c r="U138" s="61">
        <v>282913</v>
      </c>
      <c r="V138" s="61">
        <v>471645</v>
      </c>
      <c r="W138" s="61">
        <v>20597741</v>
      </c>
      <c r="X138" s="61">
        <v>3361190</v>
      </c>
      <c r="Y138" s="61">
        <v>944911</v>
      </c>
      <c r="Z138" s="61">
        <v>5800802</v>
      </c>
      <c r="AA138" s="61">
        <v>3110751</v>
      </c>
      <c r="AB138" s="61">
        <v>2059518</v>
      </c>
      <c r="AC138" s="61">
        <v>2040209</v>
      </c>
      <c r="AD138" s="61">
        <v>8037671</v>
      </c>
      <c r="AE138" s="61">
        <v>1583785</v>
      </c>
      <c r="AF138" s="61">
        <v>173879</v>
      </c>
      <c r="AG138" s="61">
        <v>539108</v>
      </c>
      <c r="AH138" s="61">
        <v>1058452</v>
      </c>
      <c r="AI138" s="61">
        <v>1090358</v>
      </c>
      <c r="AJ138" s="61">
        <v>975377</v>
      </c>
      <c r="AK138" s="61">
        <v>12560069</v>
      </c>
      <c r="AL138" s="61">
        <v>1777406</v>
      </c>
      <c r="AM138" s="61">
        <v>771032</v>
      </c>
      <c r="AN138" s="61">
        <v>5261695</v>
      </c>
      <c r="AO138" s="61">
        <v>2052299</v>
      </c>
      <c r="AP138" s="61">
        <v>969159</v>
      </c>
      <c r="AQ138" s="61">
        <v>1064832</v>
      </c>
      <c r="AR138" s="61">
        <v>64775</v>
      </c>
      <c r="AS138" s="61">
        <v>157080</v>
      </c>
      <c r="AT138" s="61">
        <v>92822</v>
      </c>
      <c r="AU138" s="61">
        <v>230550</v>
      </c>
      <c r="AV138" s="61">
        <v>49385</v>
      </c>
      <c r="AW138" s="61">
        <v>45849</v>
      </c>
      <c r="AX138" s="61">
        <v>463698</v>
      </c>
      <c r="AY138" s="61">
        <v>314817</v>
      </c>
      <c r="AZ138" s="61">
        <v>49825</v>
      </c>
      <c r="BA138" s="61">
        <v>103293</v>
      </c>
      <c r="BB138" s="61">
        <v>60182</v>
      </c>
      <c r="BC138" s="61">
        <v>143788</v>
      </c>
      <c r="BD138" s="61">
        <v>39860</v>
      </c>
      <c r="BE138" s="61">
        <v>40722</v>
      </c>
      <c r="BF138" s="61">
        <v>200193</v>
      </c>
      <c r="BG138" s="61">
        <v>166958</v>
      </c>
      <c r="BH138" s="61">
        <v>14950</v>
      </c>
      <c r="BI138" s="61">
        <v>53787</v>
      </c>
      <c r="BJ138" s="61">
        <v>32640</v>
      </c>
      <c r="BK138" s="61">
        <v>86761</v>
      </c>
      <c r="BL138" s="61">
        <v>9525</v>
      </c>
      <c r="BM138" s="61">
        <v>5127</v>
      </c>
      <c r="BN138" s="61">
        <v>263505</v>
      </c>
      <c r="BO138" s="61">
        <v>147858</v>
      </c>
      <c r="BP138" s="61">
        <v>186429</v>
      </c>
      <c r="BQ138" s="61">
        <v>361089</v>
      </c>
      <c r="BR138" s="61">
        <v>160289</v>
      </c>
      <c r="BS138" s="61">
        <v>434092</v>
      </c>
      <c r="BT138" s="61">
        <v>124998</v>
      </c>
      <c r="BU138" s="61">
        <v>82514</v>
      </c>
      <c r="BV138" s="61">
        <v>1368261</v>
      </c>
      <c r="BW138" s="61">
        <v>643519</v>
      </c>
      <c r="BX138" s="61">
        <v>132235</v>
      </c>
      <c r="BY138" s="61">
        <v>186396</v>
      </c>
      <c r="BZ138" s="61">
        <v>105674</v>
      </c>
      <c r="CA138" s="61">
        <v>261402</v>
      </c>
      <c r="CB138" s="61">
        <v>92074</v>
      </c>
      <c r="CC138" s="61">
        <v>73481</v>
      </c>
      <c r="CD138" s="61">
        <v>425355</v>
      </c>
      <c r="CE138" s="61">
        <v>307168</v>
      </c>
      <c r="CF138" s="61">
        <v>54195</v>
      </c>
      <c r="CG138" s="61">
        <v>174693</v>
      </c>
      <c r="CH138" s="61">
        <v>54614</v>
      </c>
      <c r="CI138" s="61">
        <v>172690</v>
      </c>
      <c r="CJ138" s="61">
        <v>32923</v>
      </c>
      <c r="CK138" s="61">
        <v>9033</v>
      </c>
      <c r="CL138" s="61">
        <v>942906</v>
      </c>
      <c r="CM138" s="61">
        <v>336351</v>
      </c>
    </row>
    <row r="139" spans="1:91" s="59" customFormat="1" x14ac:dyDescent="0.3">
      <c r="A139" s="60" t="s">
        <v>331</v>
      </c>
      <c r="B139" s="61">
        <v>9829384</v>
      </c>
      <c r="C139" s="61">
        <v>1852962</v>
      </c>
      <c r="D139" s="61">
        <v>766096</v>
      </c>
      <c r="E139" s="61">
        <v>918498</v>
      </c>
      <c r="F139" s="61">
        <v>1880203</v>
      </c>
      <c r="G139" s="61">
        <v>903805</v>
      </c>
      <c r="H139" s="61">
        <v>1077543</v>
      </c>
      <c r="I139" s="61">
        <v>4983861</v>
      </c>
      <c r="J139" s="61">
        <v>980532</v>
      </c>
      <c r="K139" s="61">
        <v>109541</v>
      </c>
      <c r="L139" s="61">
        <v>223469</v>
      </c>
      <c r="M139" s="61">
        <v>742049</v>
      </c>
      <c r="N139" s="61">
        <v>537359</v>
      </c>
      <c r="O139" s="61">
        <v>566092</v>
      </c>
      <c r="P139" s="61">
        <v>4845523</v>
      </c>
      <c r="Q139" s="61">
        <v>872429</v>
      </c>
      <c r="R139" s="61">
        <v>656555</v>
      </c>
      <c r="S139" s="61">
        <v>695029</v>
      </c>
      <c r="T139" s="61">
        <v>1138154</v>
      </c>
      <c r="U139" s="61">
        <v>366445</v>
      </c>
      <c r="V139" s="61">
        <v>511451</v>
      </c>
      <c r="W139" s="61">
        <v>28046754</v>
      </c>
      <c r="X139" s="61">
        <v>4825981</v>
      </c>
      <c r="Y139" s="61">
        <v>3350022</v>
      </c>
      <c r="Z139" s="61">
        <v>5539132</v>
      </c>
      <c r="AA139" s="61">
        <v>4848783</v>
      </c>
      <c r="AB139" s="61">
        <v>2668749</v>
      </c>
      <c r="AC139" s="61">
        <v>2247895</v>
      </c>
      <c r="AD139" s="61">
        <v>10749390</v>
      </c>
      <c r="AE139" s="61">
        <v>2140172</v>
      </c>
      <c r="AF139" s="61">
        <v>297000</v>
      </c>
      <c r="AG139" s="61">
        <v>762520</v>
      </c>
      <c r="AH139" s="61">
        <v>1592789</v>
      </c>
      <c r="AI139" s="61">
        <v>1425074</v>
      </c>
      <c r="AJ139" s="61">
        <v>1028904</v>
      </c>
      <c r="AK139" s="61">
        <v>17297363</v>
      </c>
      <c r="AL139" s="61">
        <v>2685809</v>
      </c>
      <c r="AM139" s="61">
        <v>3053023</v>
      </c>
      <c r="AN139" s="61">
        <v>4776612</v>
      </c>
      <c r="AO139" s="61">
        <v>3255995</v>
      </c>
      <c r="AP139" s="61">
        <v>1243675</v>
      </c>
      <c r="AQ139" s="61">
        <v>1218991</v>
      </c>
      <c r="AR139" s="61">
        <v>101502</v>
      </c>
      <c r="AS139" s="61">
        <v>284665</v>
      </c>
      <c r="AT139" s="61">
        <v>109465</v>
      </c>
      <c r="AU139" s="61">
        <v>246525</v>
      </c>
      <c r="AV139" s="61">
        <v>100497</v>
      </c>
      <c r="AW139" s="61">
        <v>57251</v>
      </c>
      <c r="AX139" s="61">
        <v>601632</v>
      </c>
      <c r="AY139" s="61">
        <v>351424</v>
      </c>
      <c r="AZ139" s="61">
        <v>80703</v>
      </c>
      <c r="BA139" s="61">
        <v>188633</v>
      </c>
      <c r="BB139" s="61">
        <v>64885</v>
      </c>
      <c r="BC139" s="61">
        <v>139121</v>
      </c>
      <c r="BD139" s="61">
        <v>75763</v>
      </c>
      <c r="BE139" s="61">
        <v>50733</v>
      </c>
      <c r="BF139" s="61">
        <v>211742</v>
      </c>
      <c r="BG139" s="61">
        <v>168951</v>
      </c>
      <c r="BH139" s="61">
        <v>20799</v>
      </c>
      <c r="BI139" s="61">
        <v>96032</v>
      </c>
      <c r="BJ139" s="61">
        <v>44580</v>
      </c>
      <c r="BK139" s="61">
        <v>107404</v>
      </c>
      <c r="BL139" s="61">
        <v>24733</v>
      </c>
      <c r="BM139" s="61">
        <v>6518</v>
      </c>
      <c r="BN139" s="61">
        <v>389890</v>
      </c>
      <c r="BO139" s="61">
        <v>182473</v>
      </c>
      <c r="BP139" s="61">
        <v>287934</v>
      </c>
      <c r="BQ139" s="61">
        <v>713997</v>
      </c>
      <c r="BR139" s="61">
        <v>195071</v>
      </c>
      <c r="BS139" s="61">
        <v>503938</v>
      </c>
      <c r="BT139" s="61">
        <v>322318</v>
      </c>
      <c r="BU139" s="61">
        <v>110683</v>
      </c>
      <c r="BV139" s="61">
        <v>1965338</v>
      </c>
      <c r="BW139" s="61">
        <v>726702</v>
      </c>
      <c r="BX139" s="61">
        <v>217863</v>
      </c>
      <c r="BY139" s="61">
        <v>405352</v>
      </c>
      <c r="BZ139" s="61">
        <v>123615</v>
      </c>
      <c r="CA139" s="61">
        <v>275707</v>
      </c>
      <c r="CB139" s="61">
        <v>205157</v>
      </c>
      <c r="CC139" s="61">
        <v>99314</v>
      </c>
      <c r="CD139" s="61">
        <v>500061</v>
      </c>
      <c r="CE139" s="61">
        <v>313102</v>
      </c>
      <c r="CF139" s="61">
        <v>70071</v>
      </c>
      <c r="CG139" s="61">
        <v>308645</v>
      </c>
      <c r="CH139" s="61">
        <v>71455</v>
      </c>
      <c r="CI139" s="61">
        <v>228231</v>
      </c>
      <c r="CJ139" s="61">
        <v>117161</v>
      </c>
      <c r="CK139" s="61">
        <v>11369</v>
      </c>
      <c r="CL139" s="61">
        <v>1465277</v>
      </c>
      <c r="CM139" s="61">
        <v>413601</v>
      </c>
    </row>
    <row r="140" spans="1:91" s="59" customFormat="1" x14ac:dyDescent="0.3">
      <c r="A140" s="60" t="s">
        <v>332</v>
      </c>
      <c r="B140" s="61">
        <v>10580202</v>
      </c>
      <c r="C140" s="61">
        <v>1883648</v>
      </c>
      <c r="D140" s="61">
        <v>1492772</v>
      </c>
      <c r="E140" s="61">
        <v>825123</v>
      </c>
      <c r="F140" s="61">
        <v>2084531</v>
      </c>
      <c r="G140" s="61">
        <v>831185</v>
      </c>
      <c r="H140" s="61">
        <v>1117578</v>
      </c>
      <c r="I140" s="61">
        <v>4553381</v>
      </c>
      <c r="J140" s="61">
        <v>920523</v>
      </c>
      <c r="K140" s="61">
        <v>195761</v>
      </c>
      <c r="L140" s="61">
        <v>207841</v>
      </c>
      <c r="M140" s="61">
        <v>693871</v>
      </c>
      <c r="N140" s="61">
        <v>437988</v>
      </c>
      <c r="O140" s="61">
        <v>567796</v>
      </c>
      <c r="P140" s="61">
        <v>6026821</v>
      </c>
      <c r="Q140" s="61">
        <v>963125</v>
      </c>
      <c r="R140" s="61">
        <v>1297010</v>
      </c>
      <c r="S140" s="61">
        <v>617283</v>
      </c>
      <c r="T140" s="61">
        <v>1390660</v>
      </c>
      <c r="U140" s="61">
        <v>393198</v>
      </c>
      <c r="V140" s="61">
        <v>549782</v>
      </c>
      <c r="W140" s="61">
        <v>32187667</v>
      </c>
      <c r="X140" s="61">
        <v>5089138</v>
      </c>
      <c r="Y140" s="61">
        <v>7258921</v>
      </c>
      <c r="Z140" s="61">
        <v>5146775</v>
      </c>
      <c r="AA140" s="61">
        <v>5609283</v>
      </c>
      <c r="AB140" s="61">
        <v>2581432</v>
      </c>
      <c r="AC140" s="61">
        <v>2224662</v>
      </c>
      <c r="AD140" s="61">
        <v>9784069</v>
      </c>
      <c r="AE140" s="61">
        <v>1978466</v>
      </c>
      <c r="AF140" s="61">
        <v>644969</v>
      </c>
      <c r="AG140" s="61">
        <v>721934</v>
      </c>
      <c r="AH140" s="61">
        <v>1433915</v>
      </c>
      <c r="AI140" s="61">
        <v>1204838</v>
      </c>
      <c r="AJ140" s="61">
        <v>951054</v>
      </c>
      <c r="AK140" s="61">
        <v>22403599</v>
      </c>
      <c r="AL140" s="61">
        <v>3110671</v>
      </c>
      <c r="AM140" s="61">
        <v>6613952</v>
      </c>
      <c r="AN140" s="61">
        <v>4424842</v>
      </c>
      <c r="AO140" s="61">
        <v>4175368</v>
      </c>
      <c r="AP140" s="61">
        <v>1376594</v>
      </c>
      <c r="AQ140" s="61">
        <v>1273608</v>
      </c>
      <c r="AR140" s="61">
        <v>121581</v>
      </c>
      <c r="AS140" s="61">
        <v>279090</v>
      </c>
      <c r="AT140" s="61">
        <v>110383</v>
      </c>
      <c r="AU140" s="61">
        <v>233943</v>
      </c>
      <c r="AV140" s="61">
        <v>112684</v>
      </c>
      <c r="AW140" s="61">
        <v>48547</v>
      </c>
      <c r="AX140" s="61">
        <v>624905</v>
      </c>
      <c r="AY140" s="61">
        <v>352514</v>
      </c>
      <c r="AZ140" s="61">
        <v>90751</v>
      </c>
      <c r="BA140" s="61">
        <v>179120</v>
      </c>
      <c r="BB140" s="61">
        <v>61944</v>
      </c>
      <c r="BC140" s="61">
        <v>113844</v>
      </c>
      <c r="BD140" s="61">
        <v>83087</v>
      </c>
      <c r="BE140" s="61">
        <v>41175</v>
      </c>
      <c r="BF140" s="61">
        <v>183084</v>
      </c>
      <c r="BG140" s="61">
        <v>167518</v>
      </c>
      <c r="BH140" s="61">
        <v>30830</v>
      </c>
      <c r="BI140" s="61">
        <v>99971</v>
      </c>
      <c r="BJ140" s="61">
        <v>48440</v>
      </c>
      <c r="BK140" s="61">
        <v>120099</v>
      </c>
      <c r="BL140" s="61">
        <v>29597</v>
      </c>
      <c r="BM140" s="61">
        <v>7372</v>
      </c>
      <c r="BN140" s="61">
        <v>441821</v>
      </c>
      <c r="BO140" s="61">
        <v>184996</v>
      </c>
      <c r="BP140" s="61">
        <v>408341</v>
      </c>
      <c r="BQ140" s="61">
        <v>741585</v>
      </c>
      <c r="BR140" s="61">
        <v>196012</v>
      </c>
      <c r="BS140" s="61">
        <v>468583</v>
      </c>
      <c r="BT140" s="61">
        <v>341605</v>
      </c>
      <c r="BU140" s="61">
        <v>88431</v>
      </c>
      <c r="BV140" s="61">
        <v>2152554</v>
      </c>
      <c r="BW140" s="61">
        <v>692027</v>
      </c>
      <c r="BX140" s="61">
        <v>275524</v>
      </c>
      <c r="BY140" s="61">
        <v>393826</v>
      </c>
      <c r="BZ140" s="61">
        <v>115670</v>
      </c>
      <c r="CA140" s="61">
        <v>218023</v>
      </c>
      <c r="CB140" s="61">
        <v>214148</v>
      </c>
      <c r="CC140" s="61">
        <v>73932</v>
      </c>
      <c r="CD140" s="61">
        <v>405516</v>
      </c>
      <c r="CE140" s="61">
        <v>281827</v>
      </c>
      <c r="CF140" s="61">
        <v>132818</v>
      </c>
      <c r="CG140" s="61">
        <v>347759</v>
      </c>
      <c r="CH140" s="61">
        <v>80342</v>
      </c>
      <c r="CI140" s="61">
        <v>250559</v>
      </c>
      <c r="CJ140" s="61">
        <v>127457</v>
      </c>
      <c r="CK140" s="61">
        <v>14498</v>
      </c>
      <c r="CL140" s="61">
        <v>1747038</v>
      </c>
      <c r="CM140" s="61">
        <v>410200</v>
      </c>
    </row>
    <row r="141" spans="1:91" s="59" customFormat="1" x14ac:dyDescent="0.3">
      <c r="A141" s="60" t="s">
        <v>333</v>
      </c>
      <c r="B141" s="61">
        <v>11535550</v>
      </c>
      <c r="C141" s="61">
        <v>1959976</v>
      </c>
      <c r="D141" s="61">
        <v>1814007</v>
      </c>
      <c r="E141" s="61">
        <v>864669</v>
      </c>
      <c r="F141" s="61">
        <v>2292329</v>
      </c>
      <c r="G141" s="61">
        <v>950024</v>
      </c>
      <c r="H141" s="61">
        <v>1163021</v>
      </c>
      <c r="I141" s="61">
        <v>5455490</v>
      </c>
      <c r="J141" s="61">
        <v>1118880</v>
      </c>
      <c r="K141" s="61">
        <v>244635</v>
      </c>
      <c r="L141" s="61">
        <v>244910</v>
      </c>
      <c r="M141" s="61">
        <v>922200</v>
      </c>
      <c r="N141" s="61">
        <v>569035</v>
      </c>
      <c r="O141" s="61">
        <v>615801</v>
      </c>
      <c r="P141" s="61">
        <v>6080059</v>
      </c>
      <c r="Q141" s="61">
        <v>841096</v>
      </c>
      <c r="R141" s="61">
        <v>1569372</v>
      </c>
      <c r="S141" s="61">
        <v>619759</v>
      </c>
      <c r="T141" s="61">
        <v>1370129</v>
      </c>
      <c r="U141" s="61">
        <v>380989</v>
      </c>
      <c r="V141" s="61">
        <v>547220</v>
      </c>
      <c r="W141" s="61">
        <v>36255025</v>
      </c>
      <c r="X141" s="61">
        <v>5606917</v>
      </c>
      <c r="Y141" s="61">
        <v>8993003</v>
      </c>
      <c r="Z141" s="61">
        <v>5445601</v>
      </c>
      <c r="AA141" s="61">
        <v>6385416</v>
      </c>
      <c r="AB141" s="61">
        <v>2934185</v>
      </c>
      <c r="AC141" s="61">
        <v>2239681</v>
      </c>
      <c r="AD141" s="61">
        <v>12216070</v>
      </c>
      <c r="AE141" s="61">
        <v>2649406</v>
      </c>
      <c r="AF141" s="61">
        <v>889859</v>
      </c>
      <c r="AG141" s="61">
        <v>865338</v>
      </c>
      <c r="AH141" s="61">
        <v>1958296</v>
      </c>
      <c r="AI141" s="61">
        <v>1552458</v>
      </c>
      <c r="AJ141" s="61">
        <v>1010384</v>
      </c>
      <c r="AK141" s="61">
        <v>24038955</v>
      </c>
      <c r="AL141" s="61">
        <v>2957511</v>
      </c>
      <c r="AM141" s="61">
        <v>8103144</v>
      </c>
      <c r="AN141" s="61">
        <v>4580264</v>
      </c>
      <c r="AO141" s="61">
        <v>4427120</v>
      </c>
      <c r="AP141" s="61">
        <v>1381727</v>
      </c>
      <c r="AQ141" s="61">
        <v>1229297</v>
      </c>
      <c r="AR141" s="61">
        <v>181291</v>
      </c>
      <c r="AS141" s="61">
        <v>324699</v>
      </c>
      <c r="AT141" s="61">
        <v>90456</v>
      </c>
      <c r="AU141" s="61">
        <v>230386</v>
      </c>
      <c r="AV141" s="61">
        <v>142952</v>
      </c>
      <c r="AW141" s="61">
        <v>45300</v>
      </c>
      <c r="AX141" s="61">
        <v>618969</v>
      </c>
      <c r="AY141" s="61">
        <v>325922</v>
      </c>
      <c r="AZ141" s="61">
        <v>148413</v>
      </c>
      <c r="BA141" s="61">
        <v>233204</v>
      </c>
      <c r="BB141" s="61">
        <v>54569</v>
      </c>
      <c r="BC141" s="61">
        <v>129727</v>
      </c>
      <c r="BD141" s="61">
        <v>102515</v>
      </c>
      <c r="BE141" s="61">
        <v>40216</v>
      </c>
      <c r="BF141" s="61">
        <v>246981</v>
      </c>
      <c r="BG141" s="61">
        <v>163255</v>
      </c>
      <c r="BH141" s="61">
        <v>32878</v>
      </c>
      <c r="BI141" s="61">
        <v>91495</v>
      </c>
      <c r="BJ141" s="61">
        <v>35887</v>
      </c>
      <c r="BK141" s="61">
        <v>100659</v>
      </c>
      <c r="BL141" s="61">
        <v>40437</v>
      </c>
      <c r="BM141" s="61">
        <v>5084</v>
      </c>
      <c r="BN141" s="61">
        <v>371988</v>
      </c>
      <c r="BO141" s="61">
        <v>162667</v>
      </c>
      <c r="BP141" s="61">
        <v>616182</v>
      </c>
      <c r="BQ141" s="61">
        <v>950629</v>
      </c>
      <c r="BR141" s="61">
        <v>151146</v>
      </c>
      <c r="BS141" s="61">
        <v>469584</v>
      </c>
      <c r="BT141" s="61">
        <v>498063</v>
      </c>
      <c r="BU141" s="61">
        <v>80114</v>
      </c>
      <c r="BV141" s="61">
        <v>2222614</v>
      </c>
      <c r="BW141" s="61">
        <v>618585</v>
      </c>
      <c r="BX141" s="61">
        <v>454346</v>
      </c>
      <c r="BY141" s="61">
        <v>605478</v>
      </c>
      <c r="BZ141" s="61">
        <v>95348</v>
      </c>
      <c r="CA141" s="61">
        <v>254351</v>
      </c>
      <c r="CB141" s="61">
        <v>308351</v>
      </c>
      <c r="CC141" s="61">
        <v>71099</v>
      </c>
      <c r="CD141" s="61">
        <v>595536</v>
      </c>
      <c r="CE141" s="61">
        <v>264895</v>
      </c>
      <c r="CF141" s="61">
        <v>161835</v>
      </c>
      <c r="CG141" s="61">
        <v>345150</v>
      </c>
      <c r="CH141" s="61">
        <v>55798</v>
      </c>
      <c r="CI141" s="61">
        <v>215233</v>
      </c>
      <c r="CJ141" s="61">
        <v>189712</v>
      </c>
      <c r="CK141" s="61">
        <v>9015</v>
      </c>
      <c r="CL141" s="61">
        <v>1627078</v>
      </c>
      <c r="CM141" s="61">
        <v>353690</v>
      </c>
    </row>
    <row r="142" spans="1:91" s="59" customFormat="1" x14ac:dyDescent="0.3">
      <c r="A142" s="60" t="s">
        <v>334</v>
      </c>
      <c r="B142" s="61">
        <v>12680483</v>
      </c>
      <c r="C142" s="61">
        <v>2114842</v>
      </c>
      <c r="D142" s="61">
        <v>1972703</v>
      </c>
      <c r="E142" s="61">
        <v>973969</v>
      </c>
      <c r="F142" s="61">
        <v>2563852</v>
      </c>
      <c r="G142" s="61">
        <v>1041168</v>
      </c>
      <c r="H142" s="61">
        <v>1111137</v>
      </c>
      <c r="I142" s="61">
        <v>6012479</v>
      </c>
      <c r="J142" s="61">
        <v>1280780</v>
      </c>
      <c r="K142" s="61">
        <v>237710</v>
      </c>
      <c r="L142" s="61">
        <v>285914</v>
      </c>
      <c r="M142" s="61">
        <v>947624</v>
      </c>
      <c r="N142" s="61">
        <v>624843</v>
      </c>
      <c r="O142" s="61">
        <v>548761</v>
      </c>
      <c r="P142" s="61">
        <v>6668004</v>
      </c>
      <c r="Q142" s="61">
        <v>834062</v>
      </c>
      <c r="R142" s="61">
        <v>1734992</v>
      </c>
      <c r="S142" s="61">
        <v>688055</v>
      </c>
      <c r="T142" s="61">
        <v>1616228</v>
      </c>
      <c r="U142" s="61">
        <v>416324</v>
      </c>
      <c r="V142" s="61">
        <v>562376</v>
      </c>
      <c r="W142" s="61">
        <v>43109417</v>
      </c>
      <c r="X142" s="61">
        <v>6589030</v>
      </c>
      <c r="Y142" s="61">
        <v>10613015</v>
      </c>
      <c r="Z142" s="61">
        <v>6291686</v>
      </c>
      <c r="AA142" s="61">
        <v>8111031</v>
      </c>
      <c r="AB142" s="61">
        <v>3503305</v>
      </c>
      <c r="AC142" s="61">
        <v>2189610</v>
      </c>
      <c r="AD142" s="61">
        <v>15303797</v>
      </c>
      <c r="AE142" s="61">
        <v>3610922</v>
      </c>
      <c r="AF142" s="61">
        <v>974544</v>
      </c>
      <c r="AG142" s="61">
        <v>1147950</v>
      </c>
      <c r="AH142" s="61">
        <v>2354479</v>
      </c>
      <c r="AI142" s="61">
        <v>1965819</v>
      </c>
      <c r="AJ142" s="61">
        <v>936220</v>
      </c>
      <c r="AK142" s="61">
        <v>27805620</v>
      </c>
      <c r="AL142" s="61">
        <v>2978108</v>
      </c>
      <c r="AM142" s="61">
        <v>9638472</v>
      </c>
      <c r="AN142" s="61">
        <v>5143737</v>
      </c>
      <c r="AO142" s="61">
        <v>5756551</v>
      </c>
      <c r="AP142" s="61">
        <v>1537486</v>
      </c>
      <c r="AQ142" s="61">
        <v>1253390</v>
      </c>
      <c r="AR142" s="61">
        <v>232234</v>
      </c>
      <c r="AS142" s="61">
        <v>381023</v>
      </c>
      <c r="AT142" s="61">
        <v>77709</v>
      </c>
      <c r="AU142" s="61">
        <v>227293</v>
      </c>
      <c r="AV142" s="61">
        <v>165490</v>
      </c>
      <c r="AW142" s="61">
        <v>43801</v>
      </c>
      <c r="AX142" s="61">
        <v>689693</v>
      </c>
      <c r="AY142" s="61">
        <v>297598</v>
      </c>
      <c r="AZ142" s="61">
        <v>190092</v>
      </c>
      <c r="BA142" s="61">
        <v>291087</v>
      </c>
      <c r="BB142" s="61">
        <v>47207</v>
      </c>
      <c r="BC142" s="61">
        <v>133209</v>
      </c>
      <c r="BD142" s="61">
        <v>133530</v>
      </c>
      <c r="BE142" s="61">
        <v>38035</v>
      </c>
      <c r="BF142" s="61">
        <v>303567</v>
      </c>
      <c r="BG142" s="61">
        <v>144052</v>
      </c>
      <c r="BH142" s="61">
        <v>42142</v>
      </c>
      <c r="BI142" s="61">
        <v>89936</v>
      </c>
      <c r="BJ142" s="61">
        <v>30502</v>
      </c>
      <c r="BK142" s="61">
        <v>94084</v>
      </c>
      <c r="BL142" s="61">
        <v>31961</v>
      </c>
      <c r="BM142" s="61">
        <v>5766</v>
      </c>
      <c r="BN142" s="61">
        <v>386126</v>
      </c>
      <c r="BO142" s="61">
        <v>153546</v>
      </c>
      <c r="BP142" s="61">
        <v>921502</v>
      </c>
      <c r="BQ142" s="61">
        <v>1193011</v>
      </c>
      <c r="BR142" s="61">
        <v>137399</v>
      </c>
      <c r="BS142" s="61">
        <v>504984</v>
      </c>
      <c r="BT142" s="61">
        <v>621415</v>
      </c>
      <c r="BU142" s="61">
        <v>83679</v>
      </c>
      <c r="BV142" s="61">
        <v>2569254</v>
      </c>
      <c r="BW142" s="61">
        <v>557786</v>
      </c>
      <c r="BX142" s="61">
        <v>734087</v>
      </c>
      <c r="BY142" s="61">
        <v>884439</v>
      </c>
      <c r="BZ142" s="61">
        <v>84801</v>
      </c>
      <c r="CA142" s="61">
        <v>301723</v>
      </c>
      <c r="CB142" s="61">
        <v>476576</v>
      </c>
      <c r="CC142" s="61">
        <v>74417</v>
      </c>
      <c r="CD142" s="61">
        <v>827761</v>
      </c>
      <c r="CE142" s="61">
        <v>227117</v>
      </c>
      <c r="CF142" s="61">
        <v>187415</v>
      </c>
      <c r="CG142" s="61">
        <v>308572</v>
      </c>
      <c r="CH142" s="61">
        <v>52598</v>
      </c>
      <c r="CI142" s="61">
        <v>203260</v>
      </c>
      <c r="CJ142" s="61">
        <v>144839</v>
      </c>
      <c r="CK142" s="61">
        <v>9262</v>
      </c>
      <c r="CL142" s="61">
        <v>1741493</v>
      </c>
      <c r="CM142" s="61">
        <v>330669</v>
      </c>
    </row>
    <row r="143" spans="1:91" s="59" customFormat="1" x14ac:dyDescent="0.3">
      <c r="A143" s="60" t="s">
        <v>335</v>
      </c>
      <c r="B143" s="61">
        <v>13266497</v>
      </c>
      <c r="C143" s="61">
        <v>2267920</v>
      </c>
      <c r="D143" s="61">
        <v>1979182</v>
      </c>
      <c r="E143" s="61">
        <v>973840</v>
      </c>
      <c r="F143" s="61">
        <v>2595231</v>
      </c>
      <c r="G143" s="61">
        <v>1092043</v>
      </c>
      <c r="H143" s="61">
        <v>1007541</v>
      </c>
      <c r="I143" s="61">
        <v>6381789</v>
      </c>
      <c r="J143" s="61">
        <v>1352621</v>
      </c>
      <c r="K143" s="61">
        <v>239946</v>
      </c>
      <c r="L143" s="61">
        <v>299130</v>
      </c>
      <c r="M143" s="61">
        <v>930963</v>
      </c>
      <c r="N143" s="61">
        <v>655344</v>
      </c>
      <c r="O143" s="61">
        <v>474758</v>
      </c>
      <c r="P143" s="61">
        <v>6884708</v>
      </c>
      <c r="Q143" s="61">
        <v>915299</v>
      </c>
      <c r="R143" s="61">
        <v>1739237</v>
      </c>
      <c r="S143" s="61">
        <v>674709</v>
      </c>
      <c r="T143" s="61">
        <v>1664269</v>
      </c>
      <c r="U143" s="61">
        <v>436699</v>
      </c>
      <c r="V143" s="61">
        <v>532784</v>
      </c>
      <c r="W143" s="61">
        <v>46695607</v>
      </c>
      <c r="X143" s="61">
        <v>7427401</v>
      </c>
      <c r="Y143" s="61">
        <v>11054556</v>
      </c>
      <c r="Z143" s="61">
        <v>6528461</v>
      </c>
      <c r="AA143" s="61">
        <v>8833042</v>
      </c>
      <c r="AB143" s="61">
        <v>3909722</v>
      </c>
      <c r="AC143" s="61">
        <v>1990751</v>
      </c>
      <c r="AD143" s="61">
        <v>17548462</v>
      </c>
      <c r="AE143" s="61">
        <v>4158487</v>
      </c>
      <c r="AF143" s="61">
        <v>1043279</v>
      </c>
      <c r="AG143" s="61">
        <v>1327435</v>
      </c>
      <c r="AH143" s="61">
        <v>2633145</v>
      </c>
      <c r="AI143" s="61">
        <v>2237798</v>
      </c>
      <c r="AJ143" s="61">
        <v>845787</v>
      </c>
      <c r="AK143" s="61">
        <v>29147145</v>
      </c>
      <c r="AL143" s="61">
        <v>3268914</v>
      </c>
      <c r="AM143" s="61">
        <v>10011278</v>
      </c>
      <c r="AN143" s="61">
        <v>5201026</v>
      </c>
      <c r="AO143" s="61">
        <v>6199898</v>
      </c>
      <c r="AP143" s="61">
        <v>1671923</v>
      </c>
      <c r="AQ143" s="61">
        <v>1144964</v>
      </c>
      <c r="AR143" s="61">
        <v>247301</v>
      </c>
      <c r="AS143" s="61">
        <v>398702</v>
      </c>
      <c r="AT143" s="61">
        <v>88170</v>
      </c>
      <c r="AU143" s="61">
        <v>254986</v>
      </c>
      <c r="AV143" s="61">
        <v>185606</v>
      </c>
      <c r="AW143" s="61">
        <v>50143</v>
      </c>
      <c r="AX143" s="61">
        <v>719761</v>
      </c>
      <c r="AY143" s="61">
        <v>323252</v>
      </c>
      <c r="AZ143" s="61">
        <v>204593</v>
      </c>
      <c r="BA143" s="61">
        <v>301961</v>
      </c>
      <c r="BB143" s="61">
        <v>50606</v>
      </c>
      <c r="BC143" s="61">
        <v>158953</v>
      </c>
      <c r="BD143" s="61">
        <v>143257</v>
      </c>
      <c r="BE143" s="61">
        <v>43529</v>
      </c>
      <c r="BF143" s="61">
        <v>310534</v>
      </c>
      <c r="BG143" s="61">
        <v>139187</v>
      </c>
      <c r="BH143" s="61">
        <v>42708</v>
      </c>
      <c r="BI143" s="61">
        <v>96741</v>
      </c>
      <c r="BJ143" s="61">
        <v>37564</v>
      </c>
      <c r="BK143" s="61">
        <v>96033</v>
      </c>
      <c r="BL143" s="61">
        <v>42348</v>
      </c>
      <c r="BM143" s="61">
        <v>6614</v>
      </c>
      <c r="BN143" s="61">
        <v>409226</v>
      </c>
      <c r="BO143" s="61">
        <v>184065</v>
      </c>
      <c r="BP143" s="61">
        <v>1020876</v>
      </c>
      <c r="BQ143" s="61">
        <v>1358378</v>
      </c>
      <c r="BR143" s="61">
        <v>158591</v>
      </c>
      <c r="BS143" s="61">
        <v>584523</v>
      </c>
      <c r="BT143" s="61">
        <v>756953</v>
      </c>
      <c r="BU143" s="61">
        <v>101574</v>
      </c>
      <c r="BV143" s="61">
        <v>2804728</v>
      </c>
      <c r="BW143" s="61">
        <v>641777</v>
      </c>
      <c r="BX143" s="61">
        <v>817519</v>
      </c>
      <c r="BY143" s="61">
        <v>1043566</v>
      </c>
      <c r="BZ143" s="61">
        <v>96808</v>
      </c>
      <c r="CA143" s="61">
        <v>376466</v>
      </c>
      <c r="CB143" s="61">
        <v>541000</v>
      </c>
      <c r="CC143" s="61">
        <v>91066</v>
      </c>
      <c r="CD143" s="61">
        <v>955822</v>
      </c>
      <c r="CE143" s="61">
        <v>236241</v>
      </c>
      <c r="CF143" s="61">
        <v>203358</v>
      </c>
      <c r="CG143" s="61">
        <v>314812</v>
      </c>
      <c r="CH143" s="61">
        <v>61784</v>
      </c>
      <c r="CI143" s="61">
        <v>208057</v>
      </c>
      <c r="CJ143" s="61">
        <v>215953</v>
      </c>
      <c r="CK143" s="61">
        <v>10508</v>
      </c>
      <c r="CL143" s="61">
        <v>1848907</v>
      </c>
      <c r="CM143" s="61">
        <v>405536</v>
      </c>
    </row>
    <row r="144" spans="1:91" s="59" customFormat="1" x14ac:dyDescent="0.3">
      <c r="A144" s="60" t="s">
        <v>336</v>
      </c>
      <c r="B144" s="61">
        <v>11627872</v>
      </c>
      <c r="C144" s="61">
        <v>2025500</v>
      </c>
      <c r="D144" s="61">
        <v>1691128</v>
      </c>
      <c r="E144" s="61">
        <v>873547</v>
      </c>
      <c r="F144" s="61">
        <v>2194081</v>
      </c>
      <c r="G144" s="61">
        <v>874956</v>
      </c>
      <c r="H144" s="61">
        <v>1148967</v>
      </c>
      <c r="I144" s="61">
        <v>5122862</v>
      </c>
      <c r="J144" s="61">
        <v>1040799</v>
      </c>
      <c r="K144" s="61">
        <v>176703</v>
      </c>
      <c r="L144" s="61">
        <v>234715</v>
      </c>
      <c r="M144" s="61">
        <v>751424</v>
      </c>
      <c r="N144" s="61">
        <v>465324</v>
      </c>
      <c r="O144" s="61">
        <v>562876</v>
      </c>
      <c r="P144" s="61">
        <v>6505010</v>
      </c>
      <c r="Q144" s="61">
        <v>984701</v>
      </c>
      <c r="R144" s="61">
        <v>1514425</v>
      </c>
      <c r="S144" s="61">
        <v>638832</v>
      </c>
      <c r="T144" s="61">
        <v>1442657</v>
      </c>
      <c r="U144" s="61">
        <v>409632</v>
      </c>
      <c r="V144" s="61">
        <v>586090</v>
      </c>
      <c r="W144" s="61">
        <v>37980229</v>
      </c>
      <c r="X144" s="61">
        <v>5995077</v>
      </c>
      <c r="Y144" s="61">
        <v>9058858</v>
      </c>
      <c r="Z144" s="61">
        <v>5848227</v>
      </c>
      <c r="AA144" s="61">
        <v>6592490</v>
      </c>
      <c r="AB144" s="61">
        <v>2896001</v>
      </c>
      <c r="AC144" s="61">
        <v>2301663</v>
      </c>
      <c r="AD144" s="61">
        <v>11783151</v>
      </c>
      <c r="AE144" s="61">
        <v>2586139</v>
      </c>
      <c r="AF144" s="61">
        <v>652248</v>
      </c>
      <c r="AG144" s="61">
        <v>927473</v>
      </c>
      <c r="AH144" s="61">
        <v>1590625</v>
      </c>
      <c r="AI144" s="61">
        <v>1384859</v>
      </c>
      <c r="AJ144" s="61">
        <v>989249</v>
      </c>
      <c r="AK144" s="61">
        <v>26197078</v>
      </c>
      <c r="AL144" s="61">
        <v>3408937</v>
      </c>
      <c r="AM144" s="61">
        <v>8406610</v>
      </c>
      <c r="AN144" s="61">
        <v>4920754</v>
      </c>
      <c r="AO144" s="61">
        <v>5001865</v>
      </c>
      <c r="AP144" s="61">
        <v>1511142</v>
      </c>
      <c r="AQ144" s="61">
        <v>1312414</v>
      </c>
      <c r="AR144" s="61">
        <v>178525</v>
      </c>
      <c r="AS144" s="61">
        <v>314938</v>
      </c>
      <c r="AT144" s="61">
        <v>106478</v>
      </c>
      <c r="AU144" s="61">
        <v>262364</v>
      </c>
      <c r="AV144" s="61">
        <v>138141</v>
      </c>
      <c r="AW144" s="61">
        <v>50605</v>
      </c>
      <c r="AX144" s="61">
        <v>636614</v>
      </c>
      <c r="AY144" s="61">
        <v>337835</v>
      </c>
      <c r="AZ144" s="61">
        <v>138121</v>
      </c>
      <c r="BA144" s="61">
        <v>203287</v>
      </c>
      <c r="BB144" s="61">
        <v>58554</v>
      </c>
      <c r="BC144" s="61">
        <v>143508</v>
      </c>
      <c r="BD144" s="61">
        <v>95782</v>
      </c>
      <c r="BE144" s="61">
        <v>42546</v>
      </c>
      <c r="BF144" s="61">
        <v>205859</v>
      </c>
      <c r="BG144" s="61">
        <v>153142</v>
      </c>
      <c r="BH144" s="61">
        <v>40404</v>
      </c>
      <c r="BI144" s="61">
        <v>111651</v>
      </c>
      <c r="BJ144" s="61">
        <v>47924</v>
      </c>
      <c r="BK144" s="61">
        <v>118855</v>
      </c>
      <c r="BL144" s="61">
        <v>42359</v>
      </c>
      <c r="BM144" s="61">
        <v>8059</v>
      </c>
      <c r="BN144" s="61">
        <v>430755</v>
      </c>
      <c r="BO144" s="61">
        <v>184693</v>
      </c>
      <c r="BP144" s="61">
        <v>669547</v>
      </c>
      <c r="BQ144" s="61">
        <v>1003160</v>
      </c>
      <c r="BR144" s="61">
        <v>173806</v>
      </c>
      <c r="BS144" s="61">
        <v>546525</v>
      </c>
      <c r="BT144" s="61">
        <v>541506</v>
      </c>
      <c r="BU144" s="61">
        <v>90934</v>
      </c>
      <c r="BV144" s="61">
        <v>2302322</v>
      </c>
      <c r="BW144" s="61">
        <v>667277</v>
      </c>
      <c r="BX144" s="61">
        <v>470365</v>
      </c>
      <c r="BY144" s="61">
        <v>574564</v>
      </c>
      <c r="BZ144" s="61">
        <v>99459</v>
      </c>
      <c r="CA144" s="61">
        <v>288425</v>
      </c>
      <c r="CB144" s="61">
        <v>308008</v>
      </c>
      <c r="CC144" s="61">
        <v>77910</v>
      </c>
      <c r="CD144" s="61">
        <v>512787</v>
      </c>
      <c r="CE144" s="61">
        <v>254620</v>
      </c>
      <c r="CF144" s="61">
        <v>199181</v>
      </c>
      <c r="CG144" s="61">
        <v>428596</v>
      </c>
      <c r="CH144" s="61">
        <v>74346</v>
      </c>
      <c r="CI144" s="61">
        <v>258099</v>
      </c>
      <c r="CJ144" s="61">
        <v>233498</v>
      </c>
      <c r="CK144" s="61">
        <v>13024</v>
      </c>
      <c r="CL144" s="61">
        <v>1789535</v>
      </c>
      <c r="CM144" s="61">
        <v>412657</v>
      </c>
    </row>
    <row r="145" spans="1:91" s="59" customFormat="1" x14ac:dyDescent="0.3">
      <c r="A145" s="60" t="s">
        <v>337</v>
      </c>
      <c r="B145" s="61">
        <v>10390441</v>
      </c>
      <c r="C145" s="61">
        <v>1873526</v>
      </c>
      <c r="D145" s="61">
        <v>1189276</v>
      </c>
      <c r="E145" s="61">
        <v>972734</v>
      </c>
      <c r="F145" s="61">
        <v>1940523</v>
      </c>
      <c r="G145" s="61">
        <v>822455</v>
      </c>
      <c r="H145" s="61">
        <v>1125946</v>
      </c>
      <c r="I145" s="61">
        <v>4589155</v>
      </c>
      <c r="J145" s="61">
        <v>881182</v>
      </c>
      <c r="K145" s="61">
        <v>148089</v>
      </c>
      <c r="L145" s="61">
        <v>198043</v>
      </c>
      <c r="M145" s="61">
        <v>658494</v>
      </c>
      <c r="N145" s="61">
        <v>428103</v>
      </c>
      <c r="O145" s="61">
        <v>526741</v>
      </c>
      <c r="P145" s="61">
        <v>5801286</v>
      </c>
      <c r="Q145" s="61">
        <v>992345</v>
      </c>
      <c r="R145" s="61">
        <v>1041187</v>
      </c>
      <c r="S145" s="61">
        <v>774691</v>
      </c>
      <c r="T145" s="61">
        <v>1282029</v>
      </c>
      <c r="U145" s="61">
        <v>394352</v>
      </c>
      <c r="V145" s="61">
        <v>599205</v>
      </c>
      <c r="W145" s="61">
        <v>32415687</v>
      </c>
      <c r="X145" s="61">
        <v>5094430</v>
      </c>
      <c r="Y145" s="61">
        <v>6381337</v>
      </c>
      <c r="Z145" s="61">
        <v>6196320</v>
      </c>
      <c r="AA145" s="61">
        <v>5209170</v>
      </c>
      <c r="AB145" s="61">
        <v>2561163</v>
      </c>
      <c r="AC145" s="61">
        <v>2335634</v>
      </c>
      <c r="AD145" s="61">
        <v>9662174</v>
      </c>
      <c r="AE145" s="61">
        <v>1817115</v>
      </c>
      <c r="AF145" s="61">
        <v>442356</v>
      </c>
      <c r="AG145" s="61">
        <v>726785</v>
      </c>
      <c r="AH145" s="61">
        <v>1238824</v>
      </c>
      <c r="AI145" s="61">
        <v>1114995</v>
      </c>
      <c r="AJ145" s="61">
        <v>961581</v>
      </c>
      <c r="AK145" s="61">
        <v>22753513</v>
      </c>
      <c r="AL145" s="61">
        <v>3277315</v>
      </c>
      <c r="AM145" s="61">
        <v>5938981</v>
      </c>
      <c r="AN145" s="61">
        <v>5469535</v>
      </c>
      <c r="AO145" s="61">
        <v>3970346</v>
      </c>
      <c r="AP145" s="61">
        <v>1446168</v>
      </c>
      <c r="AQ145" s="61">
        <v>1374053</v>
      </c>
      <c r="AR145" s="61">
        <v>101190</v>
      </c>
      <c r="AS145" s="61">
        <v>266081</v>
      </c>
      <c r="AT145" s="61">
        <v>117661</v>
      </c>
      <c r="AU145" s="61">
        <v>261845</v>
      </c>
      <c r="AV145" s="61">
        <v>84740</v>
      </c>
      <c r="AW145" s="61">
        <v>53704</v>
      </c>
      <c r="AX145" s="61">
        <v>623385</v>
      </c>
      <c r="AY145" s="61">
        <v>364920</v>
      </c>
      <c r="AZ145" s="61">
        <v>72821</v>
      </c>
      <c r="BA145" s="61">
        <v>157904</v>
      </c>
      <c r="BB145" s="61">
        <v>62362</v>
      </c>
      <c r="BC145" s="61">
        <v>132083</v>
      </c>
      <c r="BD145" s="61">
        <v>56260</v>
      </c>
      <c r="BE145" s="61">
        <v>46382</v>
      </c>
      <c r="BF145" s="61">
        <v>192347</v>
      </c>
      <c r="BG145" s="61">
        <v>161023</v>
      </c>
      <c r="BH145" s="61">
        <v>28369</v>
      </c>
      <c r="BI145" s="61">
        <v>108176</v>
      </c>
      <c r="BJ145" s="61">
        <v>55299</v>
      </c>
      <c r="BK145" s="61">
        <v>129762</v>
      </c>
      <c r="BL145" s="61">
        <v>28480</v>
      </c>
      <c r="BM145" s="61">
        <v>7323</v>
      </c>
      <c r="BN145" s="61">
        <v>431038</v>
      </c>
      <c r="BO145" s="61">
        <v>203897</v>
      </c>
      <c r="BP145" s="61">
        <v>326517</v>
      </c>
      <c r="BQ145" s="61">
        <v>775614</v>
      </c>
      <c r="BR145" s="61">
        <v>198426</v>
      </c>
      <c r="BS145" s="61">
        <v>520265</v>
      </c>
      <c r="BT145" s="61">
        <v>266540</v>
      </c>
      <c r="BU145" s="61">
        <v>97527</v>
      </c>
      <c r="BV145" s="61">
        <v>2186066</v>
      </c>
      <c r="BW145" s="61">
        <v>723477</v>
      </c>
      <c r="BX145" s="61">
        <v>183488</v>
      </c>
      <c r="BY145" s="61">
        <v>363983</v>
      </c>
      <c r="BZ145" s="61">
        <v>110780</v>
      </c>
      <c r="CA145" s="61">
        <v>248852</v>
      </c>
      <c r="CB145" s="61">
        <v>128545</v>
      </c>
      <c r="CC145" s="61">
        <v>83859</v>
      </c>
      <c r="CD145" s="61">
        <v>418870</v>
      </c>
      <c r="CE145" s="61">
        <v>278737</v>
      </c>
      <c r="CF145" s="61">
        <v>143029</v>
      </c>
      <c r="CG145" s="61">
        <v>411630</v>
      </c>
      <c r="CH145" s="61">
        <v>87646</v>
      </c>
      <c r="CI145" s="61">
        <v>271413</v>
      </c>
      <c r="CJ145" s="61">
        <v>137994</v>
      </c>
      <c r="CK145" s="61">
        <v>13668</v>
      </c>
      <c r="CL145" s="61">
        <v>1767196</v>
      </c>
      <c r="CM145" s="61">
        <v>444740</v>
      </c>
    </row>
    <row r="146" spans="1:91" s="59" customFormat="1" x14ac:dyDescent="0.3">
      <c r="A146" s="60" t="s">
        <v>338</v>
      </c>
      <c r="B146" s="61">
        <v>6798815</v>
      </c>
      <c r="C146" s="61">
        <v>1239122</v>
      </c>
      <c r="D146" s="61">
        <v>113029</v>
      </c>
      <c r="E146" s="61">
        <v>869941</v>
      </c>
      <c r="F146" s="61">
        <v>1199295</v>
      </c>
      <c r="G146" s="61">
        <v>615500</v>
      </c>
      <c r="H146" s="61">
        <v>1064684</v>
      </c>
      <c r="I146" s="61">
        <v>3586759</v>
      </c>
      <c r="J146" s="61">
        <v>673931</v>
      </c>
      <c r="K146" s="61">
        <v>40472</v>
      </c>
      <c r="L146" s="61">
        <v>141377</v>
      </c>
      <c r="M146" s="61">
        <v>450970</v>
      </c>
      <c r="N146" s="61">
        <v>340553</v>
      </c>
      <c r="O146" s="61">
        <v>583167</v>
      </c>
      <c r="P146" s="61">
        <v>3212056</v>
      </c>
      <c r="Q146" s="61">
        <v>565192</v>
      </c>
      <c r="R146" s="61">
        <v>72557</v>
      </c>
      <c r="S146" s="61">
        <v>728564</v>
      </c>
      <c r="T146" s="61">
        <v>748325</v>
      </c>
      <c r="U146" s="61">
        <v>274948</v>
      </c>
      <c r="V146" s="61">
        <v>481516</v>
      </c>
      <c r="W146" s="61">
        <v>19023828</v>
      </c>
      <c r="X146" s="61">
        <v>2939322</v>
      </c>
      <c r="Y146" s="61">
        <v>413377</v>
      </c>
      <c r="Z146" s="61">
        <v>5940879</v>
      </c>
      <c r="AA146" s="61">
        <v>2675765</v>
      </c>
      <c r="AB146" s="61">
        <v>1751215</v>
      </c>
      <c r="AC146" s="61">
        <v>2130175</v>
      </c>
      <c r="AD146" s="61">
        <v>6957475</v>
      </c>
      <c r="AE146" s="61">
        <v>1279040</v>
      </c>
      <c r="AF146" s="61">
        <v>82054</v>
      </c>
      <c r="AG146" s="61">
        <v>501620</v>
      </c>
      <c r="AH146" s="61">
        <v>788361</v>
      </c>
      <c r="AI146" s="61">
        <v>764570</v>
      </c>
      <c r="AJ146" s="61">
        <v>1028629</v>
      </c>
      <c r="AK146" s="61">
        <v>12066353</v>
      </c>
      <c r="AL146" s="61">
        <v>1660282</v>
      </c>
      <c r="AM146" s="61">
        <v>331322</v>
      </c>
      <c r="AN146" s="61">
        <v>5439259</v>
      </c>
      <c r="AO146" s="61">
        <v>1887404</v>
      </c>
      <c r="AP146" s="61">
        <v>986645</v>
      </c>
      <c r="AQ146" s="61">
        <v>1101546</v>
      </c>
      <c r="AR146" s="61">
        <v>49020</v>
      </c>
      <c r="AS146" s="61">
        <v>133529</v>
      </c>
      <c r="AT146" s="61">
        <v>98244</v>
      </c>
      <c r="AU146" s="61">
        <v>200428</v>
      </c>
      <c r="AV146" s="61">
        <v>43582</v>
      </c>
      <c r="AW146" s="61">
        <v>42153</v>
      </c>
      <c r="AX146" s="61">
        <v>381833</v>
      </c>
      <c r="AY146" s="61">
        <v>290333</v>
      </c>
      <c r="AZ146" s="61">
        <v>35432</v>
      </c>
      <c r="BA146" s="61">
        <v>88979</v>
      </c>
      <c r="BB146" s="61">
        <v>66795</v>
      </c>
      <c r="BC146" s="61">
        <v>116341</v>
      </c>
      <c r="BD146" s="61">
        <v>34023</v>
      </c>
      <c r="BE146" s="61">
        <v>37374</v>
      </c>
      <c r="BF146" s="61">
        <v>149553</v>
      </c>
      <c r="BG146" s="61">
        <v>145435</v>
      </c>
      <c r="BH146" s="61">
        <v>13589</v>
      </c>
      <c r="BI146" s="61">
        <v>44550</v>
      </c>
      <c r="BJ146" s="61">
        <v>31450</v>
      </c>
      <c r="BK146" s="61">
        <v>84087</v>
      </c>
      <c r="BL146" s="61">
        <v>9559</v>
      </c>
      <c r="BM146" s="61">
        <v>4779</v>
      </c>
      <c r="BN146" s="61">
        <v>232281</v>
      </c>
      <c r="BO146" s="61">
        <v>144897</v>
      </c>
      <c r="BP146" s="61">
        <v>113184</v>
      </c>
      <c r="BQ146" s="61">
        <v>298087</v>
      </c>
      <c r="BR146" s="61">
        <v>164535</v>
      </c>
      <c r="BS146" s="61">
        <v>377450</v>
      </c>
      <c r="BT146" s="61">
        <v>101878</v>
      </c>
      <c r="BU146" s="61">
        <v>78230</v>
      </c>
      <c r="BV146" s="61">
        <v>1218526</v>
      </c>
      <c r="BW146" s="61">
        <v>587432</v>
      </c>
      <c r="BX146" s="61">
        <v>70365</v>
      </c>
      <c r="BY146" s="61">
        <v>172977</v>
      </c>
      <c r="BZ146" s="61">
        <v>112221</v>
      </c>
      <c r="CA146" s="61">
        <v>213696</v>
      </c>
      <c r="CB146" s="61">
        <v>66361</v>
      </c>
      <c r="CC146" s="61">
        <v>69307</v>
      </c>
      <c r="CD146" s="61">
        <v>312401</v>
      </c>
      <c r="CE146" s="61">
        <v>261713</v>
      </c>
      <c r="CF146" s="61">
        <v>42819</v>
      </c>
      <c r="CG146" s="61">
        <v>125110</v>
      </c>
      <c r="CH146" s="61">
        <v>52315</v>
      </c>
      <c r="CI146" s="61">
        <v>163754</v>
      </c>
      <c r="CJ146" s="61">
        <v>35517</v>
      </c>
      <c r="CK146" s="61">
        <v>8923</v>
      </c>
      <c r="CL146" s="61">
        <v>906125</v>
      </c>
      <c r="CM146" s="61">
        <v>325719</v>
      </c>
    </row>
    <row r="147" spans="1:91" s="59" customFormat="1" x14ac:dyDescent="0.3">
      <c r="A147" s="60" t="s">
        <v>339</v>
      </c>
      <c r="B147" s="61">
        <v>6586138</v>
      </c>
      <c r="C147" s="61">
        <v>1170078</v>
      </c>
      <c r="D147" s="61">
        <v>87937</v>
      </c>
      <c r="E147" s="61">
        <v>888582</v>
      </c>
      <c r="F147" s="61">
        <v>1155556</v>
      </c>
      <c r="G147" s="61">
        <v>572085</v>
      </c>
      <c r="H147" s="61">
        <v>1052428</v>
      </c>
      <c r="I147" s="61">
        <v>3736128</v>
      </c>
      <c r="J147" s="61">
        <v>710935</v>
      </c>
      <c r="K147" s="61">
        <v>34963</v>
      </c>
      <c r="L147" s="61">
        <v>157304</v>
      </c>
      <c r="M147" s="61">
        <v>511806</v>
      </c>
      <c r="N147" s="61">
        <v>346266</v>
      </c>
      <c r="O147" s="61">
        <v>627019</v>
      </c>
      <c r="P147" s="61">
        <v>2850010</v>
      </c>
      <c r="Q147" s="61">
        <v>459144</v>
      </c>
      <c r="R147" s="61">
        <v>52974</v>
      </c>
      <c r="S147" s="61">
        <v>731278</v>
      </c>
      <c r="T147" s="61">
        <v>643749</v>
      </c>
      <c r="U147" s="61">
        <v>225819</v>
      </c>
      <c r="V147" s="61">
        <v>425410</v>
      </c>
      <c r="W147" s="61">
        <v>17913857</v>
      </c>
      <c r="X147" s="61">
        <v>2634889</v>
      </c>
      <c r="Y147" s="61">
        <v>270138</v>
      </c>
      <c r="Z147" s="61">
        <v>5827194</v>
      </c>
      <c r="AA147" s="61">
        <v>2516200</v>
      </c>
      <c r="AB147" s="61">
        <v>1554581</v>
      </c>
      <c r="AC147" s="61">
        <v>2126979</v>
      </c>
      <c r="AD147" s="61">
        <v>7363463</v>
      </c>
      <c r="AE147" s="61">
        <v>1388925</v>
      </c>
      <c r="AF147" s="61">
        <v>72231</v>
      </c>
      <c r="AG147" s="61">
        <v>582647</v>
      </c>
      <c r="AH147" s="61">
        <v>938225</v>
      </c>
      <c r="AI147" s="61">
        <v>799483</v>
      </c>
      <c r="AJ147" s="61">
        <v>1155296</v>
      </c>
      <c r="AK147" s="61">
        <v>10550395</v>
      </c>
      <c r="AL147" s="61">
        <v>1245964</v>
      </c>
      <c r="AM147" s="61">
        <v>197907</v>
      </c>
      <c r="AN147" s="61">
        <v>5244547</v>
      </c>
      <c r="AO147" s="61">
        <v>1577975</v>
      </c>
      <c r="AP147" s="61">
        <v>755098</v>
      </c>
      <c r="AQ147" s="61">
        <v>971683</v>
      </c>
      <c r="AR147" s="61">
        <v>48526</v>
      </c>
      <c r="AS147" s="61">
        <v>126224</v>
      </c>
      <c r="AT147" s="61">
        <v>88135</v>
      </c>
      <c r="AU147" s="61">
        <v>206073</v>
      </c>
      <c r="AV147" s="61">
        <v>37582</v>
      </c>
      <c r="AW147" s="61">
        <v>41380</v>
      </c>
      <c r="AX147" s="61">
        <v>325375</v>
      </c>
      <c r="AY147" s="61">
        <v>296784</v>
      </c>
      <c r="AZ147" s="61">
        <v>36400</v>
      </c>
      <c r="BA147" s="61">
        <v>95172</v>
      </c>
      <c r="BB147" s="61">
        <v>61966</v>
      </c>
      <c r="BC147" s="61">
        <v>134193</v>
      </c>
      <c r="BD147" s="61">
        <v>31210</v>
      </c>
      <c r="BE147" s="61">
        <v>37948</v>
      </c>
      <c r="BF147" s="61">
        <v>153016</v>
      </c>
      <c r="BG147" s="61">
        <v>161030</v>
      </c>
      <c r="BH147" s="61">
        <v>12125</v>
      </c>
      <c r="BI147" s="61">
        <v>31053</v>
      </c>
      <c r="BJ147" s="61">
        <v>26169</v>
      </c>
      <c r="BK147" s="61">
        <v>71879</v>
      </c>
      <c r="BL147" s="61">
        <v>6372</v>
      </c>
      <c r="BM147" s="61">
        <v>3432</v>
      </c>
      <c r="BN147" s="61">
        <v>172359</v>
      </c>
      <c r="BO147" s="61">
        <v>135754</v>
      </c>
      <c r="BP147" s="61">
        <v>116387</v>
      </c>
      <c r="BQ147" s="61">
        <v>264434</v>
      </c>
      <c r="BR147" s="61">
        <v>155220</v>
      </c>
      <c r="BS147" s="61">
        <v>390164</v>
      </c>
      <c r="BT147" s="61">
        <v>77766</v>
      </c>
      <c r="BU147" s="61">
        <v>72681</v>
      </c>
      <c r="BV147" s="61">
        <v>960249</v>
      </c>
      <c r="BW147" s="61">
        <v>597988</v>
      </c>
      <c r="BX147" s="61">
        <v>83742</v>
      </c>
      <c r="BY147" s="61">
        <v>188483</v>
      </c>
      <c r="BZ147" s="61">
        <v>111703</v>
      </c>
      <c r="CA147" s="61">
        <v>255811</v>
      </c>
      <c r="CB147" s="61">
        <v>61032</v>
      </c>
      <c r="CC147" s="61">
        <v>66812</v>
      </c>
      <c r="CD147" s="61">
        <v>320961</v>
      </c>
      <c r="CE147" s="61">
        <v>300382</v>
      </c>
      <c r="CF147" s="61">
        <v>32646</v>
      </c>
      <c r="CG147" s="61">
        <v>75951</v>
      </c>
      <c r="CH147" s="61">
        <v>43517</v>
      </c>
      <c r="CI147" s="61">
        <v>134353</v>
      </c>
      <c r="CJ147" s="61">
        <v>16734</v>
      </c>
      <c r="CK147" s="61">
        <v>5869</v>
      </c>
      <c r="CL147" s="61">
        <v>639288</v>
      </c>
      <c r="CM147" s="61">
        <v>297606</v>
      </c>
    </row>
    <row r="148" spans="1:91" s="59" customFormat="1" x14ac:dyDescent="0.3">
      <c r="A148" s="60" t="s">
        <v>357</v>
      </c>
      <c r="B148" s="61">
        <v>5660859</v>
      </c>
      <c r="C148" s="61">
        <v>1041007</v>
      </c>
      <c r="D148" s="61">
        <v>69271</v>
      </c>
      <c r="E148" s="61">
        <v>879041</v>
      </c>
      <c r="F148" s="61">
        <v>1008841</v>
      </c>
      <c r="G148" s="61">
        <v>490786</v>
      </c>
      <c r="H148" s="61">
        <v>895214</v>
      </c>
      <c r="I148" s="61">
        <v>2919329</v>
      </c>
      <c r="J148" s="61">
        <v>569160</v>
      </c>
      <c r="K148" s="61">
        <v>30560</v>
      </c>
      <c r="L148" s="61">
        <v>132073</v>
      </c>
      <c r="M148" s="61">
        <v>413495</v>
      </c>
      <c r="N148" s="61">
        <v>271620</v>
      </c>
      <c r="O148" s="61">
        <v>490157</v>
      </c>
      <c r="P148" s="61">
        <v>2741530</v>
      </c>
      <c r="Q148" s="61">
        <v>471847</v>
      </c>
      <c r="R148" s="61">
        <v>38711</v>
      </c>
      <c r="S148" s="61">
        <v>746968</v>
      </c>
      <c r="T148" s="61">
        <v>595346</v>
      </c>
      <c r="U148" s="61">
        <v>219166</v>
      </c>
      <c r="V148" s="61">
        <v>405057</v>
      </c>
      <c r="W148" s="61">
        <v>16491597</v>
      </c>
      <c r="X148" s="61">
        <v>2326205</v>
      </c>
      <c r="Y148" s="61">
        <v>226867</v>
      </c>
      <c r="Z148" s="61">
        <v>6128443</v>
      </c>
      <c r="AA148" s="61">
        <v>2296616</v>
      </c>
      <c r="AB148" s="61">
        <v>1375199</v>
      </c>
      <c r="AC148" s="61">
        <v>1814976</v>
      </c>
      <c r="AD148" s="61">
        <v>5762176</v>
      </c>
      <c r="AE148" s="61">
        <v>1017475</v>
      </c>
      <c r="AF148" s="61">
        <v>61386</v>
      </c>
      <c r="AG148" s="61">
        <v>557008</v>
      </c>
      <c r="AH148" s="61">
        <v>796248</v>
      </c>
      <c r="AI148" s="61">
        <v>637457</v>
      </c>
      <c r="AJ148" s="61">
        <v>879889</v>
      </c>
      <c r="AK148" s="61">
        <v>10729421</v>
      </c>
      <c r="AL148" s="61">
        <v>1308731</v>
      </c>
      <c r="AM148" s="61">
        <v>165481</v>
      </c>
      <c r="AN148" s="61">
        <v>5571435</v>
      </c>
      <c r="AO148" s="61">
        <v>1500369</v>
      </c>
      <c r="AP148" s="61">
        <v>737742</v>
      </c>
      <c r="AQ148" s="61">
        <v>935087</v>
      </c>
      <c r="AR148" s="61">
        <v>36786</v>
      </c>
      <c r="AS148" s="61">
        <v>97523</v>
      </c>
      <c r="AT148" s="61">
        <v>74538</v>
      </c>
      <c r="AU148" s="61">
        <v>202194</v>
      </c>
      <c r="AV148" s="61">
        <v>26215</v>
      </c>
      <c r="AW148" s="61">
        <v>30429</v>
      </c>
      <c r="AX148" s="61">
        <v>308291</v>
      </c>
      <c r="AY148" s="61">
        <v>265030</v>
      </c>
      <c r="AZ148" s="61">
        <v>25206</v>
      </c>
      <c r="BA148" s="61">
        <v>63932</v>
      </c>
      <c r="BB148" s="61">
        <v>48877</v>
      </c>
      <c r="BC148" s="61">
        <v>122426</v>
      </c>
      <c r="BD148" s="61">
        <v>20893</v>
      </c>
      <c r="BE148" s="61">
        <v>27072</v>
      </c>
      <c r="BF148" s="61">
        <v>128732</v>
      </c>
      <c r="BG148" s="61">
        <v>132023</v>
      </c>
      <c r="BH148" s="61">
        <v>11580</v>
      </c>
      <c r="BI148" s="61">
        <v>33591</v>
      </c>
      <c r="BJ148" s="61">
        <v>25661</v>
      </c>
      <c r="BK148" s="61">
        <v>79768</v>
      </c>
      <c r="BL148" s="61">
        <v>5323</v>
      </c>
      <c r="BM148" s="61">
        <v>3358</v>
      </c>
      <c r="BN148" s="61">
        <v>179559</v>
      </c>
      <c r="BO148" s="61">
        <v>133008</v>
      </c>
      <c r="BP148" s="61">
        <v>84865</v>
      </c>
      <c r="BQ148" s="61">
        <v>203614</v>
      </c>
      <c r="BR148" s="61">
        <v>123570</v>
      </c>
      <c r="BS148" s="61">
        <v>379442</v>
      </c>
      <c r="BT148" s="61">
        <v>57035</v>
      </c>
      <c r="BU148" s="61">
        <v>53466</v>
      </c>
      <c r="BV148" s="61">
        <v>899576</v>
      </c>
      <c r="BW148" s="61">
        <v>524637</v>
      </c>
      <c r="BX148" s="61">
        <v>52048</v>
      </c>
      <c r="BY148" s="61">
        <v>116148</v>
      </c>
      <c r="BZ148" s="61">
        <v>81802</v>
      </c>
      <c r="CA148" s="61">
        <v>220058</v>
      </c>
      <c r="CB148" s="61">
        <v>39041</v>
      </c>
      <c r="CC148" s="61">
        <v>46792</v>
      </c>
      <c r="CD148" s="61">
        <v>235670</v>
      </c>
      <c r="CE148" s="61">
        <v>225917</v>
      </c>
      <c r="CF148" s="61">
        <v>32817</v>
      </c>
      <c r="CG148" s="61">
        <v>87467</v>
      </c>
      <c r="CH148" s="61">
        <v>41768</v>
      </c>
      <c r="CI148" s="61">
        <v>159384</v>
      </c>
      <c r="CJ148" s="61">
        <v>17994</v>
      </c>
      <c r="CK148" s="61">
        <v>6674</v>
      </c>
      <c r="CL148" s="61">
        <v>663907</v>
      </c>
      <c r="CM148" s="61">
        <v>298720</v>
      </c>
    </row>
    <row r="149" spans="1:91" s="59" customFormat="1" x14ac:dyDescent="0.3">
      <c r="A149" s="60" t="s">
        <v>358</v>
      </c>
      <c r="B149" s="61">
        <v>6512168</v>
      </c>
      <c r="C149" s="61">
        <v>1258294</v>
      </c>
      <c r="D149" s="61">
        <v>148843</v>
      </c>
      <c r="E149" s="61">
        <v>900826</v>
      </c>
      <c r="F149" s="61">
        <v>1136047</v>
      </c>
      <c r="G149" s="61">
        <v>607126</v>
      </c>
      <c r="H149" s="61">
        <v>972927</v>
      </c>
      <c r="I149" s="61">
        <v>3422317</v>
      </c>
      <c r="J149" s="61">
        <v>705236</v>
      </c>
      <c r="K149" s="61">
        <v>57019</v>
      </c>
      <c r="L149" s="61">
        <v>130654</v>
      </c>
      <c r="M149" s="61">
        <v>444253</v>
      </c>
      <c r="N149" s="61">
        <v>348916</v>
      </c>
      <c r="O149" s="61">
        <v>543763</v>
      </c>
      <c r="P149" s="61">
        <v>3089851</v>
      </c>
      <c r="Q149" s="61">
        <v>553058</v>
      </c>
      <c r="R149" s="61">
        <v>91824</v>
      </c>
      <c r="S149" s="61">
        <v>770172</v>
      </c>
      <c r="T149" s="61">
        <v>691794</v>
      </c>
      <c r="U149" s="61">
        <v>258210</v>
      </c>
      <c r="V149" s="61">
        <v>429164</v>
      </c>
      <c r="W149" s="61">
        <v>18581766</v>
      </c>
      <c r="X149" s="61">
        <v>2998691</v>
      </c>
      <c r="Y149" s="61">
        <v>585313</v>
      </c>
      <c r="Z149" s="61">
        <v>5955648</v>
      </c>
      <c r="AA149" s="61">
        <v>2695070</v>
      </c>
      <c r="AB149" s="61">
        <v>1685677</v>
      </c>
      <c r="AC149" s="61">
        <v>1920576</v>
      </c>
      <c r="AD149" s="61">
        <v>6774732</v>
      </c>
      <c r="AE149" s="61">
        <v>1373288</v>
      </c>
      <c r="AF149" s="61">
        <v>170008</v>
      </c>
      <c r="AG149" s="61">
        <v>470284</v>
      </c>
      <c r="AH149" s="61">
        <v>853424</v>
      </c>
      <c r="AI149" s="61">
        <v>802889</v>
      </c>
      <c r="AJ149" s="61">
        <v>941378</v>
      </c>
      <c r="AK149" s="61">
        <v>11807033</v>
      </c>
      <c r="AL149" s="61">
        <v>1625402</v>
      </c>
      <c r="AM149" s="61">
        <v>415305</v>
      </c>
      <c r="AN149" s="61">
        <v>5485364</v>
      </c>
      <c r="AO149" s="61">
        <v>1841646</v>
      </c>
      <c r="AP149" s="61">
        <v>882788</v>
      </c>
      <c r="AQ149" s="61">
        <v>979198</v>
      </c>
      <c r="AR149" s="61">
        <v>62925</v>
      </c>
      <c r="AS149" s="61">
        <v>138223</v>
      </c>
      <c r="AT149" s="61">
        <v>88591</v>
      </c>
      <c r="AU149" s="61">
        <v>224866</v>
      </c>
      <c r="AV149" s="61">
        <v>37085</v>
      </c>
      <c r="AW149" s="61">
        <v>38464</v>
      </c>
      <c r="AX149" s="61">
        <v>373782</v>
      </c>
      <c r="AY149" s="61">
        <v>294357</v>
      </c>
      <c r="AZ149" s="61">
        <v>47205</v>
      </c>
      <c r="BA149" s="61">
        <v>93369</v>
      </c>
      <c r="BB149" s="61">
        <v>56174</v>
      </c>
      <c r="BC149" s="61">
        <v>137465</v>
      </c>
      <c r="BD149" s="61">
        <v>31394</v>
      </c>
      <c r="BE149" s="61">
        <v>34479</v>
      </c>
      <c r="BF149" s="61">
        <v>160198</v>
      </c>
      <c r="BG149" s="61">
        <v>144952</v>
      </c>
      <c r="BH149" s="61">
        <v>15721</v>
      </c>
      <c r="BI149" s="61">
        <v>44854</v>
      </c>
      <c r="BJ149" s="61">
        <v>32417</v>
      </c>
      <c r="BK149" s="61">
        <v>87402</v>
      </c>
      <c r="BL149" s="61">
        <v>5691</v>
      </c>
      <c r="BM149" s="61">
        <v>3985</v>
      </c>
      <c r="BN149" s="61">
        <v>213584</v>
      </c>
      <c r="BO149" s="61">
        <v>149405</v>
      </c>
      <c r="BP149" s="61">
        <v>176663</v>
      </c>
      <c r="BQ149" s="61">
        <v>315215</v>
      </c>
      <c r="BR149" s="61">
        <v>150543</v>
      </c>
      <c r="BS149" s="61">
        <v>434009</v>
      </c>
      <c r="BT149" s="61">
        <v>96064</v>
      </c>
      <c r="BU149" s="61">
        <v>66544</v>
      </c>
      <c r="BV149" s="61">
        <v>1170897</v>
      </c>
      <c r="BW149" s="61">
        <v>588754</v>
      </c>
      <c r="BX149" s="61">
        <v>127376</v>
      </c>
      <c r="BY149" s="61">
        <v>186938</v>
      </c>
      <c r="BZ149" s="61">
        <v>94995</v>
      </c>
      <c r="CA149" s="61">
        <v>253653</v>
      </c>
      <c r="CB149" s="61">
        <v>72035</v>
      </c>
      <c r="CC149" s="61">
        <v>59112</v>
      </c>
      <c r="CD149" s="61">
        <v>332350</v>
      </c>
      <c r="CE149" s="61">
        <v>246830</v>
      </c>
      <c r="CF149" s="61">
        <v>49288</v>
      </c>
      <c r="CG149" s="61">
        <v>128277</v>
      </c>
      <c r="CH149" s="61">
        <v>55548</v>
      </c>
      <c r="CI149" s="61">
        <v>180357</v>
      </c>
      <c r="CJ149" s="61">
        <v>24030</v>
      </c>
      <c r="CK149" s="61">
        <v>7432</v>
      </c>
      <c r="CL149" s="61">
        <v>838547</v>
      </c>
      <c r="CM149" s="61">
        <v>341924</v>
      </c>
    </row>
    <row r="150" spans="1:91" s="59" customFormat="1" x14ac:dyDescent="0.3">
      <c r="A150" s="60" t="s">
        <v>359</v>
      </c>
      <c r="B150" s="61">
        <v>8433226</v>
      </c>
      <c r="C150" s="61">
        <v>1595826</v>
      </c>
      <c r="D150" s="61">
        <v>375281</v>
      </c>
      <c r="E150" s="61">
        <v>989449</v>
      </c>
      <c r="F150" s="61">
        <v>1517111</v>
      </c>
      <c r="G150" s="61">
        <v>805189</v>
      </c>
      <c r="H150" s="61">
        <v>1094034</v>
      </c>
      <c r="I150" s="61">
        <v>4412670</v>
      </c>
      <c r="J150" s="61">
        <v>860283</v>
      </c>
      <c r="K150" s="61">
        <v>104550</v>
      </c>
      <c r="L150" s="61">
        <v>160663</v>
      </c>
      <c r="M150" s="61">
        <v>618318</v>
      </c>
      <c r="N150" s="61">
        <v>461706</v>
      </c>
      <c r="O150" s="61">
        <v>578912</v>
      </c>
      <c r="P150" s="61">
        <v>4020556</v>
      </c>
      <c r="Q150" s="61">
        <v>735543</v>
      </c>
      <c r="R150" s="61">
        <v>270731</v>
      </c>
      <c r="S150" s="61">
        <v>828786</v>
      </c>
      <c r="T150" s="61">
        <v>898793</v>
      </c>
      <c r="U150" s="61">
        <v>343483</v>
      </c>
      <c r="V150" s="61">
        <v>515122</v>
      </c>
      <c r="W150" s="61">
        <v>24520234</v>
      </c>
      <c r="X150" s="61">
        <v>4211220</v>
      </c>
      <c r="Y150" s="61">
        <v>1677443</v>
      </c>
      <c r="Z150" s="61">
        <v>6382046</v>
      </c>
      <c r="AA150" s="61">
        <v>3660904</v>
      </c>
      <c r="AB150" s="61">
        <v>2433132</v>
      </c>
      <c r="AC150" s="61">
        <v>2262645</v>
      </c>
      <c r="AD150" s="61">
        <v>9421644</v>
      </c>
      <c r="AE150" s="61">
        <v>1938428</v>
      </c>
      <c r="AF150" s="61">
        <v>304250</v>
      </c>
      <c r="AG150" s="61">
        <v>572800</v>
      </c>
      <c r="AH150" s="61">
        <v>1265848</v>
      </c>
      <c r="AI150" s="61">
        <v>1206339</v>
      </c>
      <c r="AJ150" s="61">
        <v>1042343</v>
      </c>
      <c r="AK150" s="61">
        <v>15098591</v>
      </c>
      <c r="AL150" s="61">
        <v>2272792</v>
      </c>
      <c r="AM150" s="61">
        <v>1373193</v>
      </c>
      <c r="AN150" s="61">
        <v>5809246</v>
      </c>
      <c r="AO150" s="61">
        <v>2395056</v>
      </c>
      <c r="AP150" s="61">
        <v>1226793</v>
      </c>
      <c r="AQ150" s="61">
        <v>1220302</v>
      </c>
      <c r="AR150" s="61">
        <v>87953</v>
      </c>
      <c r="AS150" s="61">
        <v>182461</v>
      </c>
      <c r="AT150" s="61">
        <v>106588</v>
      </c>
      <c r="AU150" s="61">
        <v>252216</v>
      </c>
      <c r="AV150" s="61">
        <v>68804</v>
      </c>
      <c r="AW150" s="61">
        <v>50768</v>
      </c>
      <c r="AX150" s="61">
        <v>506900</v>
      </c>
      <c r="AY150" s="61">
        <v>340136</v>
      </c>
      <c r="AZ150" s="61">
        <v>69043</v>
      </c>
      <c r="BA150" s="61">
        <v>122697</v>
      </c>
      <c r="BB150" s="61">
        <v>62478</v>
      </c>
      <c r="BC150" s="61">
        <v>142774</v>
      </c>
      <c r="BD150" s="61">
        <v>54202</v>
      </c>
      <c r="BE150" s="61">
        <v>44970</v>
      </c>
      <c r="BF150" s="61">
        <v>207072</v>
      </c>
      <c r="BG150" s="61">
        <v>157047</v>
      </c>
      <c r="BH150" s="61">
        <v>18910</v>
      </c>
      <c r="BI150" s="61">
        <v>59764</v>
      </c>
      <c r="BJ150" s="61">
        <v>44109</v>
      </c>
      <c r="BK150" s="61">
        <v>109442</v>
      </c>
      <c r="BL150" s="61">
        <v>14602</v>
      </c>
      <c r="BM150" s="61">
        <v>5798</v>
      </c>
      <c r="BN150" s="61">
        <v>299828</v>
      </c>
      <c r="BO150" s="61">
        <v>183089</v>
      </c>
      <c r="BP150" s="61">
        <v>285235</v>
      </c>
      <c r="BQ150" s="61">
        <v>470389</v>
      </c>
      <c r="BR150" s="61">
        <v>187723</v>
      </c>
      <c r="BS150" s="61">
        <v>511127</v>
      </c>
      <c r="BT150" s="61">
        <v>238634</v>
      </c>
      <c r="BU150" s="61">
        <v>94214</v>
      </c>
      <c r="BV150" s="61">
        <v>1712594</v>
      </c>
      <c r="BW150" s="61">
        <v>711305</v>
      </c>
      <c r="BX150" s="61">
        <v>221719</v>
      </c>
      <c r="BY150" s="61">
        <v>290241</v>
      </c>
      <c r="BZ150" s="61">
        <v>116186</v>
      </c>
      <c r="CA150" s="61">
        <v>281773</v>
      </c>
      <c r="CB150" s="61">
        <v>172794</v>
      </c>
      <c r="CC150" s="61">
        <v>85210</v>
      </c>
      <c r="CD150" s="61">
        <v>486039</v>
      </c>
      <c r="CE150" s="61">
        <v>284466</v>
      </c>
      <c r="CF150" s="61">
        <v>63516</v>
      </c>
      <c r="CG150" s="61">
        <v>180148</v>
      </c>
      <c r="CH150" s="61">
        <v>71537</v>
      </c>
      <c r="CI150" s="61">
        <v>229354</v>
      </c>
      <c r="CJ150" s="61">
        <v>65840</v>
      </c>
      <c r="CK150" s="61">
        <v>9004</v>
      </c>
      <c r="CL150" s="61">
        <v>1226555</v>
      </c>
      <c r="CM150" s="61">
        <v>426838</v>
      </c>
    </row>
    <row r="151" spans="1:91" s="59" customFormat="1" x14ac:dyDescent="0.3">
      <c r="A151" s="60" t="s">
        <v>360</v>
      </c>
      <c r="B151" s="61">
        <v>9386103</v>
      </c>
      <c r="C151" s="61">
        <v>1853668</v>
      </c>
      <c r="D151" s="61">
        <v>761737</v>
      </c>
      <c r="E151" s="61">
        <v>896339</v>
      </c>
      <c r="F151" s="61">
        <v>1710107</v>
      </c>
      <c r="G151" s="61">
        <v>815492</v>
      </c>
      <c r="H151" s="61">
        <v>1126754</v>
      </c>
      <c r="I151" s="61">
        <v>4181084</v>
      </c>
      <c r="J151" s="61">
        <v>874510</v>
      </c>
      <c r="K151" s="61">
        <v>111851</v>
      </c>
      <c r="L151" s="61">
        <v>170967</v>
      </c>
      <c r="M151" s="61">
        <v>550948</v>
      </c>
      <c r="N151" s="61">
        <v>418491</v>
      </c>
      <c r="O151" s="61">
        <v>517185</v>
      </c>
      <c r="P151" s="61">
        <v>5205019</v>
      </c>
      <c r="Q151" s="61">
        <v>979158</v>
      </c>
      <c r="R151" s="61">
        <v>649886</v>
      </c>
      <c r="S151" s="61">
        <v>725372</v>
      </c>
      <c r="T151" s="61">
        <v>1159158</v>
      </c>
      <c r="U151" s="61">
        <v>397001</v>
      </c>
      <c r="V151" s="61">
        <v>609568</v>
      </c>
      <c r="W151" s="61">
        <v>27099375</v>
      </c>
      <c r="X151" s="61">
        <v>4820554</v>
      </c>
      <c r="Y151" s="61">
        <v>3417164</v>
      </c>
      <c r="Z151" s="61">
        <v>5589807</v>
      </c>
      <c r="AA151" s="61">
        <v>4444874</v>
      </c>
      <c r="AB151" s="61">
        <v>2526943</v>
      </c>
      <c r="AC151" s="61">
        <v>2301405</v>
      </c>
      <c r="AD151" s="61">
        <v>8884448</v>
      </c>
      <c r="AE151" s="61">
        <v>1898961</v>
      </c>
      <c r="AF151" s="61">
        <v>355710</v>
      </c>
      <c r="AG151" s="61">
        <v>579991</v>
      </c>
      <c r="AH151" s="61">
        <v>1179348</v>
      </c>
      <c r="AI151" s="61">
        <v>1131162</v>
      </c>
      <c r="AJ151" s="61">
        <v>903137</v>
      </c>
      <c r="AK151" s="61">
        <v>18214927</v>
      </c>
      <c r="AL151" s="61">
        <v>2921593</v>
      </c>
      <c r="AM151" s="61">
        <v>3061453</v>
      </c>
      <c r="AN151" s="61">
        <v>5009817</v>
      </c>
      <c r="AO151" s="61">
        <v>3265526</v>
      </c>
      <c r="AP151" s="61">
        <v>1395781</v>
      </c>
      <c r="AQ151" s="61">
        <v>1398268</v>
      </c>
      <c r="AR151" s="61">
        <v>101264</v>
      </c>
      <c r="AS151" s="61">
        <v>251066</v>
      </c>
      <c r="AT151" s="61">
        <v>112273</v>
      </c>
      <c r="AU151" s="61">
        <v>257487</v>
      </c>
      <c r="AV151" s="61">
        <v>96019</v>
      </c>
      <c r="AW151" s="61">
        <v>56686</v>
      </c>
      <c r="AX151" s="61">
        <v>601631</v>
      </c>
      <c r="AY151" s="61">
        <v>377242</v>
      </c>
      <c r="AZ151" s="61">
        <v>79097</v>
      </c>
      <c r="BA151" s="61">
        <v>154722</v>
      </c>
      <c r="BB151" s="61">
        <v>56864</v>
      </c>
      <c r="BC151" s="61">
        <v>125081</v>
      </c>
      <c r="BD151" s="61">
        <v>67328</v>
      </c>
      <c r="BE151" s="61">
        <v>48862</v>
      </c>
      <c r="BF151" s="61">
        <v>179976</v>
      </c>
      <c r="BG151" s="61">
        <v>162581</v>
      </c>
      <c r="BH151" s="61">
        <v>22167</v>
      </c>
      <c r="BI151" s="61">
        <v>96344</v>
      </c>
      <c r="BJ151" s="61">
        <v>55409</v>
      </c>
      <c r="BK151" s="61">
        <v>132406</v>
      </c>
      <c r="BL151" s="61">
        <v>28691</v>
      </c>
      <c r="BM151" s="61">
        <v>7825</v>
      </c>
      <c r="BN151" s="61">
        <v>421655</v>
      </c>
      <c r="BO151" s="61">
        <v>214661</v>
      </c>
      <c r="BP151" s="61">
        <v>344214</v>
      </c>
      <c r="BQ151" s="61">
        <v>652159</v>
      </c>
      <c r="BR151" s="61">
        <v>193431</v>
      </c>
      <c r="BS151" s="61">
        <v>511414</v>
      </c>
      <c r="BT151" s="61">
        <v>308524</v>
      </c>
      <c r="BU151" s="61">
        <v>98769</v>
      </c>
      <c r="BV151" s="61">
        <v>1945020</v>
      </c>
      <c r="BW151" s="61">
        <v>767023</v>
      </c>
      <c r="BX151" s="61">
        <v>275849</v>
      </c>
      <c r="BY151" s="61">
        <v>339341</v>
      </c>
      <c r="BZ151" s="61">
        <v>102219</v>
      </c>
      <c r="CA151" s="61">
        <v>240099</v>
      </c>
      <c r="CB151" s="61">
        <v>179506</v>
      </c>
      <c r="CC151" s="61">
        <v>85065</v>
      </c>
      <c r="CD151" s="61">
        <v>386932</v>
      </c>
      <c r="CE151" s="61">
        <v>289950</v>
      </c>
      <c r="CF151" s="61">
        <v>68364</v>
      </c>
      <c r="CG151" s="61">
        <v>312818</v>
      </c>
      <c r="CH151" s="61">
        <v>91213</v>
      </c>
      <c r="CI151" s="61">
        <v>271315</v>
      </c>
      <c r="CJ151" s="61">
        <v>129018</v>
      </c>
      <c r="CK151" s="61">
        <v>13705</v>
      </c>
      <c r="CL151" s="61">
        <v>1558088</v>
      </c>
      <c r="CM151" s="61">
        <v>477073</v>
      </c>
    </row>
    <row r="152" spans="1:91" s="59" customFormat="1" x14ac:dyDescent="0.3">
      <c r="A152" s="60" t="s">
        <v>361</v>
      </c>
      <c r="B152" s="61">
        <v>11768411</v>
      </c>
      <c r="C152" s="61">
        <v>2085222</v>
      </c>
      <c r="D152" s="61">
        <v>1747086</v>
      </c>
      <c r="E152" s="61">
        <v>870569</v>
      </c>
      <c r="F152" s="61">
        <v>2230192</v>
      </c>
      <c r="G152" s="61">
        <v>937531</v>
      </c>
      <c r="H152" s="61">
        <v>1231218</v>
      </c>
      <c r="I152" s="61">
        <v>4928517</v>
      </c>
      <c r="J152" s="61">
        <v>1011206</v>
      </c>
      <c r="K152" s="61">
        <v>189989</v>
      </c>
      <c r="L152" s="61">
        <v>221396</v>
      </c>
      <c r="M152" s="61">
        <v>692418</v>
      </c>
      <c r="N152" s="61">
        <v>492600</v>
      </c>
      <c r="O152" s="61">
        <v>582493</v>
      </c>
      <c r="P152" s="61">
        <v>6839894</v>
      </c>
      <c r="Q152" s="61">
        <v>1074016</v>
      </c>
      <c r="R152" s="61">
        <v>1557097</v>
      </c>
      <c r="S152" s="61">
        <v>649173</v>
      </c>
      <c r="T152" s="61">
        <v>1537775</v>
      </c>
      <c r="U152" s="61">
        <v>444932</v>
      </c>
      <c r="V152" s="61">
        <v>648725</v>
      </c>
      <c r="W152" s="61">
        <v>35701080</v>
      </c>
      <c r="X152" s="61">
        <v>5654996</v>
      </c>
      <c r="Y152" s="61">
        <v>8199175</v>
      </c>
      <c r="Z152" s="61">
        <v>5419971</v>
      </c>
      <c r="AA152" s="61">
        <v>6243413</v>
      </c>
      <c r="AB152" s="61">
        <v>2930269</v>
      </c>
      <c r="AC152" s="61">
        <v>2490212</v>
      </c>
      <c r="AD152" s="61">
        <v>10623796</v>
      </c>
      <c r="AE152" s="61">
        <v>2253979</v>
      </c>
      <c r="AF152" s="61">
        <v>563225</v>
      </c>
      <c r="AG152" s="61">
        <v>771235</v>
      </c>
      <c r="AH152" s="61">
        <v>1489336</v>
      </c>
      <c r="AI152" s="61">
        <v>1325240</v>
      </c>
      <c r="AJ152" s="61">
        <v>1011509</v>
      </c>
      <c r="AK152" s="61">
        <v>25077285</v>
      </c>
      <c r="AL152" s="61">
        <v>3401017</v>
      </c>
      <c r="AM152" s="61">
        <v>7635950</v>
      </c>
      <c r="AN152" s="61">
        <v>4648736</v>
      </c>
      <c r="AO152" s="61">
        <v>4754076</v>
      </c>
      <c r="AP152" s="61">
        <v>1605029</v>
      </c>
      <c r="AQ152" s="61">
        <v>1478703</v>
      </c>
      <c r="AR152" s="61">
        <v>146760</v>
      </c>
      <c r="AS152" s="61">
        <v>332531</v>
      </c>
      <c r="AT152" s="61">
        <v>121408</v>
      </c>
      <c r="AU152" s="61">
        <v>262377</v>
      </c>
      <c r="AV152" s="61">
        <v>129458</v>
      </c>
      <c r="AW152" s="61">
        <v>57351</v>
      </c>
      <c r="AX152" s="61">
        <v>652057</v>
      </c>
      <c r="AY152" s="61">
        <v>383281</v>
      </c>
      <c r="AZ152" s="61">
        <v>110382</v>
      </c>
      <c r="BA152" s="61">
        <v>216913</v>
      </c>
      <c r="BB152" s="61">
        <v>61482</v>
      </c>
      <c r="BC152" s="61">
        <v>124925</v>
      </c>
      <c r="BD152" s="61">
        <v>95537</v>
      </c>
      <c r="BE152" s="61">
        <v>48160</v>
      </c>
      <c r="BF152" s="61">
        <v>197058</v>
      </c>
      <c r="BG152" s="61">
        <v>156750</v>
      </c>
      <c r="BH152" s="61">
        <v>36378</v>
      </c>
      <c r="BI152" s="61">
        <v>115618</v>
      </c>
      <c r="BJ152" s="61">
        <v>59926</v>
      </c>
      <c r="BK152" s="61">
        <v>137452</v>
      </c>
      <c r="BL152" s="61">
        <v>33921</v>
      </c>
      <c r="BM152" s="61">
        <v>9191</v>
      </c>
      <c r="BN152" s="61">
        <v>454999</v>
      </c>
      <c r="BO152" s="61">
        <v>226530</v>
      </c>
      <c r="BP152" s="61">
        <v>490801</v>
      </c>
      <c r="BQ152" s="61">
        <v>892741</v>
      </c>
      <c r="BR152" s="61">
        <v>211382</v>
      </c>
      <c r="BS152" s="61">
        <v>534205</v>
      </c>
      <c r="BT152" s="61">
        <v>418599</v>
      </c>
      <c r="BU152" s="61">
        <v>100838</v>
      </c>
      <c r="BV152" s="61">
        <v>2231003</v>
      </c>
      <c r="BW152" s="61">
        <v>775427</v>
      </c>
      <c r="BX152" s="61">
        <v>353356</v>
      </c>
      <c r="BY152" s="61">
        <v>488548</v>
      </c>
      <c r="BZ152" s="61">
        <v>112640</v>
      </c>
      <c r="CA152" s="61">
        <v>243332</v>
      </c>
      <c r="CB152" s="61">
        <v>272916</v>
      </c>
      <c r="CC152" s="61">
        <v>84362</v>
      </c>
      <c r="CD152" s="61">
        <v>432101</v>
      </c>
      <c r="CE152" s="61">
        <v>266724</v>
      </c>
      <c r="CF152" s="61">
        <v>137445</v>
      </c>
      <c r="CG152" s="61">
        <v>404194</v>
      </c>
      <c r="CH152" s="61">
        <v>98743</v>
      </c>
      <c r="CI152" s="61">
        <v>290873</v>
      </c>
      <c r="CJ152" s="61">
        <v>145682</v>
      </c>
      <c r="CK152" s="61">
        <v>16476</v>
      </c>
      <c r="CL152" s="61">
        <v>1798902</v>
      </c>
      <c r="CM152" s="61">
        <v>508703</v>
      </c>
    </row>
    <row r="153" spans="1:91" s="59" customFormat="1" x14ac:dyDescent="0.3">
      <c r="A153" s="60" t="s">
        <v>362</v>
      </c>
      <c r="B153" s="61">
        <v>11865112</v>
      </c>
      <c r="C153" s="61">
        <v>2011395</v>
      </c>
      <c r="D153" s="61">
        <v>1859985</v>
      </c>
      <c r="E153" s="61">
        <v>900110</v>
      </c>
      <c r="F153" s="61">
        <v>2317946</v>
      </c>
      <c r="G153" s="61">
        <v>978865</v>
      </c>
      <c r="H153" s="61">
        <v>1189952</v>
      </c>
      <c r="I153" s="61">
        <v>5419681</v>
      </c>
      <c r="J153" s="61">
        <v>1103063</v>
      </c>
      <c r="K153" s="61">
        <v>241084</v>
      </c>
      <c r="L153" s="61">
        <v>250458</v>
      </c>
      <c r="M153" s="61">
        <v>851680</v>
      </c>
      <c r="N153" s="61">
        <v>571156</v>
      </c>
      <c r="O153" s="61">
        <v>598737</v>
      </c>
      <c r="P153" s="61">
        <v>6445432</v>
      </c>
      <c r="Q153" s="61">
        <v>908332</v>
      </c>
      <c r="R153" s="61">
        <v>1618901</v>
      </c>
      <c r="S153" s="61">
        <v>649652</v>
      </c>
      <c r="T153" s="61">
        <v>1466266</v>
      </c>
      <c r="U153" s="61">
        <v>407709</v>
      </c>
      <c r="V153" s="61">
        <v>591215</v>
      </c>
      <c r="W153" s="61">
        <v>38185201</v>
      </c>
      <c r="X153" s="61">
        <v>5821636</v>
      </c>
      <c r="Y153" s="61">
        <v>9474122</v>
      </c>
      <c r="Z153" s="61">
        <v>5694371</v>
      </c>
      <c r="AA153" s="61">
        <v>6906829</v>
      </c>
      <c r="AB153" s="61">
        <v>3106623</v>
      </c>
      <c r="AC153" s="61">
        <v>2346598</v>
      </c>
      <c r="AD153" s="61">
        <v>12347782</v>
      </c>
      <c r="AE153" s="61">
        <v>2645841</v>
      </c>
      <c r="AF153" s="61">
        <v>857430</v>
      </c>
      <c r="AG153" s="61">
        <v>926379</v>
      </c>
      <c r="AH153" s="61">
        <v>1902268</v>
      </c>
      <c r="AI153" s="61">
        <v>1585990</v>
      </c>
      <c r="AJ153" s="61">
        <v>1017104</v>
      </c>
      <c r="AK153" s="61">
        <v>25837418</v>
      </c>
      <c r="AL153" s="61">
        <v>3175795</v>
      </c>
      <c r="AM153" s="61">
        <v>8616693</v>
      </c>
      <c r="AN153" s="61">
        <v>4767991</v>
      </c>
      <c r="AO153" s="61">
        <v>5004561</v>
      </c>
      <c r="AP153" s="61">
        <v>1520632</v>
      </c>
      <c r="AQ153" s="61">
        <v>1329495</v>
      </c>
      <c r="AR153" s="61">
        <v>186678</v>
      </c>
      <c r="AS153" s="61">
        <v>324296</v>
      </c>
      <c r="AT153" s="61">
        <v>97060</v>
      </c>
      <c r="AU153" s="61">
        <v>245047</v>
      </c>
      <c r="AV153" s="61">
        <v>146667</v>
      </c>
      <c r="AW153" s="61">
        <v>48465</v>
      </c>
      <c r="AX153" s="61">
        <v>632616</v>
      </c>
      <c r="AY153" s="61">
        <v>330565</v>
      </c>
      <c r="AZ153" s="61">
        <v>150095</v>
      </c>
      <c r="BA153" s="61">
        <v>229042</v>
      </c>
      <c r="BB153" s="61">
        <v>55331</v>
      </c>
      <c r="BC153" s="61">
        <v>135330</v>
      </c>
      <c r="BD153" s="61">
        <v>106485</v>
      </c>
      <c r="BE153" s="61">
        <v>42770</v>
      </c>
      <c r="BF153" s="61">
        <v>231637</v>
      </c>
      <c r="BG153" s="61">
        <v>152373</v>
      </c>
      <c r="BH153" s="61">
        <v>36583</v>
      </c>
      <c r="BI153" s="61">
        <v>95254</v>
      </c>
      <c r="BJ153" s="61">
        <v>41729</v>
      </c>
      <c r="BK153" s="61">
        <v>109717</v>
      </c>
      <c r="BL153" s="61">
        <v>40182</v>
      </c>
      <c r="BM153" s="61">
        <v>5695</v>
      </c>
      <c r="BN153" s="61">
        <v>400979</v>
      </c>
      <c r="BO153" s="61">
        <v>178192</v>
      </c>
      <c r="BP153" s="61">
        <v>639876</v>
      </c>
      <c r="BQ153" s="61">
        <v>1000076</v>
      </c>
      <c r="BR153" s="61">
        <v>163200</v>
      </c>
      <c r="BS153" s="61">
        <v>513687</v>
      </c>
      <c r="BT153" s="61">
        <v>523475</v>
      </c>
      <c r="BU153" s="61">
        <v>87373</v>
      </c>
      <c r="BV153" s="61">
        <v>2246668</v>
      </c>
      <c r="BW153" s="61">
        <v>647282</v>
      </c>
      <c r="BX153" s="61">
        <v>464034</v>
      </c>
      <c r="BY153" s="61">
        <v>618122</v>
      </c>
      <c r="BZ153" s="61">
        <v>96543</v>
      </c>
      <c r="CA153" s="61">
        <v>271571</v>
      </c>
      <c r="CB153" s="61">
        <v>322368</v>
      </c>
      <c r="CC153" s="61">
        <v>78140</v>
      </c>
      <c r="CD153" s="61">
        <v>540307</v>
      </c>
      <c r="CE153" s="61">
        <v>254756</v>
      </c>
      <c r="CF153" s="61">
        <v>175842</v>
      </c>
      <c r="CG153" s="61">
        <v>381954</v>
      </c>
      <c r="CH153" s="61">
        <v>66657</v>
      </c>
      <c r="CI153" s="61">
        <v>242116</v>
      </c>
      <c r="CJ153" s="61">
        <v>201107</v>
      </c>
      <c r="CK153" s="61">
        <v>9233</v>
      </c>
      <c r="CL153" s="61">
        <v>1706362</v>
      </c>
      <c r="CM153" s="61">
        <v>392525</v>
      </c>
    </row>
    <row r="154" spans="1:91" s="59" customFormat="1" x14ac:dyDescent="0.3">
      <c r="A154" s="60" t="s">
        <v>363</v>
      </c>
      <c r="B154" s="61">
        <v>12692328</v>
      </c>
      <c r="C154" s="61">
        <v>2010321</v>
      </c>
      <c r="D154" s="61">
        <v>2022788</v>
      </c>
      <c r="E154" s="61">
        <v>955531</v>
      </c>
      <c r="F154" s="61">
        <v>2531716</v>
      </c>
      <c r="G154" s="61">
        <v>1052470</v>
      </c>
      <c r="H154" s="61">
        <v>1173350</v>
      </c>
      <c r="I154" s="61">
        <v>5756518</v>
      </c>
      <c r="J154" s="61">
        <v>1135161</v>
      </c>
      <c r="K154" s="61">
        <v>213425</v>
      </c>
      <c r="L154" s="61">
        <v>268340</v>
      </c>
      <c r="M154" s="61">
        <v>861378</v>
      </c>
      <c r="N154" s="61">
        <v>607104</v>
      </c>
      <c r="O154" s="61">
        <v>575463</v>
      </c>
      <c r="P154" s="61">
        <v>6935810</v>
      </c>
      <c r="Q154" s="61">
        <v>875160</v>
      </c>
      <c r="R154" s="61">
        <v>1809362</v>
      </c>
      <c r="S154" s="61">
        <v>687191</v>
      </c>
      <c r="T154" s="61">
        <v>1670337</v>
      </c>
      <c r="U154" s="61">
        <v>445366</v>
      </c>
      <c r="V154" s="61">
        <v>597887</v>
      </c>
      <c r="W154" s="61">
        <v>43918939</v>
      </c>
      <c r="X154" s="61">
        <v>6596411</v>
      </c>
      <c r="Y154" s="61">
        <v>10920167</v>
      </c>
      <c r="Z154" s="61">
        <v>6394760</v>
      </c>
      <c r="AA154" s="61">
        <v>8201186</v>
      </c>
      <c r="AB154" s="61">
        <v>3623837</v>
      </c>
      <c r="AC154" s="61">
        <v>2314639</v>
      </c>
      <c r="AD154" s="61">
        <v>14743902</v>
      </c>
      <c r="AE154" s="61">
        <v>3441439</v>
      </c>
      <c r="AF154" s="61">
        <v>812025</v>
      </c>
      <c r="AG154" s="61">
        <v>1112345</v>
      </c>
      <c r="AH154" s="61">
        <v>2107573</v>
      </c>
      <c r="AI154" s="61">
        <v>1949694</v>
      </c>
      <c r="AJ154" s="61">
        <v>999921</v>
      </c>
      <c r="AK154" s="61">
        <v>29175038</v>
      </c>
      <c r="AL154" s="61">
        <v>3154973</v>
      </c>
      <c r="AM154" s="61">
        <v>10108141</v>
      </c>
      <c r="AN154" s="61">
        <v>5282415</v>
      </c>
      <c r="AO154" s="61">
        <v>6093614</v>
      </c>
      <c r="AP154" s="61">
        <v>1674143</v>
      </c>
      <c r="AQ154" s="61">
        <v>1314718</v>
      </c>
      <c r="AR154" s="61">
        <v>225642</v>
      </c>
      <c r="AS154" s="61">
        <v>342234</v>
      </c>
      <c r="AT154" s="61">
        <v>72526</v>
      </c>
      <c r="AU154" s="61">
        <v>220024</v>
      </c>
      <c r="AV154" s="61">
        <v>158836</v>
      </c>
      <c r="AW154" s="61">
        <v>44764</v>
      </c>
      <c r="AX154" s="61">
        <v>652289</v>
      </c>
      <c r="AY154" s="61">
        <v>294007</v>
      </c>
      <c r="AZ154" s="61">
        <v>180572</v>
      </c>
      <c r="BA154" s="61">
        <v>254466</v>
      </c>
      <c r="BB154" s="61">
        <v>41117</v>
      </c>
      <c r="BC154" s="61">
        <v>119651</v>
      </c>
      <c r="BD154" s="61">
        <v>121919</v>
      </c>
      <c r="BE154" s="61">
        <v>38538</v>
      </c>
      <c r="BF154" s="61">
        <v>255067</v>
      </c>
      <c r="BG154" s="61">
        <v>123832</v>
      </c>
      <c r="BH154" s="61">
        <v>45070</v>
      </c>
      <c r="BI154" s="61">
        <v>87768</v>
      </c>
      <c r="BJ154" s="61">
        <v>31409</v>
      </c>
      <c r="BK154" s="61">
        <v>100373</v>
      </c>
      <c r="BL154" s="61">
        <v>36917</v>
      </c>
      <c r="BM154" s="61">
        <v>6226</v>
      </c>
      <c r="BN154" s="61">
        <v>397222</v>
      </c>
      <c r="BO154" s="61">
        <v>170175</v>
      </c>
      <c r="BP154" s="61">
        <v>878220</v>
      </c>
      <c r="BQ154" s="61">
        <v>1239822</v>
      </c>
      <c r="BR154" s="61">
        <v>129419</v>
      </c>
      <c r="BS154" s="61">
        <v>526721</v>
      </c>
      <c r="BT154" s="61">
        <v>665201</v>
      </c>
      <c r="BU154" s="61">
        <v>84191</v>
      </c>
      <c r="BV154" s="61">
        <v>2489865</v>
      </c>
      <c r="BW154" s="61">
        <v>582973</v>
      </c>
      <c r="BX154" s="61">
        <v>692901</v>
      </c>
      <c r="BY154" s="61">
        <v>892500</v>
      </c>
      <c r="BZ154" s="61">
        <v>74907</v>
      </c>
      <c r="CA154" s="61">
        <v>299124</v>
      </c>
      <c r="CB154" s="61">
        <v>462619</v>
      </c>
      <c r="CC154" s="61">
        <v>74256</v>
      </c>
      <c r="CD154" s="61">
        <v>735271</v>
      </c>
      <c r="CE154" s="61">
        <v>209860</v>
      </c>
      <c r="CF154" s="61">
        <v>185318</v>
      </c>
      <c r="CG154" s="61">
        <v>347322</v>
      </c>
      <c r="CH154" s="61">
        <v>54512</v>
      </c>
      <c r="CI154" s="61">
        <v>227596</v>
      </c>
      <c r="CJ154" s="61">
        <v>202582</v>
      </c>
      <c r="CK154" s="61">
        <v>9935</v>
      </c>
      <c r="CL154" s="61">
        <v>1754594</v>
      </c>
      <c r="CM154" s="61">
        <v>373113</v>
      </c>
    </row>
    <row r="155" spans="1:91" s="59" customFormat="1" x14ac:dyDescent="0.3">
      <c r="A155" s="60" t="s">
        <v>364</v>
      </c>
      <c r="B155" s="61">
        <v>13622908</v>
      </c>
      <c r="C155" s="61">
        <v>2208915</v>
      </c>
      <c r="D155" s="61">
        <v>2093220</v>
      </c>
      <c r="E155" s="61">
        <v>1011021</v>
      </c>
      <c r="F155" s="61">
        <v>2645423</v>
      </c>
      <c r="G155" s="61">
        <v>1151290</v>
      </c>
      <c r="H155" s="61">
        <v>1025471</v>
      </c>
      <c r="I155" s="61">
        <v>6363350</v>
      </c>
      <c r="J155" s="61">
        <v>1260924</v>
      </c>
      <c r="K155" s="61">
        <v>241846</v>
      </c>
      <c r="L155" s="61">
        <v>303756</v>
      </c>
      <c r="M155" s="61">
        <v>899260</v>
      </c>
      <c r="N155" s="61">
        <v>668436</v>
      </c>
      <c r="O155" s="61">
        <v>469667</v>
      </c>
      <c r="P155" s="61">
        <v>7259558</v>
      </c>
      <c r="Q155" s="61">
        <v>947991</v>
      </c>
      <c r="R155" s="61">
        <v>1851374</v>
      </c>
      <c r="S155" s="61">
        <v>707265</v>
      </c>
      <c r="T155" s="61">
        <v>1746163</v>
      </c>
      <c r="U155" s="61">
        <v>482853</v>
      </c>
      <c r="V155" s="61">
        <v>555803</v>
      </c>
      <c r="W155" s="61">
        <v>47760600</v>
      </c>
      <c r="X155" s="61">
        <v>7371761</v>
      </c>
      <c r="Y155" s="61">
        <v>11414856</v>
      </c>
      <c r="Z155" s="61">
        <v>6875312</v>
      </c>
      <c r="AA155" s="61">
        <v>8900068</v>
      </c>
      <c r="AB155" s="61">
        <v>4033379</v>
      </c>
      <c r="AC155" s="61">
        <v>2037081</v>
      </c>
      <c r="AD155" s="61">
        <v>17310199</v>
      </c>
      <c r="AE155" s="61">
        <v>3985472</v>
      </c>
      <c r="AF155" s="61">
        <v>999650</v>
      </c>
      <c r="AG155" s="61">
        <v>1368540</v>
      </c>
      <c r="AH155" s="61">
        <v>2503794</v>
      </c>
      <c r="AI155" s="61">
        <v>2238819</v>
      </c>
      <c r="AJ155" s="61">
        <v>830595</v>
      </c>
      <c r="AK155" s="61">
        <v>30450401</v>
      </c>
      <c r="AL155" s="61">
        <v>3386289</v>
      </c>
      <c r="AM155" s="61">
        <v>10415206</v>
      </c>
      <c r="AN155" s="61">
        <v>5506772</v>
      </c>
      <c r="AO155" s="61">
        <v>6396274</v>
      </c>
      <c r="AP155" s="61">
        <v>1794561</v>
      </c>
      <c r="AQ155" s="61">
        <v>1206486</v>
      </c>
      <c r="AR155" s="61">
        <v>247920</v>
      </c>
      <c r="AS155" s="61">
        <v>365237</v>
      </c>
      <c r="AT155" s="61">
        <v>83535</v>
      </c>
      <c r="AU155" s="61">
        <v>261960</v>
      </c>
      <c r="AV155" s="61">
        <v>174308</v>
      </c>
      <c r="AW155" s="61">
        <v>58103</v>
      </c>
      <c r="AX155" s="61">
        <v>698256</v>
      </c>
      <c r="AY155" s="61">
        <v>319596</v>
      </c>
      <c r="AZ155" s="61">
        <v>201399</v>
      </c>
      <c r="BA155" s="61">
        <v>275541</v>
      </c>
      <c r="BB155" s="61">
        <v>45499</v>
      </c>
      <c r="BC155" s="61">
        <v>152468</v>
      </c>
      <c r="BD155" s="61">
        <v>127571</v>
      </c>
      <c r="BE155" s="61">
        <v>50070</v>
      </c>
      <c r="BF155" s="61">
        <v>290347</v>
      </c>
      <c r="BG155" s="61">
        <v>118028</v>
      </c>
      <c r="BH155" s="61">
        <v>46521</v>
      </c>
      <c r="BI155" s="61">
        <v>89695</v>
      </c>
      <c r="BJ155" s="61">
        <v>38036</v>
      </c>
      <c r="BK155" s="61">
        <v>109492</v>
      </c>
      <c r="BL155" s="61">
        <v>46737</v>
      </c>
      <c r="BM155" s="61">
        <v>8033</v>
      </c>
      <c r="BN155" s="61">
        <v>407909</v>
      </c>
      <c r="BO155" s="61">
        <v>201569</v>
      </c>
      <c r="BP155" s="61">
        <v>1017773</v>
      </c>
      <c r="BQ155" s="61">
        <v>1331181</v>
      </c>
      <c r="BR155" s="61">
        <v>146520</v>
      </c>
      <c r="BS155" s="61">
        <v>605458</v>
      </c>
      <c r="BT155" s="61">
        <v>738788</v>
      </c>
      <c r="BU155" s="61">
        <v>110222</v>
      </c>
      <c r="BV155" s="61">
        <v>2767237</v>
      </c>
      <c r="BW155" s="61">
        <v>654582</v>
      </c>
      <c r="BX155" s="61">
        <v>800807</v>
      </c>
      <c r="BY155" s="61">
        <v>999952</v>
      </c>
      <c r="BZ155" s="61">
        <v>82069</v>
      </c>
      <c r="CA155" s="61">
        <v>367920</v>
      </c>
      <c r="CB155" s="61">
        <v>491674</v>
      </c>
      <c r="CC155" s="61">
        <v>98973</v>
      </c>
      <c r="CD155" s="61">
        <v>940988</v>
      </c>
      <c r="CE155" s="61">
        <v>203090</v>
      </c>
      <c r="CF155" s="61">
        <v>216966</v>
      </c>
      <c r="CG155" s="61">
        <v>331229</v>
      </c>
      <c r="CH155" s="61">
        <v>64452</v>
      </c>
      <c r="CI155" s="61">
        <v>237539</v>
      </c>
      <c r="CJ155" s="61">
        <v>247114</v>
      </c>
      <c r="CK155" s="61">
        <v>11249</v>
      </c>
      <c r="CL155" s="61">
        <v>1826249</v>
      </c>
      <c r="CM155" s="61">
        <v>451492</v>
      </c>
    </row>
    <row r="156" spans="1:91" s="59" customFormat="1" x14ac:dyDescent="0.3">
      <c r="A156" s="60" t="s">
        <v>365</v>
      </c>
      <c r="B156" s="61">
        <v>11753507</v>
      </c>
      <c r="C156" s="61">
        <v>2013198</v>
      </c>
      <c r="D156" s="61">
        <v>1741692</v>
      </c>
      <c r="E156" s="61">
        <v>893661</v>
      </c>
      <c r="F156" s="61">
        <v>2149212</v>
      </c>
      <c r="G156" s="61">
        <v>917581</v>
      </c>
      <c r="H156" s="61">
        <v>1170483</v>
      </c>
      <c r="I156" s="61">
        <v>4991258</v>
      </c>
      <c r="J156" s="61">
        <v>987854</v>
      </c>
      <c r="K156" s="61">
        <v>177047</v>
      </c>
      <c r="L156" s="61">
        <v>235293</v>
      </c>
      <c r="M156" s="61">
        <v>691162</v>
      </c>
      <c r="N156" s="61">
        <v>477553</v>
      </c>
      <c r="O156" s="61">
        <v>536583</v>
      </c>
      <c r="P156" s="61">
        <v>6762248</v>
      </c>
      <c r="Q156" s="61">
        <v>1025343</v>
      </c>
      <c r="R156" s="61">
        <v>1564645</v>
      </c>
      <c r="S156" s="61">
        <v>658368</v>
      </c>
      <c r="T156" s="61">
        <v>1458050</v>
      </c>
      <c r="U156" s="61">
        <v>440028</v>
      </c>
      <c r="V156" s="61">
        <v>633900</v>
      </c>
      <c r="W156" s="61">
        <v>38965938</v>
      </c>
      <c r="X156" s="61">
        <v>6077011</v>
      </c>
      <c r="Y156" s="61">
        <v>9364391</v>
      </c>
      <c r="Z156" s="61">
        <v>5974213</v>
      </c>
      <c r="AA156" s="61">
        <v>6650004</v>
      </c>
      <c r="AB156" s="61">
        <v>3177788</v>
      </c>
      <c r="AC156" s="61">
        <v>2328196</v>
      </c>
      <c r="AD156" s="61">
        <v>11754777</v>
      </c>
      <c r="AE156" s="61">
        <v>2512737</v>
      </c>
      <c r="AF156" s="61">
        <v>652181</v>
      </c>
      <c r="AG156" s="61">
        <v>980202</v>
      </c>
      <c r="AH156" s="61">
        <v>1520153</v>
      </c>
      <c r="AI156" s="61">
        <v>1481862</v>
      </c>
      <c r="AJ156" s="61">
        <v>926240</v>
      </c>
      <c r="AK156" s="61">
        <v>27211161</v>
      </c>
      <c r="AL156" s="61">
        <v>3564274</v>
      </c>
      <c r="AM156" s="61">
        <v>8712210</v>
      </c>
      <c r="AN156" s="61">
        <v>4994011</v>
      </c>
      <c r="AO156" s="61">
        <v>5129851</v>
      </c>
      <c r="AP156" s="61">
        <v>1695926</v>
      </c>
      <c r="AQ156" s="61">
        <v>1401956</v>
      </c>
      <c r="AR156" s="61">
        <v>181652</v>
      </c>
      <c r="AS156" s="61">
        <v>310788</v>
      </c>
      <c r="AT156" s="61">
        <v>108507</v>
      </c>
      <c r="AU156" s="61">
        <v>259671</v>
      </c>
      <c r="AV156" s="61">
        <v>141535</v>
      </c>
      <c r="AW156" s="61">
        <v>54869</v>
      </c>
      <c r="AX156" s="61">
        <v>615514</v>
      </c>
      <c r="AY156" s="61">
        <v>340661</v>
      </c>
      <c r="AZ156" s="61">
        <v>138578</v>
      </c>
      <c r="BA156" s="61">
        <v>199561</v>
      </c>
      <c r="BB156" s="61">
        <v>55851</v>
      </c>
      <c r="BC156" s="61">
        <v>127818</v>
      </c>
      <c r="BD156" s="61">
        <v>95525</v>
      </c>
      <c r="BE156" s="61">
        <v>46450</v>
      </c>
      <c r="BF156" s="61">
        <v>186539</v>
      </c>
      <c r="BG156" s="61">
        <v>137532</v>
      </c>
      <c r="BH156" s="61">
        <v>43074</v>
      </c>
      <c r="BI156" s="61">
        <v>111227</v>
      </c>
      <c r="BJ156" s="61">
        <v>52655</v>
      </c>
      <c r="BK156" s="61">
        <v>131853</v>
      </c>
      <c r="BL156" s="61">
        <v>46011</v>
      </c>
      <c r="BM156" s="61">
        <v>8419</v>
      </c>
      <c r="BN156" s="61">
        <v>428976</v>
      </c>
      <c r="BO156" s="61">
        <v>203128</v>
      </c>
      <c r="BP156" s="61">
        <v>661464</v>
      </c>
      <c r="BQ156" s="61">
        <v>1005895</v>
      </c>
      <c r="BR156" s="61">
        <v>179594</v>
      </c>
      <c r="BS156" s="61">
        <v>566362</v>
      </c>
      <c r="BT156" s="61">
        <v>541419</v>
      </c>
      <c r="BU156" s="61">
        <v>97754</v>
      </c>
      <c r="BV156" s="61">
        <v>2336863</v>
      </c>
      <c r="BW156" s="61">
        <v>687662</v>
      </c>
      <c r="BX156" s="61">
        <v>463225</v>
      </c>
      <c r="BY156" s="61">
        <v>576532</v>
      </c>
      <c r="BZ156" s="61">
        <v>92630</v>
      </c>
      <c r="CA156" s="61">
        <v>268009</v>
      </c>
      <c r="CB156" s="61">
        <v>315023</v>
      </c>
      <c r="CC156" s="61">
        <v>84794</v>
      </c>
      <c r="CD156" s="61">
        <v>480155</v>
      </c>
      <c r="CE156" s="61">
        <v>232368</v>
      </c>
      <c r="CF156" s="61">
        <v>198238</v>
      </c>
      <c r="CG156" s="61">
        <v>429362</v>
      </c>
      <c r="CH156" s="61">
        <v>86964</v>
      </c>
      <c r="CI156" s="61">
        <v>298353</v>
      </c>
      <c r="CJ156" s="61">
        <v>226395</v>
      </c>
      <c r="CK156" s="61">
        <v>12959</v>
      </c>
      <c r="CL156" s="61">
        <v>1856708</v>
      </c>
      <c r="CM156" s="61">
        <v>455294</v>
      </c>
    </row>
    <row r="157" spans="1:91" s="59" customFormat="1" x14ac:dyDescent="0.3">
      <c r="A157" s="60" t="s">
        <v>366</v>
      </c>
      <c r="B157" s="61">
        <v>10757739</v>
      </c>
      <c r="C157" s="61">
        <v>1835740</v>
      </c>
      <c r="D157" s="61">
        <v>1360646</v>
      </c>
      <c r="E157" s="61">
        <v>985132</v>
      </c>
      <c r="F157" s="61">
        <v>1936191</v>
      </c>
      <c r="G157" s="61">
        <v>839583</v>
      </c>
      <c r="H157" s="61">
        <v>1228195</v>
      </c>
      <c r="I157" s="61">
        <v>4523969</v>
      </c>
      <c r="J157" s="61">
        <v>795523</v>
      </c>
      <c r="K157" s="61">
        <v>162615</v>
      </c>
      <c r="L157" s="61">
        <v>200645</v>
      </c>
      <c r="M157" s="61">
        <v>608812</v>
      </c>
      <c r="N157" s="61">
        <v>410411</v>
      </c>
      <c r="O157" s="61">
        <v>563246</v>
      </c>
      <c r="P157" s="61">
        <v>6233770</v>
      </c>
      <c r="Q157" s="61">
        <v>1040217</v>
      </c>
      <c r="R157" s="61">
        <v>1198031</v>
      </c>
      <c r="S157" s="61">
        <v>784487</v>
      </c>
      <c r="T157" s="61">
        <v>1327379</v>
      </c>
      <c r="U157" s="61">
        <v>429172</v>
      </c>
      <c r="V157" s="61">
        <v>664949</v>
      </c>
      <c r="W157" s="61">
        <v>33836772</v>
      </c>
      <c r="X157" s="61">
        <v>5141230</v>
      </c>
      <c r="Y157" s="61">
        <v>7041981</v>
      </c>
      <c r="Z157" s="61">
        <v>6440956</v>
      </c>
      <c r="AA157" s="61">
        <v>5221686</v>
      </c>
      <c r="AB157" s="61">
        <v>2691347</v>
      </c>
      <c r="AC157" s="61">
        <v>2522790</v>
      </c>
      <c r="AD157" s="61">
        <v>9614409</v>
      </c>
      <c r="AE157" s="61">
        <v>1665690</v>
      </c>
      <c r="AF157" s="61">
        <v>511919</v>
      </c>
      <c r="AG157" s="61">
        <v>759636</v>
      </c>
      <c r="AH157" s="61">
        <v>1173598</v>
      </c>
      <c r="AI157" s="61">
        <v>1114650</v>
      </c>
      <c r="AJ157" s="61">
        <v>1002672</v>
      </c>
      <c r="AK157" s="61">
        <v>24222363</v>
      </c>
      <c r="AL157" s="61">
        <v>3475540</v>
      </c>
      <c r="AM157" s="61">
        <v>6530063</v>
      </c>
      <c r="AN157" s="61">
        <v>5681320</v>
      </c>
      <c r="AO157" s="61">
        <v>4048088</v>
      </c>
      <c r="AP157" s="61">
        <v>1576697</v>
      </c>
      <c r="AQ157" s="61">
        <v>1520119</v>
      </c>
      <c r="AR157" s="61">
        <v>101292</v>
      </c>
      <c r="AS157" s="61">
        <v>246232</v>
      </c>
      <c r="AT157" s="61">
        <v>111408</v>
      </c>
      <c r="AU157" s="61">
        <v>264549</v>
      </c>
      <c r="AV157" s="61">
        <v>78792</v>
      </c>
      <c r="AW157" s="61">
        <v>59296</v>
      </c>
      <c r="AX157" s="61">
        <v>602045</v>
      </c>
      <c r="AY157" s="61">
        <v>372127</v>
      </c>
      <c r="AZ157" s="61">
        <v>70109</v>
      </c>
      <c r="BA157" s="61">
        <v>139559</v>
      </c>
      <c r="BB157" s="61">
        <v>55430</v>
      </c>
      <c r="BC157" s="61">
        <v>120330</v>
      </c>
      <c r="BD157" s="61">
        <v>55042</v>
      </c>
      <c r="BE157" s="61">
        <v>50792</v>
      </c>
      <c r="BF157" s="61">
        <v>163918</v>
      </c>
      <c r="BG157" s="61">
        <v>140343</v>
      </c>
      <c r="BH157" s="61">
        <v>31183</v>
      </c>
      <c r="BI157" s="61">
        <v>106673</v>
      </c>
      <c r="BJ157" s="61">
        <v>55978</v>
      </c>
      <c r="BK157" s="61">
        <v>144219</v>
      </c>
      <c r="BL157" s="61">
        <v>23750</v>
      </c>
      <c r="BM157" s="61">
        <v>8504</v>
      </c>
      <c r="BN157" s="61">
        <v>438127</v>
      </c>
      <c r="BO157" s="61">
        <v>231784</v>
      </c>
      <c r="BP157" s="61">
        <v>314938</v>
      </c>
      <c r="BQ157" s="61">
        <v>753410</v>
      </c>
      <c r="BR157" s="61">
        <v>202707</v>
      </c>
      <c r="BS157" s="61">
        <v>558604</v>
      </c>
      <c r="BT157" s="61">
        <v>254670</v>
      </c>
      <c r="BU157" s="61">
        <v>101516</v>
      </c>
      <c r="BV157" s="61">
        <v>2188021</v>
      </c>
      <c r="BW157" s="61">
        <v>767363</v>
      </c>
      <c r="BX157" s="61">
        <v>174965</v>
      </c>
      <c r="BY157" s="61">
        <v>339552</v>
      </c>
      <c r="BZ157" s="61">
        <v>101430</v>
      </c>
      <c r="CA157" s="61">
        <v>227440</v>
      </c>
      <c r="CB157" s="61">
        <v>132819</v>
      </c>
      <c r="CC157" s="61">
        <v>88102</v>
      </c>
      <c r="CD157" s="61">
        <v>356327</v>
      </c>
      <c r="CE157" s="61">
        <v>245055</v>
      </c>
      <c r="CF157" s="61">
        <v>139974</v>
      </c>
      <c r="CG157" s="61">
        <v>413858</v>
      </c>
      <c r="CH157" s="61">
        <v>101277</v>
      </c>
      <c r="CI157" s="61">
        <v>331164</v>
      </c>
      <c r="CJ157" s="61">
        <v>121850</v>
      </c>
      <c r="CK157" s="61">
        <v>13414</v>
      </c>
      <c r="CL157" s="61">
        <v>1831695</v>
      </c>
      <c r="CM157" s="61">
        <v>522307</v>
      </c>
    </row>
    <row r="158" spans="1:91" s="59" customFormat="1" x14ac:dyDescent="0.3">
      <c r="A158" s="60" t="s">
        <v>367</v>
      </c>
      <c r="B158" s="61">
        <v>7152418</v>
      </c>
      <c r="C158" s="61">
        <v>1269391</v>
      </c>
      <c r="D158" s="61">
        <v>121271</v>
      </c>
      <c r="E158" s="61">
        <v>921709</v>
      </c>
      <c r="F158" s="61">
        <v>1250229</v>
      </c>
      <c r="G158" s="61">
        <v>586649</v>
      </c>
      <c r="H158" s="61">
        <v>1125101</v>
      </c>
      <c r="I158" s="61">
        <v>3755355</v>
      </c>
      <c r="J158" s="61">
        <v>673668</v>
      </c>
      <c r="K158" s="61">
        <v>39934</v>
      </c>
      <c r="L158" s="61">
        <v>153280</v>
      </c>
      <c r="M158" s="61">
        <v>484693</v>
      </c>
      <c r="N158" s="61">
        <v>330683</v>
      </c>
      <c r="O158" s="61">
        <v>591976</v>
      </c>
      <c r="P158" s="61">
        <v>3397063</v>
      </c>
      <c r="Q158" s="61">
        <v>595723</v>
      </c>
      <c r="R158" s="61">
        <v>81337</v>
      </c>
      <c r="S158" s="61">
        <v>768429</v>
      </c>
      <c r="T158" s="61">
        <v>765536</v>
      </c>
      <c r="U158" s="61">
        <v>255966</v>
      </c>
      <c r="V158" s="61">
        <v>533125</v>
      </c>
      <c r="W158" s="61">
        <v>19978052</v>
      </c>
      <c r="X158" s="61">
        <v>3068171</v>
      </c>
      <c r="Y158" s="61">
        <v>407673</v>
      </c>
      <c r="Z158" s="61">
        <v>6072981</v>
      </c>
      <c r="AA158" s="61">
        <v>2723985</v>
      </c>
      <c r="AB158" s="61">
        <v>1899397</v>
      </c>
      <c r="AC158" s="61">
        <v>2275915</v>
      </c>
      <c r="AD158" s="61">
        <v>7578414</v>
      </c>
      <c r="AE158" s="61">
        <v>1294175</v>
      </c>
      <c r="AF158" s="61">
        <v>78504</v>
      </c>
      <c r="AG158" s="61">
        <v>548693</v>
      </c>
      <c r="AH158" s="61">
        <v>858002</v>
      </c>
      <c r="AI158" s="61">
        <v>954450</v>
      </c>
      <c r="AJ158" s="61">
        <v>1066842</v>
      </c>
      <c r="AK158" s="61">
        <v>12399638</v>
      </c>
      <c r="AL158" s="61">
        <v>1773996</v>
      </c>
      <c r="AM158" s="61">
        <v>329169</v>
      </c>
      <c r="AN158" s="61">
        <v>5524287</v>
      </c>
      <c r="AO158" s="61">
        <v>1865983</v>
      </c>
      <c r="AP158" s="61">
        <v>944947</v>
      </c>
      <c r="AQ158" s="61">
        <v>1209073</v>
      </c>
      <c r="AR158" s="61">
        <v>48888</v>
      </c>
      <c r="AS158" s="61">
        <v>141721</v>
      </c>
      <c r="AT158" s="61">
        <v>98036</v>
      </c>
      <c r="AU158" s="61">
        <v>206585</v>
      </c>
      <c r="AV158" s="61">
        <v>46361</v>
      </c>
      <c r="AW158" s="61">
        <v>47422</v>
      </c>
      <c r="AX158" s="61">
        <v>364981</v>
      </c>
      <c r="AY158" s="61">
        <v>315397</v>
      </c>
      <c r="AZ158" s="61">
        <v>34901</v>
      </c>
      <c r="BA158" s="61">
        <v>92673</v>
      </c>
      <c r="BB158" s="61">
        <v>62432</v>
      </c>
      <c r="BC158" s="61">
        <v>110953</v>
      </c>
      <c r="BD158" s="61">
        <v>35224</v>
      </c>
      <c r="BE158" s="61">
        <v>42003</v>
      </c>
      <c r="BF158" s="61">
        <v>139834</v>
      </c>
      <c r="BG158" s="61">
        <v>155648</v>
      </c>
      <c r="BH158" s="61">
        <v>13987</v>
      </c>
      <c r="BI158" s="61">
        <v>49048</v>
      </c>
      <c r="BJ158" s="61">
        <v>35604</v>
      </c>
      <c r="BK158" s="61">
        <v>95632</v>
      </c>
      <c r="BL158" s="61">
        <v>11137</v>
      </c>
      <c r="BM158" s="61">
        <v>5419</v>
      </c>
      <c r="BN158" s="61">
        <v>225148</v>
      </c>
      <c r="BO158" s="61">
        <v>159749</v>
      </c>
      <c r="BP158" s="61">
        <v>123704</v>
      </c>
      <c r="BQ158" s="61">
        <v>341556</v>
      </c>
      <c r="BR158" s="61">
        <v>165555</v>
      </c>
      <c r="BS158" s="61">
        <v>426775</v>
      </c>
      <c r="BT158" s="61">
        <v>110114</v>
      </c>
      <c r="BU158" s="61">
        <v>87235</v>
      </c>
      <c r="BV158" s="61">
        <v>1167219</v>
      </c>
      <c r="BW158" s="61">
        <v>646013</v>
      </c>
      <c r="BX158" s="61">
        <v>76730</v>
      </c>
      <c r="BY158" s="61">
        <v>197902</v>
      </c>
      <c r="BZ158" s="61">
        <v>106673</v>
      </c>
      <c r="CA158" s="61">
        <v>221722</v>
      </c>
      <c r="CB158" s="61">
        <v>67177</v>
      </c>
      <c r="CC158" s="61">
        <v>78022</v>
      </c>
      <c r="CD158" s="61">
        <v>268510</v>
      </c>
      <c r="CE158" s="61">
        <v>277439</v>
      </c>
      <c r="CF158" s="61">
        <v>46974</v>
      </c>
      <c r="CG158" s="61">
        <v>143654</v>
      </c>
      <c r="CH158" s="61">
        <v>58882</v>
      </c>
      <c r="CI158" s="61">
        <v>205053</v>
      </c>
      <c r="CJ158" s="61">
        <v>42937</v>
      </c>
      <c r="CK158" s="61">
        <v>9213</v>
      </c>
      <c r="CL158" s="61">
        <v>898709</v>
      </c>
      <c r="CM158" s="61">
        <v>368575</v>
      </c>
    </row>
    <row r="159" spans="1:91" s="59" customFormat="1" x14ac:dyDescent="0.3">
      <c r="A159" s="60" t="s">
        <v>368</v>
      </c>
      <c r="B159" s="61">
        <v>6561380</v>
      </c>
      <c r="C159" s="61">
        <v>1108517</v>
      </c>
      <c r="D159" s="61">
        <v>102526</v>
      </c>
      <c r="E159" s="61">
        <v>908820</v>
      </c>
      <c r="F159" s="61">
        <v>1162859</v>
      </c>
      <c r="G159" s="61">
        <v>541561</v>
      </c>
      <c r="H159" s="61">
        <v>1058633</v>
      </c>
      <c r="I159" s="61">
        <v>3645324</v>
      </c>
      <c r="J159" s="61">
        <v>643956</v>
      </c>
      <c r="K159" s="61">
        <v>39500</v>
      </c>
      <c r="L159" s="61">
        <v>161306</v>
      </c>
      <c r="M159" s="61">
        <v>517245</v>
      </c>
      <c r="N159" s="61">
        <v>326018</v>
      </c>
      <c r="O159" s="61">
        <v>606856</v>
      </c>
      <c r="P159" s="61">
        <v>2916057</v>
      </c>
      <c r="Q159" s="61">
        <v>464561</v>
      </c>
      <c r="R159" s="61">
        <v>63026</v>
      </c>
      <c r="S159" s="61">
        <v>747514</v>
      </c>
      <c r="T159" s="61">
        <v>645613</v>
      </c>
      <c r="U159" s="61">
        <v>215544</v>
      </c>
      <c r="V159" s="61">
        <v>451778</v>
      </c>
      <c r="W159" s="61">
        <v>18025526</v>
      </c>
      <c r="X159" s="61">
        <v>2515502</v>
      </c>
      <c r="Y159" s="61">
        <v>311450</v>
      </c>
      <c r="Z159" s="61">
        <v>5966000</v>
      </c>
      <c r="AA159" s="61">
        <v>2482516</v>
      </c>
      <c r="AB159" s="61">
        <v>1567092</v>
      </c>
      <c r="AC159" s="61">
        <v>2165912</v>
      </c>
      <c r="AD159" s="61">
        <v>7206683</v>
      </c>
      <c r="AE159" s="61">
        <v>1244788</v>
      </c>
      <c r="AF159" s="61">
        <v>84821</v>
      </c>
      <c r="AG159" s="61">
        <v>614159</v>
      </c>
      <c r="AH159" s="61">
        <v>903095</v>
      </c>
      <c r="AI159" s="61">
        <v>813574</v>
      </c>
      <c r="AJ159" s="61">
        <v>1121901</v>
      </c>
      <c r="AK159" s="61">
        <v>10818842</v>
      </c>
      <c r="AL159" s="61">
        <v>1270713</v>
      </c>
      <c r="AM159" s="61">
        <v>226629</v>
      </c>
      <c r="AN159" s="61">
        <v>5351841</v>
      </c>
      <c r="AO159" s="61">
        <v>1579421</v>
      </c>
      <c r="AP159" s="61">
        <v>753518</v>
      </c>
      <c r="AQ159" s="61">
        <v>1044011</v>
      </c>
      <c r="AR159" s="61">
        <v>50632</v>
      </c>
      <c r="AS159" s="61">
        <v>120835</v>
      </c>
      <c r="AT159" s="61">
        <v>80797</v>
      </c>
      <c r="AU159" s="61">
        <v>197086</v>
      </c>
      <c r="AV159" s="61">
        <v>34070</v>
      </c>
      <c r="AW159" s="61">
        <v>41342</v>
      </c>
      <c r="AX159" s="61">
        <v>292142</v>
      </c>
      <c r="AY159" s="61">
        <v>291612</v>
      </c>
      <c r="AZ159" s="61">
        <v>37013</v>
      </c>
      <c r="BA159" s="61">
        <v>88202</v>
      </c>
      <c r="BB159" s="61">
        <v>54363</v>
      </c>
      <c r="BC159" s="61">
        <v>123180</v>
      </c>
      <c r="BD159" s="61">
        <v>28270</v>
      </c>
      <c r="BE159" s="61">
        <v>38156</v>
      </c>
      <c r="BF159" s="61">
        <v>120096</v>
      </c>
      <c r="BG159" s="61">
        <v>154675</v>
      </c>
      <c r="BH159" s="61">
        <v>13619</v>
      </c>
      <c r="BI159" s="61">
        <v>32633</v>
      </c>
      <c r="BJ159" s="61">
        <v>26434</v>
      </c>
      <c r="BK159" s="61">
        <v>73906</v>
      </c>
      <c r="BL159" s="61">
        <v>5800</v>
      </c>
      <c r="BM159" s="61">
        <v>3185</v>
      </c>
      <c r="BN159" s="61">
        <v>172046</v>
      </c>
      <c r="BO159" s="61">
        <v>136937</v>
      </c>
      <c r="BP159" s="61">
        <v>120150</v>
      </c>
      <c r="BQ159" s="61">
        <v>245614</v>
      </c>
      <c r="BR159" s="61">
        <v>146141</v>
      </c>
      <c r="BS159" s="61">
        <v>383547</v>
      </c>
      <c r="BT159" s="61">
        <v>67839</v>
      </c>
      <c r="BU159" s="61">
        <v>73597</v>
      </c>
      <c r="BV159" s="61">
        <v>894297</v>
      </c>
      <c r="BW159" s="61">
        <v>584318</v>
      </c>
      <c r="BX159" s="61">
        <v>85850</v>
      </c>
      <c r="BY159" s="61">
        <v>170875</v>
      </c>
      <c r="BZ159" s="61">
        <v>100321</v>
      </c>
      <c r="CA159" s="61">
        <v>238521</v>
      </c>
      <c r="CB159" s="61">
        <v>52110</v>
      </c>
      <c r="CC159" s="61">
        <v>68332</v>
      </c>
      <c r="CD159" s="61">
        <v>247630</v>
      </c>
      <c r="CE159" s="61">
        <v>281149</v>
      </c>
      <c r="CF159" s="61">
        <v>34300</v>
      </c>
      <c r="CG159" s="61">
        <v>74739</v>
      </c>
      <c r="CH159" s="61">
        <v>45820</v>
      </c>
      <c r="CI159" s="61">
        <v>145026</v>
      </c>
      <c r="CJ159" s="61">
        <v>15729</v>
      </c>
      <c r="CK159" s="61">
        <v>5265</v>
      </c>
      <c r="CL159" s="61">
        <v>646667</v>
      </c>
      <c r="CM159" s="61">
        <v>303169</v>
      </c>
    </row>
    <row r="160" spans="1:91" s="59" customFormat="1" x14ac:dyDescent="0.3">
      <c r="A160" s="64" t="s">
        <v>375</v>
      </c>
      <c r="B160" s="65">
        <v>5776075</v>
      </c>
      <c r="C160" s="65">
        <v>983971</v>
      </c>
      <c r="D160" s="65">
        <v>67535</v>
      </c>
      <c r="E160" s="65">
        <v>905844</v>
      </c>
      <c r="F160" s="65">
        <v>1063163</v>
      </c>
      <c r="G160" s="65">
        <v>496336</v>
      </c>
      <c r="H160" s="65">
        <v>949891</v>
      </c>
      <c r="I160" s="65">
        <v>2919287</v>
      </c>
      <c r="J160" s="65">
        <v>528371</v>
      </c>
      <c r="K160" s="65">
        <v>28073</v>
      </c>
      <c r="L160" s="65">
        <v>130640</v>
      </c>
      <c r="M160" s="65">
        <v>420488</v>
      </c>
      <c r="N160" s="65">
        <v>279496</v>
      </c>
      <c r="O160" s="65">
        <v>503084</v>
      </c>
      <c r="P160" s="65">
        <v>2856788</v>
      </c>
      <c r="Q160" s="65">
        <v>455600</v>
      </c>
      <c r="R160" s="65">
        <v>39462</v>
      </c>
      <c r="S160" s="65">
        <v>775205</v>
      </c>
      <c r="T160" s="65">
        <v>642675</v>
      </c>
      <c r="U160" s="65">
        <v>216839</v>
      </c>
      <c r="V160" s="65">
        <v>446807</v>
      </c>
      <c r="W160" s="65">
        <v>16910798</v>
      </c>
      <c r="X160" s="65">
        <v>2275127</v>
      </c>
      <c r="Y160" s="65">
        <v>237851</v>
      </c>
      <c r="Z160" s="65">
        <v>6264611</v>
      </c>
      <c r="AA160" s="65">
        <v>2392888</v>
      </c>
      <c r="AB160" s="65">
        <v>1419810</v>
      </c>
      <c r="AC160" s="65">
        <v>1960674</v>
      </c>
      <c r="AD160" s="65">
        <v>5735585</v>
      </c>
      <c r="AE160" s="65">
        <v>979974</v>
      </c>
      <c r="AF160" s="65">
        <v>70299</v>
      </c>
      <c r="AG160" s="65">
        <v>501264</v>
      </c>
      <c r="AH160" s="65">
        <v>806367</v>
      </c>
      <c r="AI160" s="65">
        <v>644685</v>
      </c>
      <c r="AJ160" s="65">
        <v>909763</v>
      </c>
      <c r="AK160" s="65">
        <v>11175213</v>
      </c>
      <c r="AL160" s="65">
        <v>1295152</v>
      </c>
      <c r="AM160" s="65">
        <v>167552</v>
      </c>
      <c r="AN160" s="65">
        <v>5763346</v>
      </c>
      <c r="AO160" s="65">
        <v>1586521</v>
      </c>
      <c r="AP160" s="65">
        <v>775126</v>
      </c>
      <c r="AQ160" s="65">
        <v>1050912</v>
      </c>
      <c r="AR160" s="65">
        <v>36982</v>
      </c>
      <c r="AS160" s="65">
        <v>100095</v>
      </c>
      <c r="AT160" s="65">
        <v>76019</v>
      </c>
      <c r="AU160" s="65">
        <v>188585</v>
      </c>
      <c r="AV160" s="65">
        <v>22418</v>
      </c>
      <c r="AW160" s="65">
        <v>33075</v>
      </c>
      <c r="AX160" s="65">
        <v>269769</v>
      </c>
      <c r="AY160" s="65">
        <v>257029</v>
      </c>
      <c r="AZ160" s="65">
        <v>26192</v>
      </c>
      <c r="BA160" s="65">
        <v>66447</v>
      </c>
      <c r="BB160" s="65">
        <v>50749</v>
      </c>
      <c r="BC160" s="65">
        <v>110814</v>
      </c>
      <c r="BD160" s="65">
        <v>17902</v>
      </c>
      <c r="BE160" s="65">
        <v>30364</v>
      </c>
      <c r="BF160" s="65">
        <v>97146</v>
      </c>
      <c r="BG160" s="65">
        <v>128757</v>
      </c>
      <c r="BH160" s="65">
        <v>10790</v>
      </c>
      <c r="BI160" s="65">
        <v>33648</v>
      </c>
      <c r="BJ160" s="65">
        <v>25270</v>
      </c>
      <c r="BK160" s="65">
        <v>77771</v>
      </c>
      <c r="BL160" s="65">
        <v>4516</v>
      </c>
      <c r="BM160" s="65">
        <v>2710</v>
      </c>
      <c r="BN160" s="65">
        <v>172623</v>
      </c>
      <c r="BO160" s="65">
        <v>128272</v>
      </c>
      <c r="BP160" s="65">
        <v>90920</v>
      </c>
      <c r="BQ160" s="65">
        <v>225561</v>
      </c>
      <c r="BR160" s="65">
        <v>133108</v>
      </c>
      <c r="BS160" s="65">
        <v>371568</v>
      </c>
      <c r="BT160" s="65">
        <v>54429</v>
      </c>
      <c r="BU160" s="65">
        <v>58021</v>
      </c>
      <c r="BV160" s="65">
        <v>842480</v>
      </c>
      <c r="BW160" s="65">
        <v>499041</v>
      </c>
      <c r="BX160" s="65">
        <v>57420</v>
      </c>
      <c r="BY160" s="65">
        <v>132442</v>
      </c>
      <c r="BZ160" s="65">
        <v>90527</v>
      </c>
      <c r="CA160" s="65">
        <v>207117</v>
      </c>
      <c r="CB160" s="65">
        <v>36056</v>
      </c>
      <c r="CC160" s="65">
        <v>53904</v>
      </c>
      <c r="CD160" s="65">
        <v>184578</v>
      </c>
      <c r="CE160" s="65">
        <v>217930</v>
      </c>
      <c r="CF160" s="65">
        <v>33500</v>
      </c>
      <c r="CG160" s="65">
        <v>93119</v>
      </c>
      <c r="CH160" s="65">
        <v>42581</v>
      </c>
      <c r="CI160" s="65">
        <v>164451</v>
      </c>
      <c r="CJ160" s="65">
        <v>18372</v>
      </c>
      <c r="CK160" s="65">
        <v>4117</v>
      </c>
      <c r="CL160" s="65">
        <v>657902</v>
      </c>
      <c r="CM160" s="65">
        <v>281111</v>
      </c>
    </row>
    <row r="161" spans="1:91" s="59" customFormat="1" ht="13.5" x14ac:dyDescent="0.3">
      <c r="A161" s="64" t="s">
        <v>376</v>
      </c>
      <c r="B161" s="65">
        <v>6539960</v>
      </c>
      <c r="C161" s="65">
        <v>1210103</v>
      </c>
      <c r="D161" s="65">
        <v>167349</v>
      </c>
      <c r="E161" s="65">
        <v>924210</v>
      </c>
      <c r="F161" s="65">
        <v>1169902</v>
      </c>
      <c r="G161" s="65">
        <v>597413</v>
      </c>
      <c r="H161" s="65">
        <v>938401</v>
      </c>
      <c r="I161" s="65">
        <v>3419893</v>
      </c>
      <c r="J161" s="65">
        <v>683922</v>
      </c>
      <c r="K161" s="65">
        <v>55690</v>
      </c>
      <c r="L161" s="65">
        <v>133184</v>
      </c>
      <c r="M161" s="65">
        <v>468115</v>
      </c>
      <c r="N161" s="65">
        <v>338556</v>
      </c>
      <c r="O161" s="65">
        <v>499366</v>
      </c>
      <c r="P161" s="65">
        <v>3120066</v>
      </c>
      <c r="Q161" s="65">
        <v>526182</v>
      </c>
      <c r="R161" s="65">
        <v>111658</v>
      </c>
      <c r="S161" s="65">
        <v>791026</v>
      </c>
      <c r="T161" s="65">
        <v>701787</v>
      </c>
      <c r="U161" s="65">
        <v>258857</v>
      </c>
      <c r="V161" s="65">
        <v>439035</v>
      </c>
      <c r="W161" s="65">
        <v>18412444</v>
      </c>
      <c r="X161" s="289">
        <v>2934312</v>
      </c>
      <c r="Y161" s="65">
        <v>622366</v>
      </c>
      <c r="Z161" s="65">
        <v>5974812</v>
      </c>
      <c r="AA161" s="65">
        <v>2584837</v>
      </c>
      <c r="AB161" s="65">
        <v>1650056</v>
      </c>
      <c r="AC161" s="65">
        <v>1904664</v>
      </c>
      <c r="AD161" s="65">
        <v>6567323</v>
      </c>
      <c r="AE161" s="65">
        <v>1314090</v>
      </c>
      <c r="AF161" s="65">
        <v>152788</v>
      </c>
      <c r="AG161" s="65">
        <v>436046</v>
      </c>
      <c r="AH161" s="65">
        <v>839804</v>
      </c>
      <c r="AI161" s="65">
        <v>750879</v>
      </c>
      <c r="AJ161" s="65">
        <v>889050</v>
      </c>
      <c r="AK161" s="65">
        <v>11845120</v>
      </c>
      <c r="AL161" s="65">
        <v>1620222</v>
      </c>
      <c r="AM161" s="65">
        <v>469578</v>
      </c>
      <c r="AN161" s="65">
        <v>5538766</v>
      </c>
      <c r="AO161" s="65">
        <v>1745033</v>
      </c>
      <c r="AP161" s="65">
        <v>899177</v>
      </c>
      <c r="AQ161" s="65">
        <v>1015614</v>
      </c>
      <c r="AR161" s="65">
        <v>64254</v>
      </c>
      <c r="AS161" s="65">
        <v>127353</v>
      </c>
      <c r="AT161" s="65">
        <v>81664</v>
      </c>
      <c r="AU161" s="65">
        <v>220647</v>
      </c>
      <c r="AV161" s="65">
        <v>37989</v>
      </c>
      <c r="AW161" s="65">
        <v>39187</v>
      </c>
      <c r="AX161" s="65">
        <v>368010</v>
      </c>
      <c r="AY161" s="65">
        <v>270998</v>
      </c>
      <c r="AZ161" s="65">
        <v>51449</v>
      </c>
      <c r="BA161" s="65">
        <v>86588</v>
      </c>
      <c r="BB161" s="65">
        <v>54584</v>
      </c>
      <c r="BC161" s="65">
        <v>140887</v>
      </c>
      <c r="BD161" s="65">
        <v>30959</v>
      </c>
      <c r="BE161" s="65">
        <v>35579</v>
      </c>
      <c r="BF161" s="65">
        <v>153408</v>
      </c>
      <c r="BG161" s="65">
        <v>130467</v>
      </c>
      <c r="BH161" s="65">
        <v>12805</v>
      </c>
      <c r="BI161" s="65">
        <v>40765</v>
      </c>
      <c r="BJ161" s="65">
        <v>27080</v>
      </c>
      <c r="BK161" s="65">
        <v>79760</v>
      </c>
      <c r="BL161" s="65">
        <v>7030</v>
      </c>
      <c r="BM161" s="65">
        <v>3608</v>
      </c>
      <c r="BN161" s="65">
        <v>214602</v>
      </c>
      <c r="BO161" s="65">
        <v>140532</v>
      </c>
      <c r="BP161" s="65">
        <v>187060</v>
      </c>
      <c r="BQ161" s="65">
        <v>292027</v>
      </c>
      <c r="BR161" s="65">
        <v>137782</v>
      </c>
      <c r="BS161" s="65">
        <v>432044</v>
      </c>
      <c r="BT161" s="65">
        <v>103528</v>
      </c>
      <c r="BU161" s="65">
        <v>67200</v>
      </c>
      <c r="BV161" s="65">
        <v>1160539</v>
      </c>
      <c r="BW161" s="65">
        <v>554132</v>
      </c>
      <c r="BX161" s="65">
        <v>143553</v>
      </c>
      <c r="BY161" s="65">
        <v>164966</v>
      </c>
      <c r="BZ161" s="65">
        <v>91963</v>
      </c>
      <c r="CA161" s="65">
        <v>257814</v>
      </c>
      <c r="CB161" s="65">
        <v>69786</v>
      </c>
      <c r="CC161" s="65">
        <v>61679</v>
      </c>
      <c r="CD161" s="65">
        <v>302301</v>
      </c>
      <c r="CE161" s="65">
        <v>222029</v>
      </c>
      <c r="CF161" s="65">
        <v>43507</v>
      </c>
      <c r="CG161" s="65">
        <v>127062</v>
      </c>
      <c r="CH161" s="65">
        <v>45819</v>
      </c>
      <c r="CI161" s="65">
        <v>174231</v>
      </c>
      <c r="CJ161" s="65">
        <v>33742</v>
      </c>
      <c r="CK161" s="65">
        <v>5521</v>
      </c>
      <c r="CL161" s="65">
        <v>858238</v>
      </c>
      <c r="CM161" s="65">
        <v>332103</v>
      </c>
    </row>
    <row r="162" spans="1:91" s="59" customFormat="1" x14ac:dyDescent="0.3">
      <c r="A162" s="64" t="s">
        <v>377</v>
      </c>
      <c r="B162" s="65">
        <v>7680722</v>
      </c>
      <c r="C162" s="65">
        <v>1370955</v>
      </c>
      <c r="D162" s="65">
        <v>333877</v>
      </c>
      <c r="E162" s="65">
        <v>962639</v>
      </c>
      <c r="F162" s="65">
        <v>1401065</v>
      </c>
      <c r="G162" s="65">
        <v>729216</v>
      </c>
      <c r="H162" s="65">
        <v>1061743</v>
      </c>
      <c r="I162" s="65">
        <v>3780529</v>
      </c>
      <c r="J162" s="65">
        <v>675137</v>
      </c>
      <c r="K162" s="65">
        <v>106917</v>
      </c>
      <c r="L162" s="65">
        <v>151415</v>
      </c>
      <c r="M162" s="65">
        <v>537045</v>
      </c>
      <c r="N162" s="65">
        <v>377173</v>
      </c>
      <c r="O162" s="65">
        <v>514827</v>
      </c>
      <c r="P162" s="65">
        <v>3900193</v>
      </c>
      <c r="Q162" s="65">
        <v>695818</v>
      </c>
      <c r="R162" s="65">
        <v>226959</v>
      </c>
      <c r="S162" s="65">
        <v>811224</v>
      </c>
      <c r="T162" s="65">
        <v>864020</v>
      </c>
      <c r="U162" s="65">
        <v>352043</v>
      </c>
      <c r="V162" s="65">
        <v>546916</v>
      </c>
      <c r="W162" s="65">
        <v>22344694</v>
      </c>
      <c r="X162" s="65">
        <v>3627627</v>
      </c>
      <c r="Y162" s="65">
        <v>1429104</v>
      </c>
      <c r="Z162" s="65">
        <v>6139394</v>
      </c>
      <c r="AA162" s="65">
        <v>3241139</v>
      </c>
      <c r="AB162" s="65">
        <v>2274046</v>
      </c>
      <c r="AC162" s="65">
        <v>2214326</v>
      </c>
      <c r="AD162" s="65">
        <v>8016309</v>
      </c>
      <c r="AE162" s="65">
        <v>1429687</v>
      </c>
      <c r="AF162" s="65">
        <v>388334</v>
      </c>
      <c r="AG162" s="65">
        <v>538392</v>
      </c>
      <c r="AH162" s="65">
        <v>1057199</v>
      </c>
      <c r="AI162" s="65">
        <v>1019841</v>
      </c>
      <c r="AJ162" s="65">
        <v>933188</v>
      </c>
      <c r="AK162" s="65">
        <v>14328386</v>
      </c>
      <c r="AL162" s="65">
        <v>2197940</v>
      </c>
      <c r="AM162" s="65">
        <v>1040770</v>
      </c>
      <c r="AN162" s="65">
        <v>5601003</v>
      </c>
      <c r="AO162" s="65">
        <v>2183940</v>
      </c>
      <c r="AP162" s="65">
        <v>1254205</v>
      </c>
      <c r="AQ162" s="65">
        <v>1281138</v>
      </c>
      <c r="AR162" s="65">
        <v>69431</v>
      </c>
      <c r="AS162" s="65">
        <v>147453</v>
      </c>
      <c r="AT162" s="65">
        <v>98204</v>
      </c>
      <c r="AU162" s="65">
        <v>229683</v>
      </c>
      <c r="AV162" s="65">
        <v>51106</v>
      </c>
      <c r="AW162" s="65">
        <v>42570</v>
      </c>
      <c r="AX162" s="65">
        <v>423051</v>
      </c>
      <c r="AY162" s="65">
        <v>309457</v>
      </c>
      <c r="AZ162" s="65">
        <v>52946</v>
      </c>
      <c r="BA162" s="65">
        <v>91488</v>
      </c>
      <c r="BB162" s="65">
        <v>57394</v>
      </c>
      <c r="BC162" s="65">
        <v>125370</v>
      </c>
      <c r="BD162" s="65">
        <v>39055</v>
      </c>
      <c r="BE162" s="65">
        <v>38026</v>
      </c>
      <c r="BF162" s="65">
        <v>132671</v>
      </c>
      <c r="BG162" s="65">
        <v>138186</v>
      </c>
      <c r="BH162" s="65">
        <v>16484</v>
      </c>
      <c r="BI162" s="65">
        <v>55965</v>
      </c>
      <c r="BJ162" s="65">
        <v>40810</v>
      </c>
      <c r="BK162" s="65">
        <v>104312</v>
      </c>
      <c r="BL162" s="65">
        <v>12051</v>
      </c>
      <c r="BM162" s="65">
        <v>4544</v>
      </c>
      <c r="BN162" s="65">
        <v>290380</v>
      </c>
      <c r="BO162" s="65">
        <v>171271</v>
      </c>
      <c r="BP162" s="65">
        <v>245142</v>
      </c>
      <c r="BQ162" s="65">
        <v>374464</v>
      </c>
      <c r="BR162" s="65">
        <v>173303</v>
      </c>
      <c r="BS162" s="65">
        <v>495434</v>
      </c>
      <c r="BT162" s="65">
        <v>144951</v>
      </c>
      <c r="BU162" s="65">
        <v>79077</v>
      </c>
      <c r="BV162" s="65">
        <v>1457296</v>
      </c>
      <c r="BW162" s="65">
        <v>657960</v>
      </c>
      <c r="BX162" s="65">
        <v>183413</v>
      </c>
      <c r="BY162" s="65">
        <v>193600</v>
      </c>
      <c r="BZ162" s="65">
        <v>104793</v>
      </c>
      <c r="CA162" s="65">
        <v>257973</v>
      </c>
      <c r="CB162" s="65">
        <v>97642</v>
      </c>
      <c r="CC162" s="65">
        <v>70759</v>
      </c>
      <c r="CD162" s="65">
        <v>281012</v>
      </c>
      <c r="CE162" s="65">
        <v>240496</v>
      </c>
      <c r="CF162" s="65">
        <v>61729</v>
      </c>
      <c r="CG162" s="65">
        <v>180863</v>
      </c>
      <c r="CH162" s="65">
        <v>68510</v>
      </c>
      <c r="CI162" s="65">
        <v>237461</v>
      </c>
      <c r="CJ162" s="65">
        <v>47309</v>
      </c>
      <c r="CK162" s="65">
        <v>8319</v>
      </c>
      <c r="CL162" s="65">
        <v>1176285</v>
      </c>
      <c r="CM162" s="65">
        <v>417464</v>
      </c>
    </row>
    <row r="163" spans="1:91" s="59" customFormat="1" x14ac:dyDescent="0.3">
      <c r="A163" s="64" t="s">
        <v>378</v>
      </c>
      <c r="B163" s="65">
        <v>10018537</v>
      </c>
      <c r="C163" s="65">
        <v>1847225</v>
      </c>
      <c r="D163" s="65">
        <v>803616</v>
      </c>
      <c r="E163" s="65">
        <v>935169</v>
      </c>
      <c r="F163" s="65">
        <v>1969774</v>
      </c>
      <c r="G163" s="65">
        <v>893836</v>
      </c>
      <c r="H163" s="65">
        <v>1136825</v>
      </c>
      <c r="I163" s="65">
        <v>4547495</v>
      </c>
      <c r="J163" s="65">
        <v>857178</v>
      </c>
      <c r="K163" s="65">
        <v>98030</v>
      </c>
      <c r="L163" s="65">
        <v>192143</v>
      </c>
      <c r="M163" s="65">
        <v>687691</v>
      </c>
      <c r="N163" s="65">
        <v>488138</v>
      </c>
      <c r="O163" s="65">
        <v>518771</v>
      </c>
      <c r="P163" s="65">
        <v>5471041</v>
      </c>
      <c r="Q163" s="65">
        <v>990048</v>
      </c>
      <c r="R163" s="65">
        <v>705586</v>
      </c>
      <c r="S163" s="65">
        <v>743026</v>
      </c>
      <c r="T163" s="65">
        <v>1282083</v>
      </c>
      <c r="U163" s="65">
        <v>405698</v>
      </c>
      <c r="V163" s="65">
        <v>618054</v>
      </c>
      <c r="W163" s="65">
        <v>29070077</v>
      </c>
      <c r="X163" s="65">
        <v>5004057</v>
      </c>
      <c r="Y163" s="65">
        <v>3736772</v>
      </c>
      <c r="Z163" s="65">
        <v>5727115</v>
      </c>
      <c r="AA163" s="65">
        <v>4990114</v>
      </c>
      <c r="AB163" s="65">
        <v>2676657</v>
      </c>
      <c r="AC163" s="65">
        <v>2461609</v>
      </c>
      <c r="AD163" s="65">
        <v>10041970</v>
      </c>
      <c r="AE163" s="65">
        <v>2003776</v>
      </c>
      <c r="AF163" s="65">
        <v>411608</v>
      </c>
      <c r="AG163" s="65">
        <v>674512</v>
      </c>
      <c r="AH163" s="65">
        <v>1467479</v>
      </c>
      <c r="AI163" s="65">
        <v>1284863</v>
      </c>
      <c r="AJ163" s="65">
        <v>959652</v>
      </c>
      <c r="AK163" s="65">
        <v>19028107</v>
      </c>
      <c r="AL163" s="65">
        <v>3000282</v>
      </c>
      <c r="AM163" s="65">
        <v>3325164</v>
      </c>
      <c r="AN163" s="65">
        <v>5052603</v>
      </c>
      <c r="AO163" s="65">
        <v>3522636</v>
      </c>
      <c r="AP163" s="65">
        <v>1391793</v>
      </c>
      <c r="AQ163" s="65">
        <v>1501956</v>
      </c>
      <c r="AR163" s="65">
        <v>112552</v>
      </c>
      <c r="AS163" s="65">
        <v>259883</v>
      </c>
      <c r="AT163" s="65">
        <v>121701</v>
      </c>
      <c r="AU163" s="65">
        <v>260939</v>
      </c>
      <c r="AV163" s="65">
        <v>97701</v>
      </c>
      <c r="AW163" s="65">
        <v>58742</v>
      </c>
      <c r="AX163" s="65">
        <v>587800</v>
      </c>
      <c r="AY163" s="65">
        <v>347906</v>
      </c>
      <c r="AZ163" s="65">
        <v>85455</v>
      </c>
      <c r="BA163" s="65">
        <v>165206</v>
      </c>
      <c r="BB163" s="65">
        <v>59171</v>
      </c>
      <c r="BC163" s="65">
        <v>129467</v>
      </c>
      <c r="BD163" s="65">
        <v>64308</v>
      </c>
      <c r="BE163" s="65">
        <v>51266</v>
      </c>
      <c r="BF163" s="65">
        <v>171551</v>
      </c>
      <c r="BG163" s="65">
        <v>130753</v>
      </c>
      <c r="BH163" s="65">
        <v>27097</v>
      </c>
      <c r="BI163" s="65">
        <v>94677</v>
      </c>
      <c r="BJ163" s="65">
        <v>62531</v>
      </c>
      <c r="BK163" s="65">
        <v>131472</v>
      </c>
      <c r="BL163" s="65">
        <v>33392</v>
      </c>
      <c r="BM163" s="65">
        <v>7476</v>
      </c>
      <c r="BN163" s="65">
        <v>416249</v>
      </c>
      <c r="BO163" s="65">
        <v>217153</v>
      </c>
      <c r="BP163" s="65">
        <v>382981</v>
      </c>
      <c r="BQ163" s="65">
        <v>686011</v>
      </c>
      <c r="BR163" s="65">
        <v>205700</v>
      </c>
      <c r="BS163" s="65">
        <v>562550</v>
      </c>
      <c r="BT163" s="65">
        <v>323776</v>
      </c>
      <c r="BU163" s="65">
        <v>110880</v>
      </c>
      <c r="BV163" s="65">
        <v>1995196</v>
      </c>
      <c r="BW163" s="65">
        <v>736963</v>
      </c>
      <c r="BX163" s="65">
        <v>273876</v>
      </c>
      <c r="BY163" s="65">
        <v>388410</v>
      </c>
      <c r="BZ163" s="65">
        <v>107355</v>
      </c>
      <c r="CA163" s="65">
        <v>279147</v>
      </c>
      <c r="CB163" s="65">
        <v>181765</v>
      </c>
      <c r="CC163" s="65">
        <v>97646</v>
      </c>
      <c r="CD163" s="65">
        <v>438421</v>
      </c>
      <c r="CE163" s="65">
        <v>237156</v>
      </c>
      <c r="CF163" s="65">
        <v>109105</v>
      </c>
      <c r="CG163" s="65">
        <v>297601</v>
      </c>
      <c r="CH163" s="65">
        <v>98345</v>
      </c>
      <c r="CI163" s="65">
        <v>283403</v>
      </c>
      <c r="CJ163" s="65">
        <v>142011</v>
      </c>
      <c r="CK163" s="65">
        <v>13234</v>
      </c>
      <c r="CL163" s="65">
        <v>1556775</v>
      </c>
      <c r="CM163" s="65">
        <v>499807</v>
      </c>
    </row>
    <row r="164" spans="1:91" s="59" customFormat="1" x14ac:dyDescent="0.3">
      <c r="A164" s="64" t="s">
        <v>379</v>
      </c>
      <c r="B164" s="65">
        <v>11803477</v>
      </c>
      <c r="C164" s="65">
        <v>2026477</v>
      </c>
      <c r="D164" s="65">
        <v>1705037</v>
      </c>
      <c r="E164" s="65">
        <v>889987</v>
      </c>
      <c r="F164" s="65">
        <v>2273037</v>
      </c>
      <c r="G164" s="65">
        <v>935552</v>
      </c>
      <c r="H164" s="65">
        <v>1213258</v>
      </c>
      <c r="I164" s="65">
        <v>4933125</v>
      </c>
      <c r="J164" s="65">
        <v>955855</v>
      </c>
      <c r="K164" s="65">
        <v>191853</v>
      </c>
      <c r="L164" s="65">
        <v>237336</v>
      </c>
      <c r="M164" s="65">
        <v>747073</v>
      </c>
      <c r="N164" s="65">
        <v>480119</v>
      </c>
      <c r="O164" s="65">
        <v>545311</v>
      </c>
      <c r="P164" s="65">
        <v>6870352</v>
      </c>
      <c r="Q164" s="65">
        <v>1070622</v>
      </c>
      <c r="R164" s="65">
        <v>1513184</v>
      </c>
      <c r="S164" s="65">
        <v>652651</v>
      </c>
      <c r="T164" s="65">
        <v>1525964</v>
      </c>
      <c r="U164" s="65">
        <v>455433</v>
      </c>
      <c r="V164" s="65">
        <v>667947</v>
      </c>
      <c r="W164" s="65">
        <v>35565862</v>
      </c>
      <c r="X164" s="65">
        <v>5582983</v>
      </c>
      <c r="Y164" s="65">
        <v>8134372</v>
      </c>
      <c r="Z164" s="65">
        <v>5344403</v>
      </c>
      <c r="AA164" s="65">
        <v>6056293</v>
      </c>
      <c r="AB164" s="65">
        <v>2897708</v>
      </c>
      <c r="AC164" s="65">
        <v>2560824</v>
      </c>
      <c r="AD164" s="65">
        <v>10891067</v>
      </c>
      <c r="AE164" s="65">
        <v>2210388</v>
      </c>
      <c r="AF164" s="65">
        <v>640277</v>
      </c>
      <c r="AG164" s="65">
        <v>843547</v>
      </c>
      <c r="AH164" s="65">
        <v>1582387</v>
      </c>
      <c r="AI164" s="65">
        <v>1284979</v>
      </c>
      <c r="AJ164" s="65">
        <v>976824</v>
      </c>
      <c r="AK164" s="65">
        <v>24674795</v>
      </c>
      <c r="AL164" s="65">
        <v>3372594</v>
      </c>
      <c r="AM164" s="65">
        <v>7494096</v>
      </c>
      <c r="AN164" s="65">
        <v>4500856</v>
      </c>
      <c r="AO164" s="65">
        <v>4473906</v>
      </c>
      <c r="AP164" s="65">
        <v>1612729</v>
      </c>
      <c r="AQ164" s="65">
        <v>1584001</v>
      </c>
      <c r="AR164" s="65">
        <v>147501</v>
      </c>
      <c r="AS164" s="65">
        <v>308771</v>
      </c>
      <c r="AT164" s="65">
        <v>118799</v>
      </c>
      <c r="AU164" s="65">
        <v>257371</v>
      </c>
      <c r="AV164" s="65">
        <v>129725</v>
      </c>
      <c r="AW164" s="65">
        <v>60330</v>
      </c>
      <c r="AX164" s="65">
        <v>637204</v>
      </c>
      <c r="AY164" s="65">
        <v>366777</v>
      </c>
      <c r="AZ164" s="65">
        <v>115078</v>
      </c>
      <c r="BA164" s="65">
        <v>202150</v>
      </c>
      <c r="BB164" s="65">
        <v>62399</v>
      </c>
      <c r="BC164" s="65">
        <v>120041</v>
      </c>
      <c r="BD164" s="65">
        <v>96706</v>
      </c>
      <c r="BE164" s="65">
        <v>50581</v>
      </c>
      <c r="BF164" s="65">
        <v>169534</v>
      </c>
      <c r="BG164" s="65">
        <v>139366</v>
      </c>
      <c r="BH164" s="65">
        <v>32422</v>
      </c>
      <c r="BI164" s="65">
        <v>106621</v>
      </c>
      <c r="BJ164" s="65">
        <v>56400</v>
      </c>
      <c r="BK164" s="65">
        <v>137330</v>
      </c>
      <c r="BL164" s="65">
        <v>33019</v>
      </c>
      <c r="BM164" s="65">
        <v>9749</v>
      </c>
      <c r="BN164" s="65">
        <v>467670</v>
      </c>
      <c r="BO164" s="65">
        <v>227411</v>
      </c>
      <c r="BP164" s="65">
        <v>477718</v>
      </c>
      <c r="BQ164" s="65">
        <v>884462</v>
      </c>
      <c r="BR164" s="65">
        <v>212766</v>
      </c>
      <c r="BS164" s="65">
        <v>549063</v>
      </c>
      <c r="BT164" s="65">
        <v>410861</v>
      </c>
      <c r="BU164" s="65">
        <v>106729</v>
      </c>
      <c r="BV164" s="65">
        <v>2174815</v>
      </c>
      <c r="BW164" s="65">
        <v>766568</v>
      </c>
      <c r="BX164" s="65">
        <v>351956</v>
      </c>
      <c r="BY164" s="65">
        <v>491618</v>
      </c>
      <c r="BZ164" s="65">
        <v>119481</v>
      </c>
      <c r="CA164" s="65">
        <v>248014</v>
      </c>
      <c r="CB164" s="65">
        <v>271509</v>
      </c>
      <c r="CC164" s="65">
        <v>90751</v>
      </c>
      <c r="CD164" s="65">
        <v>389748</v>
      </c>
      <c r="CE164" s="65">
        <v>247312</v>
      </c>
      <c r="CF164" s="65">
        <v>125763</v>
      </c>
      <c r="CG164" s="65">
        <v>392844</v>
      </c>
      <c r="CH164" s="65">
        <v>93285</v>
      </c>
      <c r="CI164" s="65">
        <v>301049</v>
      </c>
      <c r="CJ164" s="65">
        <v>139351</v>
      </c>
      <c r="CK164" s="65">
        <v>15978</v>
      </c>
      <c r="CL164" s="65">
        <v>1785067</v>
      </c>
      <c r="CM164" s="65">
        <v>519256</v>
      </c>
    </row>
    <row r="165" spans="1:91" s="59" customFormat="1" x14ac:dyDescent="0.3">
      <c r="A165" s="64" t="s">
        <v>380</v>
      </c>
      <c r="B165" s="65">
        <v>12256716</v>
      </c>
      <c r="C165" s="65">
        <v>2052030</v>
      </c>
      <c r="D165" s="65">
        <v>1887685</v>
      </c>
      <c r="E165" s="65">
        <v>906249</v>
      </c>
      <c r="F165" s="65">
        <v>2455692</v>
      </c>
      <c r="G165" s="65">
        <v>1013870</v>
      </c>
      <c r="H165" s="65">
        <v>1202428</v>
      </c>
      <c r="I165" s="65">
        <v>5440374</v>
      </c>
      <c r="J165" s="65">
        <v>1099444</v>
      </c>
      <c r="K165" s="65">
        <v>188749</v>
      </c>
      <c r="L165" s="65">
        <v>245869</v>
      </c>
      <c r="M165" s="65">
        <v>894453</v>
      </c>
      <c r="N165" s="65">
        <v>580966</v>
      </c>
      <c r="O165" s="65">
        <v>565728</v>
      </c>
      <c r="P165" s="65">
        <v>6816343</v>
      </c>
      <c r="Q165" s="65">
        <v>952587</v>
      </c>
      <c r="R165" s="65">
        <v>1698936</v>
      </c>
      <c r="S165" s="65">
        <v>660380</v>
      </c>
      <c r="T165" s="65">
        <v>1561240</v>
      </c>
      <c r="U165" s="65">
        <v>432904</v>
      </c>
      <c r="V165" s="65">
        <v>636700</v>
      </c>
      <c r="W165" s="65">
        <v>38982683</v>
      </c>
      <c r="X165" s="65">
        <v>6009338</v>
      </c>
      <c r="Y165" s="65">
        <v>9726358</v>
      </c>
      <c r="Z165" s="65">
        <v>5673334</v>
      </c>
      <c r="AA165" s="65">
        <v>6890423</v>
      </c>
      <c r="AB165" s="65">
        <v>3195782</v>
      </c>
      <c r="AC165" s="65">
        <v>2412755</v>
      </c>
      <c r="AD165" s="65">
        <v>12191754</v>
      </c>
      <c r="AE165" s="65">
        <v>2645739</v>
      </c>
      <c r="AF165" s="65">
        <v>689765</v>
      </c>
      <c r="AG165" s="65">
        <v>894049</v>
      </c>
      <c r="AH165" s="65">
        <v>1869312</v>
      </c>
      <c r="AI165" s="65">
        <v>1594659</v>
      </c>
      <c r="AJ165" s="65">
        <v>976673</v>
      </c>
      <c r="AK165" s="65">
        <v>26790929</v>
      </c>
      <c r="AL165" s="65">
        <v>3363599</v>
      </c>
      <c r="AM165" s="65">
        <v>9036593</v>
      </c>
      <c r="AN165" s="65">
        <v>4779285</v>
      </c>
      <c r="AO165" s="65">
        <v>5021111</v>
      </c>
      <c r="AP165" s="65">
        <v>1601123</v>
      </c>
      <c r="AQ165" s="65">
        <v>1436083</v>
      </c>
      <c r="AR165" s="65">
        <v>211544</v>
      </c>
      <c r="AS165" s="65">
        <v>346407</v>
      </c>
      <c r="AT165" s="65">
        <v>97055</v>
      </c>
      <c r="AU165" s="65">
        <v>243803</v>
      </c>
      <c r="AV165" s="65">
        <v>156786</v>
      </c>
      <c r="AW165" s="65">
        <v>52512</v>
      </c>
      <c r="AX165" s="65">
        <v>612924</v>
      </c>
      <c r="AY165" s="65">
        <v>331000</v>
      </c>
      <c r="AZ165" s="65">
        <v>175501</v>
      </c>
      <c r="BA165" s="65">
        <v>243945</v>
      </c>
      <c r="BB165" s="65">
        <v>55263</v>
      </c>
      <c r="BC165" s="65">
        <v>129378</v>
      </c>
      <c r="BD165" s="65">
        <v>110289</v>
      </c>
      <c r="BE165" s="65">
        <v>46755</v>
      </c>
      <c r="BF165" s="65">
        <v>195165</v>
      </c>
      <c r="BG165" s="65">
        <v>143147</v>
      </c>
      <c r="BH165" s="65">
        <v>36043</v>
      </c>
      <c r="BI165" s="65">
        <v>102462</v>
      </c>
      <c r="BJ165" s="65">
        <v>41791</v>
      </c>
      <c r="BK165" s="65">
        <v>114425</v>
      </c>
      <c r="BL165" s="65">
        <v>46496</v>
      </c>
      <c r="BM165" s="65">
        <v>5757</v>
      </c>
      <c r="BN165" s="65">
        <v>417759</v>
      </c>
      <c r="BO165" s="65">
        <v>187853</v>
      </c>
      <c r="BP165" s="65">
        <v>696228</v>
      </c>
      <c r="BQ165" s="65">
        <v>1032410</v>
      </c>
      <c r="BR165" s="65">
        <v>161811</v>
      </c>
      <c r="BS165" s="65">
        <v>527901</v>
      </c>
      <c r="BT165" s="65">
        <v>544851</v>
      </c>
      <c r="BU165" s="65">
        <v>92175</v>
      </c>
      <c r="BV165" s="65">
        <v>2290250</v>
      </c>
      <c r="BW165" s="65">
        <v>663710</v>
      </c>
      <c r="BX165" s="65">
        <v>521661</v>
      </c>
      <c r="BY165" s="65">
        <v>641944</v>
      </c>
      <c r="BZ165" s="65">
        <v>93208</v>
      </c>
      <c r="CA165" s="65">
        <v>278026</v>
      </c>
      <c r="CB165" s="65">
        <v>319714</v>
      </c>
      <c r="CC165" s="65">
        <v>82901</v>
      </c>
      <c r="CD165" s="65">
        <v>463100</v>
      </c>
      <c r="CE165" s="65">
        <v>245185</v>
      </c>
      <c r="CF165" s="65">
        <v>174567</v>
      </c>
      <c r="CG165" s="65">
        <v>390466</v>
      </c>
      <c r="CH165" s="65">
        <v>68603</v>
      </c>
      <c r="CI165" s="65">
        <v>249876</v>
      </c>
      <c r="CJ165" s="65">
        <v>225138</v>
      </c>
      <c r="CK165" s="65">
        <v>9273</v>
      </c>
      <c r="CL165" s="65">
        <v>1827151</v>
      </c>
      <c r="CM165" s="65">
        <v>418525</v>
      </c>
    </row>
    <row r="166" spans="1:91" s="59" customFormat="1" x14ac:dyDescent="0.3">
      <c r="A166" s="64" t="s">
        <v>381</v>
      </c>
      <c r="B166" s="65">
        <v>13044764</v>
      </c>
      <c r="C166" s="65">
        <v>2118987</v>
      </c>
      <c r="D166" s="65">
        <v>2036446</v>
      </c>
      <c r="E166" s="65">
        <v>999568</v>
      </c>
      <c r="F166" s="65">
        <v>2615520</v>
      </c>
      <c r="G166" s="65">
        <v>1078879</v>
      </c>
      <c r="H166" s="65">
        <v>1179239</v>
      </c>
      <c r="I166" s="65">
        <v>5842459</v>
      </c>
      <c r="J166" s="65">
        <v>1221977</v>
      </c>
      <c r="K166" s="65">
        <v>193208</v>
      </c>
      <c r="L166" s="65">
        <v>283655</v>
      </c>
      <c r="M166" s="65">
        <v>884330</v>
      </c>
      <c r="N166" s="65">
        <v>610651</v>
      </c>
      <c r="O166" s="65">
        <v>527894</v>
      </c>
      <c r="P166" s="65">
        <v>7202305</v>
      </c>
      <c r="Q166" s="65">
        <v>897011</v>
      </c>
      <c r="R166" s="65">
        <v>1843238</v>
      </c>
      <c r="S166" s="65">
        <v>715913</v>
      </c>
      <c r="T166" s="65">
        <v>1731190</v>
      </c>
      <c r="U166" s="65">
        <v>468227</v>
      </c>
      <c r="V166" s="65">
        <v>651345</v>
      </c>
      <c r="W166" s="65">
        <v>44691923</v>
      </c>
      <c r="X166" s="65">
        <v>6857986</v>
      </c>
      <c r="Y166" s="65">
        <v>10987630</v>
      </c>
      <c r="Z166" s="65">
        <v>6552626</v>
      </c>
      <c r="AA166" s="65">
        <v>8217469</v>
      </c>
      <c r="AB166" s="65">
        <v>3710573</v>
      </c>
      <c r="AC166" s="65">
        <v>2330843</v>
      </c>
      <c r="AD166" s="65">
        <v>14895856</v>
      </c>
      <c r="AE166" s="65">
        <v>3636198</v>
      </c>
      <c r="AF166" s="65">
        <v>740149</v>
      </c>
      <c r="AG166" s="65">
        <v>1172408</v>
      </c>
      <c r="AH166" s="65">
        <v>2152959</v>
      </c>
      <c r="AI166" s="65">
        <v>1934077</v>
      </c>
      <c r="AJ166" s="65">
        <v>903133</v>
      </c>
      <c r="AK166" s="65">
        <v>29796067</v>
      </c>
      <c r="AL166" s="65">
        <v>3221788</v>
      </c>
      <c r="AM166" s="65">
        <v>10247481</v>
      </c>
      <c r="AN166" s="65">
        <v>5380218</v>
      </c>
      <c r="AO166" s="65">
        <v>6064510</v>
      </c>
      <c r="AP166" s="65">
        <v>1776496</v>
      </c>
      <c r="AQ166" s="65">
        <v>1427710</v>
      </c>
      <c r="AR166" s="65">
        <v>238971</v>
      </c>
      <c r="AS166" s="65">
        <v>371412</v>
      </c>
      <c r="AT166" s="65">
        <v>80770</v>
      </c>
      <c r="AU166" s="65">
        <v>240435</v>
      </c>
      <c r="AV166" s="65">
        <v>172504</v>
      </c>
      <c r="AW166" s="65">
        <v>45927</v>
      </c>
      <c r="AX166" s="65">
        <v>671077</v>
      </c>
      <c r="AY166" s="65">
        <v>297892</v>
      </c>
      <c r="AZ166" s="65">
        <v>194704</v>
      </c>
      <c r="BA166" s="65">
        <v>279008</v>
      </c>
      <c r="BB166" s="65">
        <v>48246</v>
      </c>
      <c r="BC166" s="65">
        <v>129953</v>
      </c>
      <c r="BD166" s="65">
        <v>133751</v>
      </c>
      <c r="BE166" s="65">
        <v>39614</v>
      </c>
      <c r="BF166" s="65">
        <v>266023</v>
      </c>
      <c r="BG166" s="65">
        <v>130677</v>
      </c>
      <c r="BH166" s="65">
        <v>44268</v>
      </c>
      <c r="BI166" s="65">
        <v>92404</v>
      </c>
      <c r="BJ166" s="65">
        <v>32524</v>
      </c>
      <c r="BK166" s="65">
        <v>110482</v>
      </c>
      <c r="BL166" s="65">
        <v>38753</v>
      </c>
      <c r="BM166" s="65">
        <v>6313</v>
      </c>
      <c r="BN166" s="65">
        <v>405053</v>
      </c>
      <c r="BO166" s="65">
        <v>167215</v>
      </c>
      <c r="BP166" s="65">
        <v>934056</v>
      </c>
      <c r="BQ166" s="65">
        <v>1285232</v>
      </c>
      <c r="BR166" s="65">
        <v>133177</v>
      </c>
      <c r="BS166" s="65">
        <v>543231</v>
      </c>
      <c r="BT166" s="65">
        <v>697257</v>
      </c>
      <c r="BU166" s="65">
        <v>82383</v>
      </c>
      <c r="BV166" s="65">
        <v>2588361</v>
      </c>
      <c r="BW166" s="65">
        <v>594291</v>
      </c>
      <c r="BX166" s="65">
        <v>741323</v>
      </c>
      <c r="BY166" s="65">
        <v>949021</v>
      </c>
      <c r="BZ166" s="65">
        <v>79200</v>
      </c>
      <c r="CA166" s="65">
        <v>307804</v>
      </c>
      <c r="CB166" s="65">
        <v>487846</v>
      </c>
      <c r="CC166" s="65">
        <v>72256</v>
      </c>
      <c r="CD166" s="65">
        <v>770668</v>
      </c>
      <c r="CE166" s="65">
        <v>228080</v>
      </c>
      <c r="CF166" s="65">
        <v>192732</v>
      </c>
      <c r="CG166" s="65">
        <v>336211</v>
      </c>
      <c r="CH166" s="65">
        <v>53977</v>
      </c>
      <c r="CI166" s="65">
        <v>235427</v>
      </c>
      <c r="CJ166" s="65">
        <v>209411</v>
      </c>
      <c r="CK166" s="65">
        <v>10127</v>
      </c>
      <c r="CL166" s="65">
        <v>1817692</v>
      </c>
      <c r="CM166" s="65">
        <v>366210</v>
      </c>
    </row>
    <row r="167" spans="1:91" s="59" customFormat="1" x14ac:dyDescent="0.3">
      <c r="A167" s="64" t="s">
        <v>382</v>
      </c>
      <c r="B167" s="65">
        <v>13828672</v>
      </c>
      <c r="C167" s="65">
        <v>2287040</v>
      </c>
      <c r="D167" s="65">
        <v>2058841</v>
      </c>
      <c r="E167" s="65">
        <v>1056497</v>
      </c>
      <c r="F167" s="65">
        <v>2723647</v>
      </c>
      <c r="G167" s="65">
        <v>1178892</v>
      </c>
      <c r="H167" s="65">
        <v>1025795</v>
      </c>
      <c r="I167" s="65">
        <v>6409255</v>
      </c>
      <c r="J167" s="65">
        <v>1333873</v>
      </c>
      <c r="K167" s="65">
        <v>203250</v>
      </c>
      <c r="L167" s="65">
        <v>327337</v>
      </c>
      <c r="M167" s="65">
        <v>921258</v>
      </c>
      <c r="N167" s="65">
        <v>674716</v>
      </c>
      <c r="O167" s="65">
        <v>436770</v>
      </c>
      <c r="P167" s="65">
        <v>7419417</v>
      </c>
      <c r="Q167" s="65">
        <v>953167</v>
      </c>
      <c r="R167" s="65">
        <v>1855591</v>
      </c>
      <c r="S167" s="65">
        <v>729160</v>
      </c>
      <c r="T167" s="65">
        <v>1802390</v>
      </c>
      <c r="U167" s="65">
        <v>504176</v>
      </c>
      <c r="V167" s="65">
        <v>589025</v>
      </c>
      <c r="W167" s="65">
        <v>48181913</v>
      </c>
      <c r="X167" s="65">
        <v>7586225</v>
      </c>
      <c r="Y167" s="65">
        <v>11388816</v>
      </c>
      <c r="Z167" s="65">
        <v>7076919</v>
      </c>
      <c r="AA167" s="65">
        <v>8814586</v>
      </c>
      <c r="AB167" s="65">
        <v>4078805</v>
      </c>
      <c r="AC167" s="65">
        <v>2115059</v>
      </c>
      <c r="AD167" s="65">
        <v>17218949</v>
      </c>
      <c r="AE167" s="65">
        <v>4125912</v>
      </c>
      <c r="AF167" s="65">
        <v>856252</v>
      </c>
      <c r="AG167" s="65">
        <v>1481718</v>
      </c>
      <c r="AH167" s="65">
        <v>2448969</v>
      </c>
      <c r="AI167" s="65">
        <v>2166967</v>
      </c>
      <c r="AJ167" s="65">
        <v>785462</v>
      </c>
      <c r="AK167" s="65">
        <v>30962964</v>
      </c>
      <c r="AL167" s="65">
        <v>3460312</v>
      </c>
      <c r="AM167" s="65">
        <v>10532565</v>
      </c>
      <c r="AN167" s="65">
        <v>5595201</v>
      </c>
      <c r="AO167" s="65">
        <v>6365616</v>
      </c>
      <c r="AP167" s="65">
        <v>1911838</v>
      </c>
      <c r="AQ167" s="65">
        <v>1329597</v>
      </c>
      <c r="AR167" s="65">
        <v>276757</v>
      </c>
      <c r="AS167" s="65">
        <v>381409</v>
      </c>
      <c r="AT167" s="65">
        <v>86686</v>
      </c>
      <c r="AU167" s="65">
        <v>265970</v>
      </c>
      <c r="AV167" s="65">
        <v>181444</v>
      </c>
      <c r="AW167" s="65">
        <v>57597</v>
      </c>
      <c r="AX167" s="65">
        <v>722501</v>
      </c>
      <c r="AY167" s="65">
        <v>314675</v>
      </c>
      <c r="AZ167" s="65">
        <v>230759</v>
      </c>
      <c r="BA167" s="65">
        <v>294193</v>
      </c>
      <c r="BB167" s="65">
        <v>52016</v>
      </c>
      <c r="BC167" s="65">
        <v>160100</v>
      </c>
      <c r="BD167" s="65">
        <v>130463</v>
      </c>
      <c r="BE167" s="65">
        <v>50380</v>
      </c>
      <c r="BF167" s="65">
        <v>291484</v>
      </c>
      <c r="BG167" s="65">
        <v>124477</v>
      </c>
      <c r="BH167" s="65">
        <v>45998</v>
      </c>
      <c r="BI167" s="65">
        <v>87216</v>
      </c>
      <c r="BJ167" s="65">
        <v>34670</v>
      </c>
      <c r="BK167" s="65">
        <v>105870</v>
      </c>
      <c r="BL167" s="65">
        <v>50981</v>
      </c>
      <c r="BM167" s="65">
        <v>7217</v>
      </c>
      <c r="BN167" s="65">
        <v>431017</v>
      </c>
      <c r="BO167" s="65">
        <v>190198</v>
      </c>
      <c r="BP167" s="65">
        <v>1025660</v>
      </c>
      <c r="BQ167" s="65">
        <v>1395922</v>
      </c>
      <c r="BR167" s="65">
        <v>156436</v>
      </c>
      <c r="BS167" s="65">
        <v>638415</v>
      </c>
      <c r="BT167" s="65">
        <v>746129</v>
      </c>
      <c r="BU167" s="65">
        <v>112551</v>
      </c>
      <c r="BV167" s="65">
        <v>2865636</v>
      </c>
      <c r="BW167" s="65">
        <v>645475</v>
      </c>
      <c r="BX167" s="65">
        <v>808303</v>
      </c>
      <c r="BY167" s="65">
        <v>1078753</v>
      </c>
      <c r="BZ167" s="65">
        <v>96040</v>
      </c>
      <c r="CA167" s="65">
        <v>400546</v>
      </c>
      <c r="CB167" s="65">
        <v>487857</v>
      </c>
      <c r="CC167" s="65">
        <v>101886</v>
      </c>
      <c r="CD167" s="65">
        <v>935256</v>
      </c>
      <c r="CE167" s="65">
        <v>217272</v>
      </c>
      <c r="CF167" s="65">
        <v>217357</v>
      </c>
      <c r="CG167" s="65">
        <v>317169</v>
      </c>
      <c r="CH167" s="65">
        <v>60395</v>
      </c>
      <c r="CI167" s="65">
        <v>237869</v>
      </c>
      <c r="CJ167" s="65">
        <v>258273</v>
      </c>
      <c r="CK167" s="65">
        <v>10665</v>
      </c>
      <c r="CL167" s="65">
        <v>1930380</v>
      </c>
      <c r="CM167" s="65">
        <v>428203</v>
      </c>
    </row>
    <row r="168" spans="1:91" s="59" customFormat="1" x14ac:dyDescent="0.3">
      <c r="A168" s="64" t="s">
        <v>383</v>
      </c>
      <c r="B168" s="65">
        <v>12050972</v>
      </c>
      <c r="C168" s="65">
        <v>2055612</v>
      </c>
      <c r="D168" s="65">
        <v>1831184</v>
      </c>
      <c r="E168" s="65">
        <v>888157</v>
      </c>
      <c r="F168" s="65">
        <v>2232441</v>
      </c>
      <c r="G168" s="65">
        <v>942618</v>
      </c>
      <c r="H168" s="65">
        <v>1157280</v>
      </c>
      <c r="I168" s="65">
        <v>5085693</v>
      </c>
      <c r="J168" s="65">
        <v>1021623</v>
      </c>
      <c r="K168" s="65">
        <v>176651</v>
      </c>
      <c r="L168" s="65">
        <v>235232</v>
      </c>
      <c r="M168" s="65">
        <v>712983</v>
      </c>
      <c r="N168" s="65">
        <v>483241</v>
      </c>
      <c r="O168" s="65">
        <v>530008</v>
      </c>
      <c r="P168" s="65">
        <v>6965279</v>
      </c>
      <c r="Q168" s="65">
        <v>1033989</v>
      </c>
      <c r="R168" s="65">
        <v>1654533</v>
      </c>
      <c r="S168" s="65">
        <v>652925</v>
      </c>
      <c r="T168" s="65">
        <v>1519458</v>
      </c>
      <c r="U168" s="65">
        <v>459377</v>
      </c>
      <c r="V168" s="65">
        <v>627272</v>
      </c>
      <c r="W168" s="65">
        <v>39420118</v>
      </c>
      <c r="X168" s="65">
        <v>6176273</v>
      </c>
      <c r="Y168" s="65">
        <v>9615358</v>
      </c>
      <c r="Z168" s="65">
        <v>5828528</v>
      </c>
      <c r="AA168" s="65">
        <v>6633863</v>
      </c>
      <c r="AB168" s="65">
        <v>3245441</v>
      </c>
      <c r="AC168" s="65">
        <v>2392520</v>
      </c>
      <c r="AD168" s="65">
        <v>11902934</v>
      </c>
      <c r="AE168" s="65">
        <v>2624618</v>
      </c>
      <c r="AF168" s="65">
        <v>675963</v>
      </c>
      <c r="AG168" s="65">
        <v>919464</v>
      </c>
      <c r="AH168" s="65">
        <v>1510483</v>
      </c>
      <c r="AI168" s="65">
        <v>1478222</v>
      </c>
      <c r="AJ168" s="65">
        <v>959468</v>
      </c>
      <c r="AK168" s="65">
        <v>27517185</v>
      </c>
      <c r="AL168" s="65">
        <v>3551655</v>
      </c>
      <c r="AM168" s="65">
        <v>8939395</v>
      </c>
      <c r="AN168" s="65">
        <v>4909063</v>
      </c>
      <c r="AO168" s="65">
        <v>5123380</v>
      </c>
      <c r="AP168" s="65">
        <v>1767219</v>
      </c>
      <c r="AQ168" s="65">
        <v>1433052</v>
      </c>
      <c r="AR168" s="65">
        <v>188306</v>
      </c>
      <c r="AS168" s="65">
        <v>311452</v>
      </c>
      <c r="AT168" s="65">
        <v>95418</v>
      </c>
      <c r="AU168" s="65">
        <v>261673</v>
      </c>
      <c r="AV168" s="65">
        <v>153033</v>
      </c>
      <c r="AW168" s="65">
        <v>52177</v>
      </c>
      <c r="AX168" s="65">
        <v>641763</v>
      </c>
      <c r="AY168" s="65">
        <v>351790</v>
      </c>
      <c r="AZ168" s="65">
        <v>146143</v>
      </c>
      <c r="BA168" s="65">
        <v>203871</v>
      </c>
      <c r="BB168" s="65">
        <v>50856</v>
      </c>
      <c r="BC168" s="65">
        <v>129012</v>
      </c>
      <c r="BD168" s="65">
        <v>110252</v>
      </c>
      <c r="BE168" s="65">
        <v>44426</v>
      </c>
      <c r="BF168" s="65">
        <v>194673</v>
      </c>
      <c r="BG168" s="65">
        <v>142390</v>
      </c>
      <c r="BH168" s="65">
        <v>42163</v>
      </c>
      <c r="BI168" s="65">
        <v>107580</v>
      </c>
      <c r="BJ168" s="65">
        <v>44562</v>
      </c>
      <c r="BK168" s="65">
        <v>132661</v>
      </c>
      <c r="BL168" s="65">
        <v>42781</v>
      </c>
      <c r="BM168" s="65">
        <v>7751</v>
      </c>
      <c r="BN168" s="65">
        <v>447090</v>
      </c>
      <c r="BO168" s="65">
        <v>209400</v>
      </c>
      <c r="BP168" s="65">
        <v>688993</v>
      </c>
      <c r="BQ168" s="65">
        <v>1046929</v>
      </c>
      <c r="BR168" s="65">
        <v>164230</v>
      </c>
      <c r="BS168" s="65">
        <v>583945</v>
      </c>
      <c r="BT168" s="65">
        <v>557615</v>
      </c>
      <c r="BU168" s="65">
        <v>90564</v>
      </c>
      <c r="BV168" s="65">
        <v>2344703</v>
      </c>
      <c r="BW168" s="65">
        <v>699294</v>
      </c>
      <c r="BX168" s="65">
        <v>497553</v>
      </c>
      <c r="BY168" s="65">
        <v>611358</v>
      </c>
      <c r="BZ168" s="65">
        <v>87555</v>
      </c>
      <c r="CA168" s="65">
        <v>282367</v>
      </c>
      <c r="CB168" s="65">
        <v>336370</v>
      </c>
      <c r="CC168" s="65">
        <v>77987</v>
      </c>
      <c r="CD168" s="65">
        <v>490033</v>
      </c>
      <c r="CE168" s="65">
        <v>241395</v>
      </c>
      <c r="CF168" s="65">
        <v>191440</v>
      </c>
      <c r="CG168" s="65">
        <v>435571</v>
      </c>
      <c r="CH168" s="65">
        <v>76675</v>
      </c>
      <c r="CI168" s="65">
        <v>301577</v>
      </c>
      <c r="CJ168" s="65">
        <v>221245</v>
      </c>
      <c r="CK168" s="65">
        <v>12577</v>
      </c>
      <c r="CL168" s="65">
        <v>1854670</v>
      </c>
      <c r="CM168" s="65">
        <v>457899</v>
      </c>
    </row>
    <row r="169" spans="1:91" s="59" customFormat="1" x14ac:dyDescent="0.3">
      <c r="A169" s="64" t="s">
        <v>384</v>
      </c>
      <c r="B169" s="65">
        <v>11041430</v>
      </c>
      <c r="C169" s="65">
        <v>1903645</v>
      </c>
      <c r="D169" s="65">
        <v>1298471</v>
      </c>
      <c r="E169" s="65">
        <v>988326</v>
      </c>
      <c r="F169" s="65">
        <v>2094477</v>
      </c>
      <c r="G169" s="65">
        <v>883558</v>
      </c>
      <c r="H169" s="65">
        <v>1244341</v>
      </c>
      <c r="I169" s="65">
        <v>4645026</v>
      </c>
      <c r="J169" s="65">
        <v>843852</v>
      </c>
      <c r="K169" s="65">
        <v>143232</v>
      </c>
      <c r="L169" s="65">
        <v>184416</v>
      </c>
      <c r="M169" s="65">
        <v>674991</v>
      </c>
      <c r="N169" s="65">
        <v>431938</v>
      </c>
      <c r="O169" s="65">
        <v>538773</v>
      </c>
      <c r="P169" s="65">
        <v>6396404</v>
      </c>
      <c r="Q169" s="65">
        <v>1059793</v>
      </c>
      <c r="R169" s="65">
        <v>1155239</v>
      </c>
      <c r="S169" s="65">
        <v>803910</v>
      </c>
      <c r="T169" s="65">
        <v>1419486</v>
      </c>
      <c r="U169" s="65">
        <v>451620</v>
      </c>
      <c r="V169" s="65">
        <v>705568</v>
      </c>
      <c r="W169" s="65">
        <v>34281206</v>
      </c>
      <c r="X169" s="65">
        <v>5250858</v>
      </c>
      <c r="Y169" s="65">
        <v>6967344</v>
      </c>
      <c r="Z169" s="65">
        <v>6395927</v>
      </c>
      <c r="AA169" s="65">
        <v>5417015</v>
      </c>
      <c r="AB169" s="65">
        <v>2799094</v>
      </c>
      <c r="AC169" s="65">
        <v>2598869</v>
      </c>
      <c r="AD169" s="65">
        <v>9566101</v>
      </c>
      <c r="AE169" s="65">
        <v>1703330</v>
      </c>
      <c r="AF169" s="65">
        <v>419992</v>
      </c>
      <c r="AG169" s="65">
        <v>690900</v>
      </c>
      <c r="AH169" s="65">
        <v>1210585</v>
      </c>
      <c r="AI169" s="65">
        <v>1129931</v>
      </c>
      <c r="AJ169" s="65">
        <v>977831</v>
      </c>
      <c r="AK169" s="65">
        <v>24715105</v>
      </c>
      <c r="AL169" s="65">
        <v>3547528</v>
      </c>
      <c r="AM169" s="65">
        <v>6547352</v>
      </c>
      <c r="AN169" s="65">
        <v>5705027</v>
      </c>
      <c r="AO169" s="65">
        <v>4206430</v>
      </c>
      <c r="AP169" s="65">
        <v>1669163</v>
      </c>
      <c r="AQ169" s="65">
        <v>1621038</v>
      </c>
      <c r="AR169" s="65">
        <v>115073</v>
      </c>
      <c r="AS169" s="65">
        <v>278880</v>
      </c>
      <c r="AT169" s="65">
        <v>116774</v>
      </c>
      <c r="AU169" s="65">
        <v>269229</v>
      </c>
      <c r="AV169" s="65">
        <v>78195</v>
      </c>
      <c r="AW169" s="65">
        <v>60169</v>
      </c>
      <c r="AX169" s="65">
        <v>618584</v>
      </c>
      <c r="AY169" s="65">
        <v>366742</v>
      </c>
      <c r="AZ169" s="65">
        <v>81044</v>
      </c>
      <c r="BA169" s="65">
        <v>160796</v>
      </c>
      <c r="BB169" s="65">
        <v>59423</v>
      </c>
      <c r="BC169" s="65">
        <v>130914</v>
      </c>
      <c r="BD169" s="65">
        <v>56029</v>
      </c>
      <c r="BE169" s="65">
        <v>52018</v>
      </c>
      <c r="BF169" s="65">
        <v>163815</v>
      </c>
      <c r="BG169" s="65">
        <v>139814</v>
      </c>
      <c r="BH169" s="65">
        <v>34028</v>
      </c>
      <c r="BI169" s="65">
        <v>118085</v>
      </c>
      <c r="BJ169" s="65">
        <v>57351</v>
      </c>
      <c r="BK169" s="65">
        <v>138315</v>
      </c>
      <c r="BL169" s="65">
        <v>22166</v>
      </c>
      <c r="BM169" s="65">
        <v>8151</v>
      </c>
      <c r="BN169" s="65">
        <v>454770</v>
      </c>
      <c r="BO169" s="65">
        <v>226927</v>
      </c>
      <c r="BP169" s="65">
        <v>319058</v>
      </c>
      <c r="BQ169" s="65">
        <v>823552</v>
      </c>
      <c r="BR169" s="65">
        <v>193047</v>
      </c>
      <c r="BS169" s="65">
        <v>558102</v>
      </c>
      <c r="BT169" s="65">
        <v>234221</v>
      </c>
      <c r="BU169" s="65">
        <v>105039</v>
      </c>
      <c r="BV169" s="65">
        <v>2261407</v>
      </c>
      <c r="BW169" s="65">
        <v>756432</v>
      </c>
      <c r="BX169" s="65">
        <v>184681</v>
      </c>
      <c r="BY169" s="65">
        <v>366178</v>
      </c>
      <c r="BZ169" s="65">
        <v>100091</v>
      </c>
      <c r="CA169" s="65">
        <v>252672</v>
      </c>
      <c r="CB169" s="65">
        <v>127430</v>
      </c>
      <c r="CC169" s="65">
        <v>92194</v>
      </c>
      <c r="CD169" s="65">
        <v>339091</v>
      </c>
      <c r="CE169" s="65">
        <v>240993</v>
      </c>
      <c r="CF169" s="65">
        <v>134377</v>
      </c>
      <c r="CG169" s="65">
        <v>457373</v>
      </c>
      <c r="CH169" s="65">
        <v>92956</v>
      </c>
      <c r="CI169" s="65">
        <v>305431</v>
      </c>
      <c r="CJ169" s="65">
        <v>106792</v>
      </c>
      <c r="CK169" s="65">
        <v>12844</v>
      </c>
      <c r="CL169" s="65">
        <v>1922316</v>
      </c>
      <c r="CM169" s="65">
        <v>515439</v>
      </c>
    </row>
    <row r="170" spans="1:91" s="59" customFormat="1" x14ac:dyDescent="0.3">
      <c r="A170" s="64" t="s">
        <v>385</v>
      </c>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65"/>
      <c r="CC170" s="65"/>
      <c r="CD170" s="65"/>
      <c r="CE170" s="65"/>
      <c r="CF170" s="65"/>
      <c r="CG170" s="65"/>
      <c r="CH170" s="65"/>
      <c r="CI170" s="65"/>
      <c r="CJ170" s="65"/>
      <c r="CK170" s="65"/>
      <c r="CL170" s="65"/>
      <c r="CM170" s="65"/>
    </row>
    <row r="171" spans="1:91" s="59" customFormat="1" x14ac:dyDescent="0.3">
      <c r="A171" s="64" t="s">
        <v>386</v>
      </c>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65"/>
      <c r="CC171" s="65"/>
      <c r="CD171" s="65"/>
      <c r="CE171" s="65"/>
      <c r="CF171" s="65"/>
      <c r="CG171" s="65"/>
      <c r="CH171" s="65"/>
      <c r="CI171" s="65"/>
      <c r="CJ171" s="65"/>
      <c r="CK171" s="65"/>
      <c r="CL171" s="65"/>
      <c r="CM171" s="65"/>
    </row>
    <row r="172" spans="1:91" s="59" customFormat="1" x14ac:dyDescent="0.3"/>
    <row r="173" spans="1:91" x14ac:dyDescent="0.3">
      <c r="A173" s="6" t="s">
        <v>107</v>
      </c>
      <c r="B173" s="431" t="str">
        <f>+B1</f>
        <v>VIAJEROS</v>
      </c>
      <c r="C173" s="432">
        <f t="shared" ref="C173:BN173" si="0">+C1</f>
        <v>0</v>
      </c>
      <c r="D173" s="432">
        <f t="shared" si="0"/>
        <v>0</v>
      </c>
      <c r="E173" s="432">
        <f t="shared" si="0"/>
        <v>0</v>
      </c>
      <c r="F173" s="432">
        <f t="shared" si="0"/>
        <v>0</v>
      </c>
      <c r="G173" s="432">
        <f t="shared" si="0"/>
        <v>0</v>
      </c>
      <c r="H173" s="432">
        <f t="shared" si="0"/>
        <v>0</v>
      </c>
      <c r="I173" s="432">
        <f t="shared" si="0"/>
        <v>0</v>
      </c>
      <c r="J173" s="432">
        <f t="shared" si="0"/>
        <v>0</v>
      </c>
      <c r="K173" s="432">
        <f t="shared" si="0"/>
        <v>0</v>
      </c>
      <c r="L173" s="432">
        <f t="shared" si="0"/>
        <v>0</v>
      </c>
      <c r="M173" s="432">
        <f t="shared" si="0"/>
        <v>0</v>
      </c>
      <c r="N173" s="432">
        <f t="shared" si="0"/>
        <v>0</v>
      </c>
      <c r="O173" s="432">
        <f t="shared" si="0"/>
        <v>0</v>
      </c>
      <c r="P173" s="432">
        <f t="shared" si="0"/>
        <v>0</v>
      </c>
      <c r="Q173" s="432">
        <f t="shared" si="0"/>
        <v>0</v>
      </c>
      <c r="R173" s="432">
        <f t="shared" si="0"/>
        <v>0</v>
      </c>
      <c r="S173" s="432">
        <f t="shared" si="0"/>
        <v>0</v>
      </c>
      <c r="T173" s="432">
        <f t="shared" si="0"/>
        <v>0</v>
      </c>
      <c r="U173" s="432">
        <f t="shared" si="0"/>
        <v>0</v>
      </c>
      <c r="V173" s="432">
        <f t="shared" si="0"/>
        <v>0</v>
      </c>
      <c r="W173" s="431" t="str">
        <f t="shared" si="0"/>
        <v>PERNOCTACIONES</v>
      </c>
      <c r="X173" s="432">
        <f t="shared" si="0"/>
        <v>0</v>
      </c>
      <c r="Y173" s="432">
        <f t="shared" si="0"/>
        <v>0</v>
      </c>
      <c r="Z173" s="432">
        <f t="shared" si="0"/>
        <v>0</v>
      </c>
      <c r="AA173" s="432">
        <f t="shared" si="0"/>
        <v>0</v>
      </c>
      <c r="AB173" s="432">
        <f t="shared" si="0"/>
        <v>0</v>
      </c>
      <c r="AC173" s="432">
        <f t="shared" si="0"/>
        <v>0</v>
      </c>
      <c r="AD173" s="432">
        <f t="shared" si="0"/>
        <v>0</v>
      </c>
      <c r="AE173" s="432">
        <f t="shared" si="0"/>
        <v>0</v>
      </c>
      <c r="AF173" s="432">
        <f t="shared" si="0"/>
        <v>0</v>
      </c>
      <c r="AG173" s="432">
        <f t="shared" si="0"/>
        <v>0</v>
      </c>
      <c r="AH173" s="432">
        <f t="shared" si="0"/>
        <v>0</v>
      </c>
      <c r="AI173" s="432">
        <f t="shared" si="0"/>
        <v>0</v>
      </c>
      <c r="AJ173" s="432">
        <f t="shared" si="0"/>
        <v>0</v>
      </c>
      <c r="AK173" s="432">
        <f t="shared" si="0"/>
        <v>0</v>
      </c>
      <c r="AL173" s="432">
        <f t="shared" si="0"/>
        <v>0</v>
      </c>
      <c r="AM173" s="432">
        <f t="shared" si="0"/>
        <v>0</v>
      </c>
      <c r="AN173" s="432">
        <f t="shared" si="0"/>
        <v>0</v>
      </c>
      <c r="AO173" s="432">
        <f t="shared" si="0"/>
        <v>0</v>
      </c>
      <c r="AP173" s="432">
        <f t="shared" si="0"/>
        <v>0</v>
      </c>
      <c r="AQ173" s="432">
        <f t="shared" si="0"/>
        <v>0</v>
      </c>
      <c r="AR173" s="431" t="str">
        <f t="shared" si="0"/>
        <v>VIAJEROS</v>
      </c>
      <c r="AS173" s="431">
        <f t="shared" si="0"/>
        <v>0</v>
      </c>
      <c r="AT173" s="431">
        <f t="shared" si="0"/>
        <v>0</v>
      </c>
      <c r="AU173" s="431">
        <f t="shared" si="0"/>
        <v>0</v>
      </c>
      <c r="AV173" s="431">
        <f t="shared" si="0"/>
        <v>0</v>
      </c>
      <c r="AW173" s="431">
        <f t="shared" si="0"/>
        <v>0</v>
      </c>
      <c r="AX173" s="431">
        <f t="shared" si="0"/>
        <v>0</v>
      </c>
      <c r="AY173" s="431">
        <f t="shared" si="0"/>
        <v>0</v>
      </c>
      <c r="AZ173" s="431">
        <f t="shared" si="0"/>
        <v>0</v>
      </c>
      <c r="BA173" s="431">
        <f t="shared" si="0"/>
        <v>0</v>
      </c>
      <c r="BB173" s="431">
        <f t="shared" si="0"/>
        <v>0</v>
      </c>
      <c r="BC173" s="431">
        <f t="shared" si="0"/>
        <v>0</v>
      </c>
      <c r="BD173" s="431">
        <f t="shared" si="0"/>
        <v>0</v>
      </c>
      <c r="BE173" s="431">
        <f t="shared" si="0"/>
        <v>0</v>
      </c>
      <c r="BF173" s="431">
        <f t="shared" si="0"/>
        <v>0</v>
      </c>
      <c r="BG173" s="431">
        <f t="shared" si="0"/>
        <v>0</v>
      </c>
      <c r="BH173" s="431">
        <f t="shared" si="0"/>
        <v>0</v>
      </c>
      <c r="BI173" s="431">
        <f t="shared" si="0"/>
        <v>0</v>
      </c>
      <c r="BJ173" s="431">
        <f t="shared" si="0"/>
        <v>0</v>
      </c>
      <c r="BK173" s="431">
        <f t="shared" si="0"/>
        <v>0</v>
      </c>
      <c r="BL173" s="431">
        <f t="shared" si="0"/>
        <v>0</v>
      </c>
      <c r="BM173" s="431">
        <f t="shared" si="0"/>
        <v>0</v>
      </c>
      <c r="BN173" s="431">
        <f t="shared" si="0"/>
        <v>0</v>
      </c>
      <c r="BO173" s="431">
        <f t="shared" ref="BO173:CM173" si="1">+BO1</f>
        <v>0</v>
      </c>
      <c r="BP173" s="431" t="str">
        <f t="shared" si="1"/>
        <v>PERNOCTACIONES</v>
      </c>
      <c r="BQ173" s="431">
        <f t="shared" si="1"/>
        <v>0</v>
      </c>
      <c r="BR173" s="431">
        <f t="shared" si="1"/>
        <v>0</v>
      </c>
      <c r="BS173" s="431">
        <f t="shared" si="1"/>
        <v>0</v>
      </c>
      <c r="BT173" s="431">
        <f t="shared" si="1"/>
        <v>0</v>
      </c>
      <c r="BU173" s="431">
        <f t="shared" si="1"/>
        <v>0</v>
      </c>
      <c r="BV173" s="431">
        <f t="shared" si="1"/>
        <v>0</v>
      </c>
      <c r="BW173" s="431">
        <f t="shared" si="1"/>
        <v>0</v>
      </c>
      <c r="BX173" s="431">
        <f t="shared" si="1"/>
        <v>0</v>
      </c>
      <c r="BY173" s="431">
        <f t="shared" si="1"/>
        <v>0</v>
      </c>
      <c r="BZ173" s="431">
        <f t="shared" si="1"/>
        <v>0</v>
      </c>
      <c r="CA173" s="431">
        <f t="shared" si="1"/>
        <v>0</v>
      </c>
      <c r="CB173" s="431">
        <f t="shared" si="1"/>
        <v>0</v>
      </c>
      <c r="CC173" s="431">
        <f t="shared" si="1"/>
        <v>0</v>
      </c>
      <c r="CD173" s="431">
        <f t="shared" si="1"/>
        <v>0</v>
      </c>
      <c r="CE173" s="431">
        <f t="shared" si="1"/>
        <v>0</v>
      </c>
      <c r="CF173" s="431">
        <f t="shared" si="1"/>
        <v>0</v>
      </c>
      <c r="CG173" s="431">
        <f t="shared" si="1"/>
        <v>0</v>
      </c>
      <c r="CH173" s="431">
        <f t="shared" si="1"/>
        <v>0</v>
      </c>
      <c r="CI173" s="431">
        <f t="shared" si="1"/>
        <v>0</v>
      </c>
      <c r="CJ173" s="431">
        <f t="shared" si="1"/>
        <v>0</v>
      </c>
      <c r="CK173" s="431">
        <f t="shared" si="1"/>
        <v>0</v>
      </c>
      <c r="CL173" s="431">
        <f t="shared" si="1"/>
        <v>0</v>
      </c>
      <c r="CM173" s="431">
        <f t="shared" si="1"/>
        <v>0</v>
      </c>
    </row>
    <row r="174" spans="1:91" x14ac:dyDescent="0.3">
      <c r="B174" s="425" t="str">
        <f>+B2</f>
        <v>TOTAL</v>
      </c>
      <c r="C174" s="426">
        <f t="shared" ref="C174:BN174" si="2">+C2</f>
        <v>0</v>
      </c>
      <c r="D174" s="426">
        <f t="shared" si="2"/>
        <v>0</v>
      </c>
      <c r="E174" s="426">
        <f t="shared" si="2"/>
        <v>0</v>
      </c>
      <c r="F174" s="426">
        <f t="shared" si="2"/>
        <v>0</v>
      </c>
      <c r="G174" s="426">
        <f t="shared" si="2"/>
        <v>0</v>
      </c>
      <c r="H174" s="426">
        <f t="shared" si="2"/>
        <v>0</v>
      </c>
      <c r="I174" s="427" t="str">
        <f t="shared" si="2"/>
        <v>NACIONALES</v>
      </c>
      <c r="J174" s="428">
        <f t="shared" si="2"/>
        <v>0</v>
      </c>
      <c r="K174" s="428">
        <f t="shared" si="2"/>
        <v>0</v>
      </c>
      <c r="L174" s="428">
        <f t="shared" si="2"/>
        <v>0</v>
      </c>
      <c r="M174" s="428">
        <f t="shared" si="2"/>
        <v>0</v>
      </c>
      <c r="N174" s="428">
        <f t="shared" si="2"/>
        <v>0</v>
      </c>
      <c r="O174" s="428">
        <f t="shared" si="2"/>
        <v>0</v>
      </c>
      <c r="P174" s="429" t="str">
        <f t="shared" si="2"/>
        <v>EXTRANJEROS</v>
      </c>
      <c r="Q174" s="424">
        <f t="shared" si="2"/>
        <v>0</v>
      </c>
      <c r="R174" s="424">
        <f t="shared" si="2"/>
        <v>0</v>
      </c>
      <c r="S174" s="424">
        <f t="shared" si="2"/>
        <v>0</v>
      </c>
      <c r="T174" s="424">
        <f t="shared" si="2"/>
        <v>0</v>
      </c>
      <c r="U174" s="424">
        <f t="shared" si="2"/>
        <v>0</v>
      </c>
      <c r="V174" s="424">
        <f t="shared" si="2"/>
        <v>0</v>
      </c>
      <c r="W174" s="425" t="str">
        <f t="shared" si="2"/>
        <v>TOTAL</v>
      </c>
      <c r="X174" s="426">
        <f t="shared" si="2"/>
        <v>0</v>
      </c>
      <c r="Y174" s="426">
        <f t="shared" si="2"/>
        <v>0</v>
      </c>
      <c r="Z174" s="426">
        <f t="shared" si="2"/>
        <v>0</v>
      </c>
      <c r="AA174" s="426">
        <f t="shared" si="2"/>
        <v>0</v>
      </c>
      <c r="AB174" s="426">
        <f t="shared" si="2"/>
        <v>0</v>
      </c>
      <c r="AC174" s="426">
        <f t="shared" si="2"/>
        <v>0</v>
      </c>
      <c r="AD174" s="427" t="str">
        <f t="shared" si="2"/>
        <v>NACIONALES</v>
      </c>
      <c r="AE174" s="428">
        <f t="shared" si="2"/>
        <v>0</v>
      </c>
      <c r="AF174" s="428">
        <f t="shared" si="2"/>
        <v>0</v>
      </c>
      <c r="AG174" s="428">
        <f t="shared" si="2"/>
        <v>0</v>
      </c>
      <c r="AH174" s="428">
        <f t="shared" si="2"/>
        <v>0</v>
      </c>
      <c r="AI174" s="428">
        <f t="shared" si="2"/>
        <v>0</v>
      </c>
      <c r="AJ174" s="428">
        <f t="shared" si="2"/>
        <v>0</v>
      </c>
      <c r="AK174" s="429" t="str">
        <f t="shared" si="2"/>
        <v>EXTRANJEROS</v>
      </c>
      <c r="AL174" s="424">
        <f t="shared" si="2"/>
        <v>0</v>
      </c>
      <c r="AM174" s="424">
        <f t="shared" si="2"/>
        <v>0</v>
      </c>
      <c r="AN174" s="424">
        <f t="shared" si="2"/>
        <v>0</v>
      </c>
      <c r="AO174" s="424">
        <f t="shared" si="2"/>
        <v>0</v>
      </c>
      <c r="AP174" s="424">
        <f t="shared" si="2"/>
        <v>0</v>
      </c>
      <c r="AQ174" s="424">
        <f t="shared" si="2"/>
        <v>0</v>
      </c>
      <c r="AR174" s="425" t="str">
        <f t="shared" si="2"/>
        <v>TOTAL</v>
      </c>
      <c r="AS174" s="425">
        <f t="shared" si="2"/>
        <v>0</v>
      </c>
      <c r="AT174" s="425">
        <f t="shared" si="2"/>
        <v>0</v>
      </c>
      <c r="AU174" s="425">
        <f t="shared" si="2"/>
        <v>0</v>
      </c>
      <c r="AV174" s="425">
        <f t="shared" si="2"/>
        <v>0</v>
      </c>
      <c r="AW174" s="425">
        <f t="shared" si="2"/>
        <v>0</v>
      </c>
      <c r="AX174" s="425">
        <f t="shared" si="2"/>
        <v>0</v>
      </c>
      <c r="AY174" s="425">
        <f t="shared" si="2"/>
        <v>0</v>
      </c>
      <c r="AZ174" s="430" t="str">
        <f t="shared" si="2"/>
        <v>NACIONALES</v>
      </c>
      <c r="BA174" s="430">
        <f t="shared" si="2"/>
        <v>0</v>
      </c>
      <c r="BB174" s="430">
        <f t="shared" si="2"/>
        <v>0</v>
      </c>
      <c r="BC174" s="430">
        <f t="shared" si="2"/>
        <v>0</v>
      </c>
      <c r="BD174" s="430">
        <f t="shared" si="2"/>
        <v>0</v>
      </c>
      <c r="BE174" s="430">
        <f t="shared" si="2"/>
        <v>0</v>
      </c>
      <c r="BF174" s="430">
        <f t="shared" si="2"/>
        <v>0</v>
      </c>
      <c r="BG174" s="430">
        <f t="shared" si="2"/>
        <v>0</v>
      </c>
      <c r="BH174" s="424" t="str">
        <f t="shared" si="2"/>
        <v>EXTRANJEROS</v>
      </c>
      <c r="BI174" s="424">
        <f t="shared" si="2"/>
        <v>0</v>
      </c>
      <c r="BJ174" s="424">
        <f t="shared" si="2"/>
        <v>0</v>
      </c>
      <c r="BK174" s="424">
        <f t="shared" si="2"/>
        <v>0</v>
      </c>
      <c r="BL174" s="424">
        <f t="shared" si="2"/>
        <v>0</v>
      </c>
      <c r="BM174" s="424">
        <f t="shared" si="2"/>
        <v>0</v>
      </c>
      <c r="BN174" s="424">
        <f t="shared" si="2"/>
        <v>0</v>
      </c>
      <c r="BO174" s="424">
        <f t="shared" ref="BO174:CM174" si="3">+BO2</f>
        <v>0</v>
      </c>
      <c r="BP174" s="425" t="str">
        <f t="shared" si="3"/>
        <v>TOTAL</v>
      </c>
      <c r="BQ174" s="425">
        <f t="shared" si="3"/>
        <v>0</v>
      </c>
      <c r="BR174" s="425">
        <f t="shared" si="3"/>
        <v>0</v>
      </c>
      <c r="BS174" s="425">
        <f t="shared" si="3"/>
        <v>0</v>
      </c>
      <c r="BT174" s="425">
        <f t="shared" si="3"/>
        <v>0</v>
      </c>
      <c r="BU174" s="425">
        <f t="shared" si="3"/>
        <v>0</v>
      </c>
      <c r="BV174" s="425">
        <f t="shared" si="3"/>
        <v>0</v>
      </c>
      <c r="BW174" s="425">
        <f t="shared" si="3"/>
        <v>0</v>
      </c>
      <c r="BX174" s="430" t="str">
        <f t="shared" si="3"/>
        <v>NACIONALES</v>
      </c>
      <c r="BY174" s="430">
        <f t="shared" si="3"/>
        <v>0</v>
      </c>
      <c r="BZ174" s="430">
        <f t="shared" si="3"/>
        <v>0</v>
      </c>
      <c r="CA174" s="430">
        <f t="shared" si="3"/>
        <v>0</v>
      </c>
      <c r="CB174" s="430">
        <f t="shared" si="3"/>
        <v>0</v>
      </c>
      <c r="CC174" s="430">
        <f t="shared" si="3"/>
        <v>0</v>
      </c>
      <c r="CD174" s="430">
        <f t="shared" si="3"/>
        <v>0</v>
      </c>
      <c r="CE174" s="430">
        <f t="shared" si="3"/>
        <v>0</v>
      </c>
      <c r="CF174" s="424" t="str">
        <f t="shared" si="3"/>
        <v>EXTRANJEROS</v>
      </c>
      <c r="CG174" s="424">
        <f t="shared" si="3"/>
        <v>0</v>
      </c>
      <c r="CH174" s="424">
        <f t="shared" si="3"/>
        <v>0</v>
      </c>
      <c r="CI174" s="424">
        <f t="shared" si="3"/>
        <v>0</v>
      </c>
      <c r="CJ174" s="424">
        <f t="shared" si="3"/>
        <v>0</v>
      </c>
      <c r="CK174" s="424">
        <f t="shared" si="3"/>
        <v>0</v>
      </c>
      <c r="CL174" s="424">
        <f t="shared" si="3"/>
        <v>0</v>
      </c>
      <c r="CM174" s="424">
        <f t="shared" si="3"/>
        <v>0</v>
      </c>
    </row>
    <row r="175" spans="1:91" s="59" customFormat="1" x14ac:dyDescent="0.3">
      <c r="A175" s="57"/>
      <c r="B175" s="58" t="str">
        <f>+B3</f>
        <v>España</v>
      </c>
      <c r="C175" s="58" t="str">
        <f t="shared" ref="C175:BN175" si="4">+C3</f>
        <v>Andalucía</v>
      </c>
      <c r="D175" s="58" t="str">
        <f t="shared" si="4"/>
        <v>Baleares</v>
      </c>
      <c r="E175" s="58" t="str">
        <f t="shared" si="4"/>
        <v>Canarias</v>
      </c>
      <c r="F175" s="58" t="str">
        <f t="shared" si="4"/>
        <v>Cataluña</v>
      </c>
      <c r="G175" s="58" t="str">
        <f t="shared" si="4"/>
        <v>C. Valenciana</v>
      </c>
      <c r="H175" s="58" t="str">
        <f t="shared" si="4"/>
        <v>Madrid</v>
      </c>
      <c r="I175" s="58" t="str">
        <f t="shared" si="4"/>
        <v>España</v>
      </c>
      <c r="J175" s="58" t="str">
        <f t="shared" si="4"/>
        <v>Andalucía</v>
      </c>
      <c r="K175" s="58" t="str">
        <f t="shared" si="4"/>
        <v>Baleares</v>
      </c>
      <c r="L175" s="58" t="str">
        <f t="shared" si="4"/>
        <v>Canarias</v>
      </c>
      <c r="M175" s="58" t="str">
        <f t="shared" si="4"/>
        <v>Cataluña</v>
      </c>
      <c r="N175" s="58" t="str">
        <f t="shared" si="4"/>
        <v>C. Valenciana</v>
      </c>
      <c r="O175" s="58" t="str">
        <f t="shared" si="4"/>
        <v>Madrid</v>
      </c>
      <c r="P175" s="58" t="str">
        <f t="shared" si="4"/>
        <v>España</v>
      </c>
      <c r="Q175" s="58" t="str">
        <f t="shared" si="4"/>
        <v>Andalucía</v>
      </c>
      <c r="R175" s="58" t="str">
        <f t="shared" si="4"/>
        <v>Baleares</v>
      </c>
      <c r="S175" s="58" t="str">
        <f t="shared" si="4"/>
        <v>Canarias</v>
      </c>
      <c r="T175" s="58" t="str">
        <f t="shared" si="4"/>
        <v>Cataluña</v>
      </c>
      <c r="U175" s="58" t="str">
        <f t="shared" si="4"/>
        <v>C. Valenciana</v>
      </c>
      <c r="V175" s="58" t="str">
        <f t="shared" si="4"/>
        <v>Madrid</v>
      </c>
      <c r="W175" s="58" t="str">
        <f t="shared" si="4"/>
        <v>España</v>
      </c>
      <c r="X175" s="58" t="str">
        <f t="shared" si="4"/>
        <v>Andalucía</v>
      </c>
      <c r="Y175" s="58" t="str">
        <f t="shared" si="4"/>
        <v>Baleares</v>
      </c>
      <c r="Z175" s="58" t="str">
        <f t="shared" si="4"/>
        <v>Canarias</v>
      </c>
      <c r="AA175" s="58" t="str">
        <f t="shared" si="4"/>
        <v>Cataluña</v>
      </c>
      <c r="AB175" s="58" t="str">
        <f t="shared" si="4"/>
        <v>C. Valenciana</v>
      </c>
      <c r="AC175" s="58" t="str">
        <f t="shared" si="4"/>
        <v>Madrid</v>
      </c>
      <c r="AD175" s="58" t="str">
        <f t="shared" si="4"/>
        <v>España</v>
      </c>
      <c r="AE175" s="58" t="str">
        <f t="shared" si="4"/>
        <v>Andalucía</v>
      </c>
      <c r="AF175" s="58" t="str">
        <f t="shared" si="4"/>
        <v>Baleares</v>
      </c>
      <c r="AG175" s="58" t="str">
        <f t="shared" si="4"/>
        <v>Canarias</v>
      </c>
      <c r="AH175" s="58" t="str">
        <f t="shared" si="4"/>
        <v>Cataluña</v>
      </c>
      <c r="AI175" s="58" t="str">
        <f t="shared" si="4"/>
        <v>C. Valenciana</v>
      </c>
      <c r="AJ175" s="58" t="str">
        <f t="shared" si="4"/>
        <v>Madrid</v>
      </c>
      <c r="AK175" s="58" t="str">
        <f t="shared" si="4"/>
        <v>España</v>
      </c>
      <c r="AL175" s="58" t="str">
        <f t="shared" si="4"/>
        <v>Andalucía</v>
      </c>
      <c r="AM175" s="58" t="str">
        <f t="shared" si="4"/>
        <v>Baleares</v>
      </c>
      <c r="AN175" s="58" t="str">
        <f t="shared" si="4"/>
        <v>Canarias</v>
      </c>
      <c r="AO175" s="58" t="str">
        <f t="shared" si="4"/>
        <v>Cataluña</v>
      </c>
      <c r="AP175" s="58" t="str">
        <f t="shared" si="4"/>
        <v>C. Valenciana</v>
      </c>
      <c r="AQ175" s="58" t="str">
        <f t="shared" si="4"/>
        <v>Madrid</v>
      </c>
      <c r="AR175" s="58" t="str">
        <f t="shared" si="4"/>
        <v xml:space="preserve"> 04 Almería</v>
      </c>
      <c r="AS175" s="58" t="str">
        <f t="shared" si="4"/>
        <v xml:space="preserve"> 11 Cádiz</v>
      </c>
      <c r="AT175" s="58" t="str">
        <f t="shared" si="4"/>
        <v xml:space="preserve"> 14 Córdoba</v>
      </c>
      <c r="AU175" s="58" t="str">
        <f t="shared" si="4"/>
        <v xml:space="preserve"> 18 Granada</v>
      </c>
      <c r="AV175" s="58" t="str">
        <f t="shared" si="4"/>
        <v xml:space="preserve"> 21 Huelva</v>
      </c>
      <c r="AW175" s="58" t="str">
        <f t="shared" si="4"/>
        <v xml:space="preserve"> 23 Jaén</v>
      </c>
      <c r="AX175" s="58" t="str">
        <f t="shared" si="4"/>
        <v xml:space="preserve"> 29 Málaga</v>
      </c>
      <c r="AY175" s="58" t="str">
        <f t="shared" si="4"/>
        <v xml:space="preserve"> 41 Sevilla</v>
      </c>
      <c r="AZ175" s="58" t="str">
        <f t="shared" si="4"/>
        <v xml:space="preserve"> 04 Almería</v>
      </c>
      <c r="BA175" s="58" t="str">
        <f t="shared" si="4"/>
        <v xml:space="preserve"> 11 Cádiz</v>
      </c>
      <c r="BB175" s="58" t="str">
        <f t="shared" si="4"/>
        <v xml:space="preserve"> 14 Córdoba</v>
      </c>
      <c r="BC175" s="58" t="str">
        <f t="shared" si="4"/>
        <v xml:space="preserve"> 18 Granada</v>
      </c>
      <c r="BD175" s="58" t="str">
        <f t="shared" si="4"/>
        <v xml:space="preserve"> 21 Huelva</v>
      </c>
      <c r="BE175" s="58" t="str">
        <f t="shared" si="4"/>
        <v xml:space="preserve"> 23 Jaén</v>
      </c>
      <c r="BF175" s="58" t="str">
        <f t="shared" si="4"/>
        <v xml:space="preserve"> 29 Málaga</v>
      </c>
      <c r="BG175" s="58" t="str">
        <f t="shared" si="4"/>
        <v xml:space="preserve"> 41 Sevilla</v>
      </c>
      <c r="BH175" s="58" t="str">
        <f t="shared" si="4"/>
        <v xml:space="preserve"> 04 Almería</v>
      </c>
      <c r="BI175" s="58" t="str">
        <f t="shared" si="4"/>
        <v xml:space="preserve"> 11 Cádiz</v>
      </c>
      <c r="BJ175" s="58" t="str">
        <f t="shared" si="4"/>
        <v xml:space="preserve"> 14 Córdoba</v>
      </c>
      <c r="BK175" s="58" t="str">
        <f t="shared" si="4"/>
        <v xml:space="preserve"> 18 Granada</v>
      </c>
      <c r="BL175" s="58" t="str">
        <f t="shared" si="4"/>
        <v xml:space="preserve"> 21 Huelva</v>
      </c>
      <c r="BM175" s="58" t="str">
        <f t="shared" si="4"/>
        <v xml:space="preserve"> 23 Jaén</v>
      </c>
      <c r="BN175" s="58" t="str">
        <f t="shared" si="4"/>
        <v xml:space="preserve"> 29 Málaga</v>
      </c>
      <c r="BO175" s="58" t="str">
        <f t="shared" ref="BO175:CM175" si="5">+BO3</f>
        <v xml:space="preserve"> 41 Sevilla</v>
      </c>
      <c r="BP175" s="58" t="str">
        <f t="shared" si="5"/>
        <v xml:space="preserve"> 04 Almería</v>
      </c>
      <c r="BQ175" s="58" t="str">
        <f t="shared" si="5"/>
        <v xml:space="preserve"> 11 Cádiz</v>
      </c>
      <c r="BR175" s="58" t="str">
        <f t="shared" si="5"/>
        <v xml:space="preserve"> 14 Córdoba</v>
      </c>
      <c r="BS175" s="58" t="str">
        <f t="shared" si="5"/>
        <v xml:space="preserve"> 18 Granada</v>
      </c>
      <c r="BT175" s="58" t="str">
        <f t="shared" si="5"/>
        <v xml:space="preserve"> 21 Huelva</v>
      </c>
      <c r="BU175" s="58" t="str">
        <f t="shared" si="5"/>
        <v xml:space="preserve"> 23 Jaén</v>
      </c>
      <c r="BV175" s="58" t="str">
        <f t="shared" si="5"/>
        <v xml:space="preserve"> 29 Málaga</v>
      </c>
      <c r="BW175" s="58" t="str">
        <f t="shared" si="5"/>
        <v xml:space="preserve"> 41 Sevilla</v>
      </c>
      <c r="BX175" s="58" t="str">
        <f t="shared" si="5"/>
        <v xml:space="preserve"> 04 Almería</v>
      </c>
      <c r="BY175" s="58" t="str">
        <f t="shared" si="5"/>
        <v xml:space="preserve"> 11 Cádiz</v>
      </c>
      <c r="BZ175" s="58" t="str">
        <f t="shared" si="5"/>
        <v xml:space="preserve"> 14 Córdoba</v>
      </c>
      <c r="CA175" s="58" t="str">
        <f t="shared" si="5"/>
        <v xml:space="preserve"> 18 Granada</v>
      </c>
      <c r="CB175" s="58" t="str">
        <f t="shared" si="5"/>
        <v xml:space="preserve"> 21 Huelva</v>
      </c>
      <c r="CC175" s="58" t="str">
        <f t="shared" si="5"/>
        <v xml:space="preserve"> 23 Jaén</v>
      </c>
      <c r="CD175" s="58" t="str">
        <f t="shared" si="5"/>
        <v xml:space="preserve"> 29 Málaga</v>
      </c>
      <c r="CE175" s="58" t="str">
        <f t="shared" si="5"/>
        <v xml:space="preserve"> 41 Sevilla</v>
      </c>
      <c r="CF175" s="58" t="str">
        <f t="shared" si="5"/>
        <v xml:space="preserve"> 04 Almería</v>
      </c>
      <c r="CG175" s="58" t="str">
        <f t="shared" si="5"/>
        <v xml:space="preserve"> 11 Cádiz</v>
      </c>
      <c r="CH175" s="58" t="str">
        <f t="shared" si="5"/>
        <v xml:space="preserve"> 14 Córdoba</v>
      </c>
      <c r="CI175" s="58" t="str">
        <f t="shared" si="5"/>
        <v xml:space="preserve"> 18 Granada</v>
      </c>
      <c r="CJ175" s="58" t="str">
        <f t="shared" si="5"/>
        <v xml:space="preserve"> 21 Huelva</v>
      </c>
      <c r="CK175" s="58" t="str">
        <f t="shared" si="5"/>
        <v xml:space="preserve"> 23 Jaén</v>
      </c>
      <c r="CL175" s="58" t="str">
        <f t="shared" si="5"/>
        <v xml:space="preserve"> 29 Málaga</v>
      </c>
      <c r="CM175" s="58" t="str">
        <f t="shared" si="5"/>
        <v xml:space="preserve"> 41 Sevilla</v>
      </c>
    </row>
    <row r="176" spans="1:91" s="59" customFormat="1" x14ac:dyDescent="0.3">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row>
    <row r="177" spans="1:91" s="59" customFormat="1" x14ac:dyDescent="0.3">
      <c r="A177" s="74" t="s">
        <v>412</v>
      </c>
      <c r="B177" s="75">
        <f>(B157)</f>
        <v>10757739</v>
      </c>
      <c r="C177" s="75">
        <f t="shared" ref="C177:BN177" si="6">(C157)</f>
        <v>1835740</v>
      </c>
      <c r="D177" s="75">
        <f t="shared" si="6"/>
        <v>1360646</v>
      </c>
      <c r="E177" s="75">
        <f t="shared" si="6"/>
        <v>985132</v>
      </c>
      <c r="F177" s="75">
        <f t="shared" si="6"/>
        <v>1936191</v>
      </c>
      <c r="G177" s="75">
        <f t="shared" si="6"/>
        <v>839583</v>
      </c>
      <c r="H177" s="75">
        <f t="shared" si="6"/>
        <v>1228195</v>
      </c>
      <c r="I177" s="75">
        <f t="shared" si="6"/>
        <v>4523969</v>
      </c>
      <c r="J177" s="75">
        <f t="shared" si="6"/>
        <v>795523</v>
      </c>
      <c r="K177" s="75">
        <f t="shared" si="6"/>
        <v>162615</v>
      </c>
      <c r="L177" s="75">
        <f t="shared" si="6"/>
        <v>200645</v>
      </c>
      <c r="M177" s="75">
        <f t="shared" si="6"/>
        <v>608812</v>
      </c>
      <c r="N177" s="75">
        <f t="shared" si="6"/>
        <v>410411</v>
      </c>
      <c r="O177" s="75">
        <f t="shared" si="6"/>
        <v>563246</v>
      </c>
      <c r="P177" s="75">
        <f t="shared" si="6"/>
        <v>6233770</v>
      </c>
      <c r="Q177" s="75">
        <f t="shared" si="6"/>
        <v>1040217</v>
      </c>
      <c r="R177" s="75">
        <f t="shared" si="6"/>
        <v>1198031</v>
      </c>
      <c r="S177" s="75">
        <f t="shared" si="6"/>
        <v>784487</v>
      </c>
      <c r="T177" s="75">
        <f t="shared" si="6"/>
        <v>1327379</v>
      </c>
      <c r="U177" s="75">
        <f t="shared" si="6"/>
        <v>429172</v>
      </c>
      <c r="V177" s="75">
        <f t="shared" si="6"/>
        <v>664949</v>
      </c>
      <c r="W177" s="75">
        <f t="shared" si="6"/>
        <v>33836772</v>
      </c>
      <c r="X177" s="75">
        <f t="shared" si="6"/>
        <v>5141230</v>
      </c>
      <c r="Y177" s="75">
        <f t="shared" si="6"/>
        <v>7041981</v>
      </c>
      <c r="Z177" s="75">
        <f t="shared" si="6"/>
        <v>6440956</v>
      </c>
      <c r="AA177" s="75">
        <f t="shared" si="6"/>
        <v>5221686</v>
      </c>
      <c r="AB177" s="75">
        <f t="shared" si="6"/>
        <v>2691347</v>
      </c>
      <c r="AC177" s="75">
        <f t="shared" si="6"/>
        <v>2522790</v>
      </c>
      <c r="AD177" s="75">
        <f t="shared" si="6"/>
        <v>9614409</v>
      </c>
      <c r="AE177" s="75">
        <f t="shared" si="6"/>
        <v>1665690</v>
      </c>
      <c r="AF177" s="75">
        <f t="shared" si="6"/>
        <v>511919</v>
      </c>
      <c r="AG177" s="75">
        <f t="shared" si="6"/>
        <v>759636</v>
      </c>
      <c r="AH177" s="75">
        <f t="shared" si="6"/>
        <v>1173598</v>
      </c>
      <c r="AI177" s="75">
        <f t="shared" si="6"/>
        <v>1114650</v>
      </c>
      <c r="AJ177" s="75">
        <f t="shared" si="6"/>
        <v>1002672</v>
      </c>
      <c r="AK177" s="75">
        <f t="shared" si="6"/>
        <v>24222363</v>
      </c>
      <c r="AL177" s="75">
        <f t="shared" si="6"/>
        <v>3475540</v>
      </c>
      <c r="AM177" s="75">
        <f t="shared" si="6"/>
        <v>6530063</v>
      </c>
      <c r="AN177" s="75">
        <f t="shared" si="6"/>
        <v>5681320</v>
      </c>
      <c r="AO177" s="75">
        <f t="shared" si="6"/>
        <v>4048088</v>
      </c>
      <c r="AP177" s="75">
        <f t="shared" si="6"/>
        <v>1576697</v>
      </c>
      <c r="AQ177" s="75">
        <f t="shared" si="6"/>
        <v>1520119</v>
      </c>
      <c r="AR177" s="75">
        <f t="shared" si="6"/>
        <v>101292</v>
      </c>
      <c r="AS177" s="75">
        <f t="shared" si="6"/>
        <v>246232</v>
      </c>
      <c r="AT177" s="75">
        <f t="shared" si="6"/>
        <v>111408</v>
      </c>
      <c r="AU177" s="75">
        <f t="shared" si="6"/>
        <v>264549</v>
      </c>
      <c r="AV177" s="75">
        <f t="shared" si="6"/>
        <v>78792</v>
      </c>
      <c r="AW177" s="75">
        <f t="shared" si="6"/>
        <v>59296</v>
      </c>
      <c r="AX177" s="75">
        <f t="shared" si="6"/>
        <v>602045</v>
      </c>
      <c r="AY177" s="75">
        <f t="shared" si="6"/>
        <v>372127</v>
      </c>
      <c r="AZ177" s="75">
        <f t="shared" si="6"/>
        <v>70109</v>
      </c>
      <c r="BA177" s="75">
        <f t="shared" si="6"/>
        <v>139559</v>
      </c>
      <c r="BB177" s="75">
        <f t="shared" si="6"/>
        <v>55430</v>
      </c>
      <c r="BC177" s="75">
        <f t="shared" si="6"/>
        <v>120330</v>
      </c>
      <c r="BD177" s="75">
        <f t="shared" si="6"/>
        <v>55042</v>
      </c>
      <c r="BE177" s="75">
        <f t="shared" si="6"/>
        <v>50792</v>
      </c>
      <c r="BF177" s="75">
        <f t="shared" si="6"/>
        <v>163918</v>
      </c>
      <c r="BG177" s="75">
        <f t="shared" si="6"/>
        <v>140343</v>
      </c>
      <c r="BH177" s="75">
        <f t="shared" si="6"/>
        <v>31183</v>
      </c>
      <c r="BI177" s="75">
        <f t="shared" si="6"/>
        <v>106673</v>
      </c>
      <c r="BJ177" s="75">
        <f t="shared" si="6"/>
        <v>55978</v>
      </c>
      <c r="BK177" s="75">
        <f t="shared" si="6"/>
        <v>144219</v>
      </c>
      <c r="BL177" s="75">
        <f t="shared" si="6"/>
        <v>23750</v>
      </c>
      <c r="BM177" s="75">
        <f t="shared" si="6"/>
        <v>8504</v>
      </c>
      <c r="BN177" s="75">
        <f t="shared" si="6"/>
        <v>438127</v>
      </c>
      <c r="BO177" s="75">
        <f t="shared" ref="BO177:CM177" si="7">(BO157)</f>
        <v>231784</v>
      </c>
      <c r="BP177" s="75">
        <f t="shared" si="7"/>
        <v>314938</v>
      </c>
      <c r="BQ177" s="75">
        <f t="shared" si="7"/>
        <v>753410</v>
      </c>
      <c r="BR177" s="75">
        <f t="shared" si="7"/>
        <v>202707</v>
      </c>
      <c r="BS177" s="75">
        <f t="shared" si="7"/>
        <v>558604</v>
      </c>
      <c r="BT177" s="75">
        <f t="shared" si="7"/>
        <v>254670</v>
      </c>
      <c r="BU177" s="75">
        <f t="shared" si="7"/>
        <v>101516</v>
      </c>
      <c r="BV177" s="75">
        <f t="shared" si="7"/>
        <v>2188021</v>
      </c>
      <c r="BW177" s="75">
        <f t="shared" si="7"/>
        <v>767363</v>
      </c>
      <c r="BX177" s="75">
        <f t="shared" si="7"/>
        <v>174965</v>
      </c>
      <c r="BY177" s="75">
        <f t="shared" si="7"/>
        <v>339552</v>
      </c>
      <c r="BZ177" s="75">
        <f t="shared" si="7"/>
        <v>101430</v>
      </c>
      <c r="CA177" s="75">
        <f t="shared" si="7"/>
        <v>227440</v>
      </c>
      <c r="CB177" s="75">
        <f t="shared" si="7"/>
        <v>132819</v>
      </c>
      <c r="CC177" s="75">
        <f t="shared" si="7"/>
        <v>88102</v>
      </c>
      <c r="CD177" s="75">
        <f t="shared" si="7"/>
        <v>356327</v>
      </c>
      <c r="CE177" s="75">
        <f t="shared" si="7"/>
        <v>245055</v>
      </c>
      <c r="CF177" s="75">
        <f t="shared" si="7"/>
        <v>139974</v>
      </c>
      <c r="CG177" s="75">
        <f t="shared" si="7"/>
        <v>413858</v>
      </c>
      <c r="CH177" s="75">
        <f t="shared" si="7"/>
        <v>101277</v>
      </c>
      <c r="CI177" s="75">
        <f t="shared" si="7"/>
        <v>331164</v>
      </c>
      <c r="CJ177" s="75">
        <f t="shared" si="7"/>
        <v>121850</v>
      </c>
      <c r="CK177" s="75">
        <f t="shared" si="7"/>
        <v>13414</v>
      </c>
      <c r="CL177" s="75">
        <f t="shared" si="7"/>
        <v>1831695</v>
      </c>
      <c r="CM177" s="75">
        <f t="shared" si="7"/>
        <v>522307</v>
      </c>
    </row>
    <row r="178" spans="1:91" s="59" customFormat="1" x14ac:dyDescent="0.3">
      <c r="A178" s="74" t="s">
        <v>413</v>
      </c>
      <c r="B178" s="75">
        <f>(B169)</f>
        <v>11041430</v>
      </c>
      <c r="C178" s="75">
        <f t="shared" ref="C178:BN178" si="8">(C169)</f>
        <v>1903645</v>
      </c>
      <c r="D178" s="75">
        <f t="shared" si="8"/>
        <v>1298471</v>
      </c>
      <c r="E178" s="75">
        <f t="shared" si="8"/>
        <v>988326</v>
      </c>
      <c r="F178" s="75">
        <f t="shared" si="8"/>
        <v>2094477</v>
      </c>
      <c r="G178" s="75">
        <f t="shared" si="8"/>
        <v>883558</v>
      </c>
      <c r="H178" s="75">
        <f t="shared" si="8"/>
        <v>1244341</v>
      </c>
      <c r="I178" s="75">
        <f t="shared" si="8"/>
        <v>4645026</v>
      </c>
      <c r="J178" s="75">
        <f t="shared" si="8"/>
        <v>843852</v>
      </c>
      <c r="K178" s="75">
        <f t="shared" si="8"/>
        <v>143232</v>
      </c>
      <c r="L178" s="75">
        <f t="shared" si="8"/>
        <v>184416</v>
      </c>
      <c r="M178" s="75">
        <f t="shared" si="8"/>
        <v>674991</v>
      </c>
      <c r="N178" s="75">
        <f t="shared" si="8"/>
        <v>431938</v>
      </c>
      <c r="O178" s="75">
        <f t="shared" si="8"/>
        <v>538773</v>
      </c>
      <c r="P178" s="75">
        <f t="shared" si="8"/>
        <v>6396404</v>
      </c>
      <c r="Q178" s="75">
        <f t="shared" si="8"/>
        <v>1059793</v>
      </c>
      <c r="R178" s="75">
        <f t="shared" si="8"/>
        <v>1155239</v>
      </c>
      <c r="S178" s="75">
        <f t="shared" si="8"/>
        <v>803910</v>
      </c>
      <c r="T178" s="75">
        <f t="shared" si="8"/>
        <v>1419486</v>
      </c>
      <c r="U178" s="75">
        <f t="shared" si="8"/>
        <v>451620</v>
      </c>
      <c r="V178" s="75">
        <f t="shared" si="8"/>
        <v>705568</v>
      </c>
      <c r="W178" s="75">
        <f t="shared" si="8"/>
        <v>34281206</v>
      </c>
      <c r="X178" s="75">
        <f t="shared" si="8"/>
        <v>5250858</v>
      </c>
      <c r="Y178" s="75">
        <f t="shared" si="8"/>
        <v>6967344</v>
      </c>
      <c r="Z178" s="75">
        <f t="shared" si="8"/>
        <v>6395927</v>
      </c>
      <c r="AA178" s="75">
        <f t="shared" si="8"/>
        <v>5417015</v>
      </c>
      <c r="AB178" s="75">
        <f t="shared" si="8"/>
        <v>2799094</v>
      </c>
      <c r="AC178" s="75">
        <f t="shared" si="8"/>
        <v>2598869</v>
      </c>
      <c r="AD178" s="75">
        <f t="shared" si="8"/>
        <v>9566101</v>
      </c>
      <c r="AE178" s="75">
        <f t="shared" si="8"/>
        <v>1703330</v>
      </c>
      <c r="AF178" s="75">
        <f t="shared" si="8"/>
        <v>419992</v>
      </c>
      <c r="AG178" s="75">
        <f t="shared" si="8"/>
        <v>690900</v>
      </c>
      <c r="AH178" s="75">
        <f t="shared" si="8"/>
        <v>1210585</v>
      </c>
      <c r="AI178" s="75">
        <f t="shared" si="8"/>
        <v>1129931</v>
      </c>
      <c r="AJ178" s="75">
        <f t="shared" si="8"/>
        <v>977831</v>
      </c>
      <c r="AK178" s="75">
        <f t="shared" si="8"/>
        <v>24715105</v>
      </c>
      <c r="AL178" s="75">
        <f t="shared" si="8"/>
        <v>3547528</v>
      </c>
      <c r="AM178" s="75">
        <f t="shared" si="8"/>
        <v>6547352</v>
      </c>
      <c r="AN178" s="75">
        <f t="shared" si="8"/>
        <v>5705027</v>
      </c>
      <c r="AO178" s="75">
        <f t="shared" si="8"/>
        <v>4206430</v>
      </c>
      <c r="AP178" s="75">
        <f t="shared" si="8"/>
        <v>1669163</v>
      </c>
      <c r="AQ178" s="75">
        <f t="shared" si="8"/>
        <v>1621038</v>
      </c>
      <c r="AR178" s="75">
        <f t="shared" si="8"/>
        <v>115073</v>
      </c>
      <c r="AS178" s="75">
        <f t="shared" si="8"/>
        <v>278880</v>
      </c>
      <c r="AT178" s="75">
        <f t="shared" si="8"/>
        <v>116774</v>
      </c>
      <c r="AU178" s="75">
        <f t="shared" si="8"/>
        <v>269229</v>
      </c>
      <c r="AV178" s="75">
        <f t="shared" si="8"/>
        <v>78195</v>
      </c>
      <c r="AW178" s="75">
        <f t="shared" si="8"/>
        <v>60169</v>
      </c>
      <c r="AX178" s="75">
        <f t="shared" si="8"/>
        <v>618584</v>
      </c>
      <c r="AY178" s="75">
        <f t="shared" si="8"/>
        <v>366742</v>
      </c>
      <c r="AZ178" s="75">
        <f t="shared" si="8"/>
        <v>81044</v>
      </c>
      <c r="BA178" s="75">
        <f t="shared" si="8"/>
        <v>160796</v>
      </c>
      <c r="BB178" s="75">
        <f t="shared" si="8"/>
        <v>59423</v>
      </c>
      <c r="BC178" s="75">
        <f t="shared" si="8"/>
        <v>130914</v>
      </c>
      <c r="BD178" s="75">
        <f t="shared" si="8"/>
        <v>56029</v>
      </c>
      <c r="BE178" s="75">
        <f t="shared" si="8"/>
        <v>52018</v>
      </c>
      <c r="BF178" s="75">
        <f t="shared" si="8"/>
        <v>163815</v>
      </c>
      <c r="BG178" s="75">
        <f t="shared" si="8"/>
        <v>139814</v>
      </c>
      <c r="BH178" s="75">
        <f t="shared" si="8"/>
        <v>34028</v>
      </c>
      <c r="BI178" s="75">
        <f t="shared" si="8"/>
        <v>118085</v>
      </c>
      <c r="BJ178" s="75">
        <f t="shared" si="8"/>
        <v>57351</v>
      </c>
      <c r="BK178" s="75">
        <f t="shared" si="8"/>
        <v>138315</v>
      </c>
      <c r="BL178" s="75">
        <f t="shared" si="8"/>
        <v>22166</v>
      </c>
      <c r="BM178" s="75">
        <f t="shared" si="8"/>
        <v>8151</v>
      </c>
      <c r="BN178" s="75">
        <f t="shared" si="8"/>
        <v>454770</v>
      </c>
      <c r="BO178" s="75">
        <f t="shared" ref="BO178:CM178" si="9">(BO169)</f>
        <v>226927</v>
      </c>
      <c r="BP178" s="75">
        <f t="shared" si="9"/>
        <v>319058</v>
      </c>
      <c r="BQ178" s="75">
        <f t="shared" si="9"/>
        <v>823552</v>
      </c>
      <c r="BR178" s="75">
        <f t="shared" si="9"/>
        <v>193047</v>
      </c>
      <c r="BS178" s="75">
        <f t="shared" si="9"/>
        <v>558102</v>
      </c>
      <c r="BT178" s="75">
        <f t="shared" si="9"/>
        <v>234221</v>
      </c>
      <c r="BU178" s="75">
        <f t="shared" si="9"/>
        <v>105039</v>
      </c>
      <c r="BV178" s="75">
        <f t="shared" si="9"/>
        <v>2261407</v>
      </c>
      <c r="BW178" s="75">
        <f t="shared" si="9"/>
        <v>756432</v>
      </c>
      <c r="BX178" s="75">
        <f t="shared" si="9"/>
        <v>184681</v>
      </c>
      <c r="BY178" s="75">
        <f t="shared" si="9"/>
        <v>366178</v>
      </c>
      <c r="BZ178" s="75">
        <f t="shared" si="9"/>
        <v>100091</v>
      </c>
      <c r="CA178" s="75">
        <f t="shared" si="9"/>
        <v>252672</v>
      </c>
      <c r="CB178" s="75">
        <f t="shared" si="9"/>
        <v>127430</v>
      </c>
      <c r="CC178" s="75">
        <f t="shared" si="9"/>
        <v>92194</v>
      </c>
      <c r="CD178" s="75">
        <f t="shared" si="9"/>
        <v>339091</v>
      </c>
      <c r="CE178" s="75">
        <f t="shared" si="9"/>
        <v>240993</v>
      </c>
      <c r="CF178" s="75">
        <f t="shared" si="9"/>
        <v>134377</v>
      </c>
      <c r="CG178" s="75">
        <f t="shared" si="9"/>
        <v>457373</v>
      </c>
      <c r="CH178" s="75">
        <f t="shared" si="9"/>
        <v>92956</v>
      </c>
      <c r="CI178" s="75">
        <f t="shared" si="9"/>
        <v>305431</v>
      </c>
      <c r="CJ178" s="75">
        <f t="shared" si="9"/>
        <v>106792</v>
      </c>
      <c r="CK178" s="75">
        <f t="shared" si="9"/>
        <v>12844</v>
      </c>
      <c r="CL178" s="75">
        <f t="shared" si="9"/>
        <v>1922316</v>
      </c>
      <c r="CM178" s="75">
        <f t="shared" si="9"/>
        <v>515439</v>
      </c>
    </row>
    <row r="179" spans="1:91" s="59" customFormat="1" x14ac:dyDescent="0.3">
      <c r="A179" s="76" t="s">
        <v>108</v>
      </c>
      <c r="B179" s="77">
        <f>(B178/B177)-1</f>
        <v>2.6370875887582024E-2</v>
      </c>
      <c r="C179" s="77">
        <f>(C178/C177)-1</f>
        <v>3.6990532428339495E-2</v>
      </c>
      <c r="D179" s="77">
        <f t="shared" ref="D179:BO179" si="10">(D178/D177)-1</f>
        <v>-4.5695206541598643E-2</v>
      </c>
      <c r="E179" s="77">
        <f t="shared" si="10"/>
        <v>3.2422051055087664E-3</v>
      </c>
      <c r="F179" s="77">
        <f t="shared" si="10"/>
        <v>8.1751232187320388E-2</v>
      </c>
      <c r="G179" s="77">
        <f t="shared" si="10"/>
        <v>5.2377192010795826E-2</v>
      </c>
      <c r="H179" s="77">
        <f>(H178/H177)-1</f>
        <v>1.3146120933565042E-2</v>
      </c>
      <c r="I179" s="77">
        <f t="shared" si="10"/>
        <v>2.6759025094999611E-2</v>
      </c>
      <c r="J179" s="77">
        <f t="shared" si="10"/>
        <v>6.0751229065658663E-2</v>
      </c>
      <c r="K179" s="77">
        <f t="shared" si="10"/>
        <v>-0.11919564615810352</v>
      </c>
      <c r="L179" s="77">
        <f t="shared" si="10"/>
        <v>-8.088414862069826E-2</v>
      </c>
      <c r="M179" s="77">
        <f t="shared" si="10"/>
        <v>0.10870186527203796</v>
      </c>
      <c r="N179" s="77">
        <f t="shared" si="10"/>
        <v>5.2452297818528226E-2</v>
      </c>
      <c r="O179" s="77">
        <f t="shared" si="10"/>
        <v>-4.3449931291123289E-2</v>
      </c>
      <c r="P179" s="77">
        <f t="shared" si="10"/>
        <v>2.6089188404448738E-2</v>
      </c>
      <c r="Q179" s="77">
        <f t="shared" si="10"/>
        <v>1.8819150234999027E-2</v>
      </c>
      <c r="R179" s="77">
        <f t="shared" si="10"/>
        <v>-3.5718608283091147E-2</v>
      </c>
      <c r="S179" s="77">
        <f t="shared" si="10"/>
        <v>2.475885514992604E-2</v>
      </c>
      <c r="T179" s="77">
        <f t="shared" si="10"/>
        <v>6.9390128968440878E-2</v>
      </c>
      <c r="U179" s="77">
        <f t="shared" si="10"/>
        <v>5.2305369409001434E-2</v>
      </c>
      <c r="V179" s="77">
        <f t="shared" si="10"/>
        <v>6.1085887789890547E-2</v>
      </c>
      <c r="W179" s="77">
        <f t="shared" si="10"/>
        <v>1.3134645349739626E-2</v>
      </c>
      <c r="X179" s="77">
        <f t="shared" si="10"/>
        <v>2.1323302011386325E-2</v>
      </c>
      <c r="Y179" s="77">
        <f t="shared" si="10"/>
        <v>-1.0598864154845011E-2</v>
      </c>
      <c r="Z179" s="77">
        <f t="shared" si="10"/>
        <v>-6.991042944556658E-3</v>
      </c>
      <c r="AA179" s="77">
        <f t="shared" si="10"/>
        <v>3.7407266541879425E-2</v>
      </c>
      <c r="AB179" s="77">
        <f t="shared" si="10"/>
        <v>4.0034599774759538E-2</v>
      </c>
      <c r="AC179" s="77">
        <f t="shared" si="10"/>
        <v>3.0156691599380059E-2</v>
      </c>
      <c r="AD179" s="77">
        <f t="shared" si="10"/>
        <v>-5.0245418101102501E-3</v>
      </c>
      <c r="AE179" s="77">
        <f t="shared" si="10"/>
        <v>2.259724198380253E-2</v>
      </c>
      <c r="AF179" s="77">
        <f t="shared" si="10"/>
        <v>-0.17957333093712091</v>
      </c>
      <c r="AG179" s="77">
        <f t="shared" si="10"/>
        <v>-9.0485443027976564E-2</v>
      </c>
      <c r="AH179" s="77">
        <f t="shared" si="10"/>
        <v>3.1515902378838501E-2</v>
      </c>
      <c r="AI179" s="77">
        <f t="shared" si="10"/>
        <v>1.3709236083075504E-2</v>
      </c>
      <c r="AJ179" s="77">
        <f t="shared" si="10"/>
        <v>-2.4774801729778084E-2</v>
      </c>
      <c r="AK179" s="77">
        <f t="shared" si="10"/>
        <v>2.034244140425101E-2</v>
      </c>
      <c r="AL179" s="77">
        <f t="shared" si="10"/>
        <v>2.0712752550682723E-2</v>
      </c>
      <c r="AM179" s="77">
        <f t="shared" si="10"/>
        <v>2.6476007965008375E-3</v>
      </c>
      <c r="AN179" s="77">
        <f t="shared" si="10"/>
        <v>4.1727978709173996E-3</v>
      </c>
      <c r="AO179" s="77">
        <f t="shared" si="10"/>
        <v>3.9115256387707076E-2</v>
      </c>
      <c r="AP179" s="77">
        <f t="shared" si="10"/>
        <v>5.8645383355203862E-2</v>
      </c>
      <c r="AQ179" s="77">
        <f t="shared" si="10"/>
        <v>6.6388881396785449E-2</v>
      </c>
      <c r="AR179" s="77">
        <f t="shared" si="10"/>
        <v>0.13605220550487696</v>
      </c>
      <c r="AS179" s="77">
        <f t="shared" si="10"/>
        <v>0.13259040254719134</v>
      </c>
      <c r="AT179" s="77">
        <f t="shared" si="10"/>
        <v>4.8165302312221714E-2</v>
      </c>
      <c r="AU179" s="77">
        <f t="shared" si="10"/>
        <v>1.769048456051614E-2</v>
      </c>
      <c r="AV179" s="77">
        <f t="shared" si="10"/>
        <v>-7.5769113615595796E-3</v>
      </c>
      <c r="AW179" s="77">
        <f t="shared" si="10"/>
        <v>1.4722746896923988E-2</v>
      </c>
      <c r="AX179" s="77">
        <f t="shared" si="10"/>
        <v>2.7471368419304198E-2</v>
      </c>
      <c r="AY179" s="77">
        <f t="shared" si="10"/>
        <v>-1.4470866129036586E-2</v>
      </c>
      <c r="AZ179" s="77">
        <f t="shared" si="10"/>
        <v>0.15597141593803943</v>
      </c>
      <c r="BA179" s="77">
        <f t="shared" si="10"/>
        <v>0.15217219957150729</v>
      </c>
      <c r="BB179" s="77">
        <f t="shared" si="10"/>
        <v>7.2036803175175912E-2</v>
      </c>
      <c r="BC179" s="77">
        <f t="shared" si="10"/>
        <v>8.7958115183246033E-2</v>
      </c>
      <c r="BD179" s="77">
        <f t="shared" si="10"/>
        <v>1.7931761200537855E-2</v>
      </c>
      <c r="BE179" s="77">
        <f t="shared" si="10"/>
        <v>2.4137659473932871E-2</v>
      </c>
      <c r="BF179" s="77">
        <f t="shared" si="10"/>
        <v>-6.2836296196877583E-4</v>
      </c>
      <c r="BG179" s="77">
        <f t="shared" si="10"/>
        <v>-3.7693365540141244E-3</v>
      </c>
      <c r="BH179" s="77">
        <f t="shared" si="10"/>
        <v>9.1235609146009145E-2</v>
      </c>
      <c r="BI179" s="77">
        <f t="shared" si="10"/>
        <v>0.10698114799433789</v>
      </c>
      <c r="BJ179" s="77">
        <f t="shared" si="10"/>
        <v>2.4527492943656526E-2</v>
      </c>
      <c r="BK179" s="77">
        <f t="shared" si="10"/>
        <v>-4.0937740519626398E-2</v>
      </c>
      <c r="BL179" s="77">
        <f t="shared" si="10"/>
        <v>-6.6694736842105251E-2</v>
      </c>
      <c r="BM179" s="77">
        <f t="shared" si="10"/>
        <v>-4.1509877704609566E-2</v>
      </c>
      <c r="BN179" s="77">
        <f t="shared" si="10"/>
        <v>3.7986702485808932E-2</v>
      </c>
      <c r="BO179" s="77">
        <f t="shared" si="10"/>
        <v>-2.095485451972523E-2</v>
      </c>
      <c r="BP179" s="77">
        <f t="shared" ref="BP179:CM179" si="11">(BP178/BP177)-1</f>
        <v>1.308193993738449E-2</v>
      </c>
      <c r="BQ179" s="77">
        <f t="shared" si="11"/>
        <v>9.3099374842383398E-2</v>
      </c>
      <c r="BR179" s="77">
        <f t="shared" si="11"/>
        <v>-4.765498971421811E-2</v>
      </c>
      <c r="BS179" s="77">
        <f t="shared" si="11"/>
        <v>-8.9866882442657392E-4</v>
      </c>
      <c r="BT179" s="77">
        <f t="shared" si="11"/>
        <v>-8.0296069423175132E-2</v>
      </c>
      <c r="BU179" s="77">
        <f t="shared" si="11"/>
        <v>3.4703889042121405E-2</v>
      </c>
      <c r="BV179" s="77">
        <f t="shared" si="11"/>
        <v>3.3539897468991331E-2</v>
      </c>
      <c r="BW179" s="77">
        <f t="shared" si="11"/>
        <v>-1.424488801258339E-2</v>
      </c>
      <c r="BX179" s="77">
        <f t="shared" si="11"/>
        <v>5.5531106221244242E-2</v>
      </c>
      <c r="BY179" s="77">
        <f t="shared" si="11"/>
        <v>7.8415088116105869E-2</v>
      </c>
      <c r="BZ179" s="77">
        <f t="shared" si="11"/>
        <v>-1.3201222517992717E-2</v>
      </c>
      <c r="CA179" s="77">
        <f t="shared" si="11"/>
        <v>0.11093914878649325</v>
      </c>
      <c r="CB179" s="77">
        <f t="shared" si="11"/>
        <v>-4.0574014260007951E-2</v>
      </c>
      <c r="CC179" s="77">
        <f t="shared" si="11"/>
        <v>4.6446164672765633E-2</v>
      </c>
      <c r="CD179" s="77">
        <f t="shared" si="11"/>
        <v>-4.8371299396340994E-2</v>
      </c>
      <c r="CE179" s="77">
        <f t="shared" si="11"/>
        <v>-1.65758707228989E-2</v>
      </c>
      <c r="CF179" s="77">
        <f t="shared" si="11"/>
        <v>-3.9985997399517026E-2</v>
      </c>
      <c r="CG179" s="77">
        <f t="shared" si="11"/>
        <v>0.10514475979683846</v>
      </c>
      <c r="CH179" s="77">
        <f t="shared" si="11"/>
        <v>-8.2160806500982453E-2</v>
      </c>
      <c r="CI179" s="77">
        <f t="shared" si="11"/>
        <v>-7.7704702201930154E-2</v>
      </c>
      <c r="CJ179" s="77">
        <f t="shared" si="11"/>
        <v>-0.12357816988100123</v>
      </c>
      <c r="CK179" s="77">
        <f t="shared" si="11"/>
        <v>-4.2492917847025469E-2</v>
      </c>
      <c r="CL179" s="77">
        <f t="shared" si="11"/>
        <v>4.9473847993252162E-2</v>
      </c>
      <c r="CM179" s="77">
        <f t="shared" si="11"/>
        <v>-1.3149354689866333E-2</v>
      </c>
    </row>
    <row r="180" spans="1:91" s="59" customFormat="1" x14ac:dyDescent="0.3">
      <c r="A180" s="76" t="s">
        <v>109</v>
      </c>
      <c r="B180" s="75">
        <f>+B178-B177</f>
        <v>283691</v>
      </c>
      <c r="C180" s="75">
        <f>+C178-C177</f>
        <v>67905</v>
      </c>
      <c r="D180" s="75">
        <f t="shared" ref="D180:BO180" si="12">+D178-D177</f>
        <v>-62175</v>
      </c>
      <c r="E180" s="75">
        <f t="shared" si="12"/>
        <v>3194</v>
      </c>
      <c r="F180" s="75">
        <f t="shared" si="12"/>
        <v>158286</v>
      </c>
      <c r="G180" s="75">
        <f t="shared" si="12"/>
        <v>43975</v>
      </c>
      <c r="H180" s="75">
        <f t="shared" si="12"/>
        <v>16146</v>
      </c>
      <c r="I180" s="75">
        <f t="shared" si="12"/>
        <v>121057</v>
      </c>
      <c r="J180" s="75">
        <f t="shared" si="12"/>
        <v>48329</v>
      </c>
      <c r="K180" s="75">
        <f t="shared" si="12"/>
        <v>-19383</v>
      </c>
      <c r="L180" s="75">
        <f t="shared" si="12"/>
        <v>-16229</v>
      </c>
      <c r="M180" s="75">
        <f t="shared" si="12"/>
        <v>66179</v>
      </c>
      <c r="N180" s="75">
        <f t="shared" si="12"/>
        <v>21527</v>
      </c>
      <c r="O180" s="75">
        <f t="shared" si="12"/>
        <v>-24473</v>
      </c>
      <c r="P180" s="75">
        <f t="shared" si="12"/>
        <v>162634</v>
      </c>
      <c r="Q180" s="75">
        <f t="shared" si="12"/>
        <v>19576</v>
      </c>
      <c r="R180" s="75">
        <f t="shared" si="12"/>
        <v>-42792</v>
      </c>
      <c r="S180" s="75">
        <f t="shared" si="12"/>
        <v>19423</v>
      </c>
      <c r="T180" s="75">
        <f t="shared" si="12"/>
        <v>92107</v>
      </c>
      <c r="U180" s="75">
        <f t="shared" si="12"/>
        <v>22448</v>
      </c>
      <c r="V180" s="75">
        <f t="shared" si="12"/>
        <v>40619</v>
      </c>
      <c r="W180" s="75">
        <f t="shared" si="12"/>
        <v>444434</v>
      </c>
      <c r="X180" s="75">
        <f t="shared" si="12"/>
        <v>109628</v>
      </c>
      <c r="Y180" s="75">
        <f t="shared" si="12"/>
        <v>-74637</v>
      </c>
      <c r="Z180" s="75">
        <f t="shared" si="12"/>
        <v>-45029</v>
      </c>
      <c r="AA180" s="75">
        <f t="shared" si="12"/>
        <v>195329</v>
      </c>
      <c r="AB180" s="75">
        <f t="shared" si="12"/>
        <v>107747</v>
      </c>
      <c r="AC180" s="75">
        <f t="shared" si="12"/>
        <v>76079</v>
      </c>
      <c r="AD180" s="75">
        <f t="shared" si="12"/>
        <v>-48308</v>
      </c>
      <c r="AE180" s="75">
        <f t="shared" si="12"/>
        <v>37640</v>
      </c>
      <c r="AF180" s="75">
        <f t="shared" si="12"/>
        <v>-91927</v>
      </c>
      <c r="AG180" s="75">
        <f t="shared" si="12"/>
        <v>-68736</v>
      </c>
      <c r="AH180" s="75">
        <f t="shared" si="12"/>
        <v>36987</v>
      </c>
      <c r="AI180" s="75">
        <f t="shared" si="12"/>
        <v>15281</v>
      </c>
      <c r="AJ180" s="75">
        <f t="shared" si="12"/>
        <v>-24841</v>
      </c>
      <c r="AK180" s="75">
        <f t="shared" si="12"/>
        <v>492742</v>
      </c>
      <c r="AL180" s="75">
        <f t="shared" si="12"/>
        <v>71988</v>
      </c>
      <c r="AM180" s="75">
        <f t="shared" si="12"/>
        <v>17289</v>
      </c>
      <c r="AN180" s="75">
        <f t="shared" si="12"/>
        <v>23707</v>
      </c>
      <c r="AO180" s="75">
        <f t="shared" si="12"/>
        <v>158342</v>
      </c>
      <c r="AP180" s="75">
        <f t="shared" si="12"/>
        <v>92466</v>
      </c>
      <c r="AQ180" s="75">
        <f t="shared" si="12"/>
        <v>100919</v>
      </c>
      <c r="AR180" s="75">
        <f t="shared" si="12"/>
        <v>13781</v>
      </c>
      <c r="AS180" s="75">
        <f t="shared" si="12"/>
        <v>32648</v>
      </c>
      <c r="AT180" s="75">
        <f t="shared" si="12"/>
        <v>5366</v>
      </c>
      <c r="AU180" s="75">
        <f t="shared" si="12"/>
        <v>4680</v>
      </c>
      <c r="AV180" s="75">
        <f t="shared" si="12"/>
        <v>-597</v>
      </c>
      <c r="AW180" s="75">
        <f t="shared" si="12"/>
        <v>873</v>
      </c>
      <c r="AX180" s="75">
        <f t="shared" si="12"/>
        <v>16539</v>
      </c>
      <c r="AY180" s="75">
        <f t="shared" si="12"/>
        <v>-5385</v>
      </c>
      <c r="AZ180" s="75">
        <f t="shared" si="12"/>
        <v>10935</v>
      </c>
      <c r="BA180" s="75">
        <f t="shared" si="12"/>
        <v>21237</v>
      </c>
      <c r="BB180" s="75">
        <f t="shared" si="12"/>
        <v>3993</v>
      </c>
      <c r="BC180" s="75">
        <f t="shared" si="12"/>
        <v>10584</v>
      </c>
      <c r="BD180" s="75">
        <f t="shared" si="12"/>
        <v>987</v>
      </c>
      <c r="BE180" s="75">
        <f t="shared" si="12"/>
        <v>1226</v>
      </c>
      <c r="BF180" s="75">
        <f t="shared" si="12"/>
        <v>-103</v>
      </c>
      <c r="BG180" s="75">
        <f t="shared" si="12"/>
        <v>-529</v>
      </c>
      <c r="BH180" s="75">
        <f t="shared" si="12"/>
        <v>2845</v>
      </c>
      <c r="BI180" s="75">
        <f t="shared" si="12"/>
        <v>11412</v>
      </c>
      <c r="BJ180" s="75">
        <f t="shared" si="12"/>
        <v>1373</v>
      </c>
      <c r="BK180" s="75">
        <f t="shared" si="12"/>
        <v>-5904</v>
      </c>
      <c r="BL180" s="75">
        <f t="shared" si="12"/>
        <v>-1584</v>
      </c>
      <c r="BM180" s="75">
        <f t="shared" si="12"/>
        <v>-353</v>
      </c>
      <c r="BN180" s="75">
        <f t="shared" si="12"/>
        <v>16643</v>
      </c>
      <c r="BO180" s="75">
        <f t="shared" si="12"/>
        <v>-4857</v>
      </c>
      <c r="BP180" s="75">
        <f t="shared" ref="BP180:CM180" si="13">+BP178-BP177</f>
        <v>4120</v>
      </c>
      <c r="BQ180" s="75">
        <f t="shared" si="13"/>
        <v>70142</v>
      </c>
      <c r="BR180" s="75">
        <f t="shared" si="13"/>
        <v>-9660</v>
      </c>
      <c r="BS180" s="75">
        <f t="shared" si="13"/>
        <v>-502</v>
      </c>
      <c r="BT180" s="75">
        <f t="shared" si="13"/>
        <v>-20449</v>
      </c>
      <c r="BU180" s="75">
        <f t="shared" si="13"/>
        <v>3523</v>
      </c>
      <c r="BV180" s="75">
        <f t="shared" si="13"/>
        <v>73386</v>
      </c>
      <c r="BW180" s="75">
        <f t="shared" si="13"/>
        <v>-10931</v>
      </c>
      <c r="BX180" s="75">
        <f t="shared" si="13"/>
        <v>9716</v>
      </c>
      <c r="BY180" s="75">
        <f t="shared" si="13"/>
        <v>26626</v>
      </c>
      <c r="BZ180" s="75">
        <f t="shared" si="13"/>
        <v>-1339</v>
      </c>
      <c r="CA180" s="75">
        <f t="shared" si="13"/>
        <v>25232</v>
      </c>
      <c r="CB180" s="75">
        <f t="shared" si="13"/>
        <v>-5389</v>
      </c>
      <c r="CC180" s="75">
        <f t="shared" si="13"/>
        <v>4092</v>
      </c>
      <c r="CD180" s="75">
        <f t="shared" si="13"/>
        <v>-17236</v>
      </c>
      <c r="CE180" s="75">
        <f t="shared" si="13"/>
        <v>-4062</v>
      </c>
      <c r="CF180" s="75">
        <f t="shared" si="13"/>
        <v>-5597</v>
      </c>
      <c r="CG180" s="75">
        <f t="shared" si="13"/>
        <v>43515</v>
      </c>
      <c r="CH180" s="75">
        <f t="shared" si="13"/>
        <v>-8321</v>
      </c>
      <c r="CI180" s="75">
        <f t="shared" si="13"/>
        <v>-25733</v>
      </c>
      <c r="CJ180" s="75">
        <f t="shared" si="13"/>
        <v>-15058</v>
      </c>
      <c r="CK180" s="75">
        <f t="shared" si="13"/>
        <v>-570</v>
      </c>
      <c r="CL180" s="75">
        <f t="shared" si="13"/>
        <v>90621</v>
      </c>
      <c r="CM180" s="75">
        <f t="shared" si="13"/>
        <v>-6868</v>
      </c>
    </row>
    <row r="181" spans="1:91" s="59" customFormat="1" x14ac:dyDescent="0.3">
      <c r="A181" s="74" t="s">
        <v>414</v>
      </c>
      <c r="B181" s="75">
        <f>SUM(B148:B157)</f>
        <v>102452361</v>
      </c>
      <c r="C181" s="75">
        <f t="shared" ref="C181:BN181" si="14">SUM(C148:C157)</f>
        <v>17913586</v>
      </c>
      <c r="D181" s="75">
        <f t="shared" si="14"/>
        <v>12180549</v>
      </c>
      <c r="E181" s="75">
        <f t="shared" si="14"/>
        <v>9281679</v>
      </c>
      <c r="F181" s="75">
        <f t="shared" si="14"/>
        <v>19182786</v>
      </c>
      <c r="G181" s="75">
        <f t="shared" si="14"/>
        <v>8595913</v>
      </c>
      <c r="H181" s="75">
        <f t="shared" si="14"/>
        <v>11107598</v>
      </c>
      <c r="I181" s="75">
        <f t="shared" si="14"/>
        <v>46918693</v>
      </c>
      <c r="J181" s="75">
        <f t="shared" si="14"/>
        <v>9302920</v>
      </c>
      <c r="K181" s="75">
        <f t="shared" si="14"/>
        <v>1529986</v>
      </c>
      <c r="L181" s="75">
        <f t="shared" si="14"/>
        <v>2074245</v>
      </c>
      <c r="M181" s="75">
        <f t="shared" si="14"/>
        <v>6631724</v>
      </c>
      <c r="N181" s="75">
        <f t="shared" si="14"/>
        <v>4727993</v>
      </c>
      <c r="O181" s="75">
        <f t="shared" si="14"/>
        <v>5456206</v>
      </c>
      <c r="P181" s="75">
        <f t="shared" si="14"/>
        <v>55533668</v>
      </c>
      <c r="Q181" s="75">
        <f t="shared" si="14"/>
        <v>8610665</v>
      </c>
      <c r="R181" s="75">
        <f t="shared" si="14"/>
        <v>10650562</v>
      </c>
      <c r="S181" s="75">
        <f t="shared" si="14"/>
        <v>7207434</v>
      </c>
      <c r="T181" s="75">
        <f t="shared" si="14"/>
        <v>12551061</v>
      </c>
      <c r="U181" s="75">
        <f t="shared" si="14"/>
        <v>3867920</v>
      </c>
      <c r="V181" s="75">
        <f t="shared" si="14"/>
        <v>5651390</v>
      </c>
      <c r="W181" s="75">
        <f t="shared" si="14"/>
        <v>325061502</v>
      </c>
      <c r="X181" s="75">
        <f t="shared" si="14"/>
        <v>51019715</v>
      </c>
      <c r="Y181" s="75">
        <f t="shared" si="14"/>
        <v>62321479</v>
      </c>
      <c r="Z181" s="75">
        <f t="shared" si="14"/>
        <v>60855527</v>
      </c>
      <c r="AA181" s="75">
        <f t="shared" si="14"/>
        <v>55220650</v>
      </c>
      <c r="AB181" s="75">
        <f t="shared" si="14"/>
        <v>27584194</v>
      </c>
      <c r="AC181" s="75">
        <f t="shared" si="14"/>
        <v>22339118</v>
      </c>
      <c r="AD181" s="75">
        <f t="shared" si="14"/>
        <v>107237865</v>
      </c>
      <c r="AE181" s="75">
        <f t="shared" si="14"/>
        <v>22733310</v>
      </c>
      <c r="AF181" s="75">
        <f t="shared" si="14"/>
        <v>5287784</v>
      </c>
      <c r="AG181" s="75">
        <f t="shared" si="14"/>
        <v>8098420</v>
      </c>
      <c r="AH181" s="75">
        <f t="shared" si="14"/>
        <v>14791590</v>
      </c>
      <c r="AI181" s="75">
        <f t="shared" si="14"/>
        <v>13474102</v>
      </c>
      <c r="AJ181" s="75">
        <f t="shared" si="14"/>
        <v>9554788</v>
      </c>
      <c r="AK181" s="75">
        <f t="shared" si="14"/>
        <v>217823638</v>
      </c>
      <c r="AL181" s="75">
        <f t="shared" si="14"/>
        <v>28286406</v>
      </c>
      <c r="AM181" s="75">
        <f t="shared" si="14"/>
        <v>57033695</v>
      </c>
      <c r="AN181" s="75">
        <f t="shared" si="14"/>
        <v>52757107</v>
      </c>
      <c r="AO181" s="75">
        <f t="shared" si="14"/>
        <v>40429061</v>
      </c>
      <c r="AP181" s="75">
        <f t="shared" si="14"/>
        <v>14110092</v>
      </c>
      <c r="AQ181" s="75">
        <f t="shared" si="14"/>
        <v>12784332</v>
      </c>
      <c r="AR181" s="75">
        <f t="shared" si="14"/>
        <v>1378872</v>
      </c>
      <c r="AS181" s="75">
        <f t="shared" si="14"/>
        <v>2590591</v>
      </c>
      <c r="AT181" s="75">
        <f t="shared" si="14"/>
        <v>976434</v>
      </c>
      <c r="AU181" s="75">
        <f t="shared" si="14"/>
        <v>2450391</v>
      </c>
      <c r="AV181" s="75">
        <f t="shared" si="14"/>
        <v>1057719</v>
      </c>
      <c r="AW181" s="75">
        <f t="shared" si="14"/>
        <v>499195</v>
      </c>
      <c r="AX181" s="75">
        <f t="shared" si="14"/>
        <v>5643381</v>
      </c>
      <c r="AY181" s="75">
        <f t="shared" si="14"/>
        <v>3317002</v>
      </c>
      <c r="AZ181" s="75">
        <f t="shared" si="14"/>
        <v>1071686</v>
      </c>
      <c r="BA181" s="75">
        <f t="shared" si="14"/>
        <v>1749802</v>
      </c>
      <c r="BB181" s="75">
        <f t="shared" si="14"/>
        <v>539103</v>
      </c>
      <c r="BC181" s="75">
        <f t="shared" si="14"/>
        <v>1308268</v>
      </c>
      <c r="BD181" s="75">
        <f t="shared" si="14"/>
        <v>775896</v>
      </c>
      <c r="BE181" s="75">
        <f t="shared" si="14"/>
        <v>432163</v>
      </c>
      <c r="BF181" s="75">
        <f t="shared" si="14"/>
        <v>2000544</v>
      </c>
      <c r="BG181" s="75">
        <f t="shared" si="14"/>
        <v>1425461</v>
      </c>
      <c r="BH181" s="75">
        <f t="shared" si="14"/>
        <v>307187</v>
      </c>
      <c r="BI181" s="75">
        <f t="shared" si="14"/>
        <v>840788</v>
      </c>
      <c r="BJ181" s="75">
        <f t="shared" si="14"/>
        <v>437329</v>
      </c>
      <c r="BK181" s="75">
        <f t="shared" si="14"/>
        <v>1142124</v>
      </c>
      <c r="BL181" s="75">
        <f t="shared" si="14"/>
        <v>281825</v>
      </c>
      <c r="BM181" s="75">
        <f t="shared" si="14"/>
        <v>67034</v>
      </c>
      <c r="BN181" s="75">
        <f t="shared" si="14"/>
        <v>3642838</v>
      </c>
      <c r="BO181" s="75">
        <f t="shared" ref="BO181:CM181" si="15">SUM(BO148:BO157)</f>
        <v>1891541</v>
      </c>
      <c r="BP181" s="75">
        <f t="shared" si="15"/>
        <v>4894049</v>
      </c>
      <c r="BQ181" s="75">
        <f t="shared" si="15"/>
        <v>7864502</v>
      </c>
      <c r="BR181" s="75">
        <f t="shared" si="15"/>
        <v>1688089</v>
      </c>
      <c r="BS181" s="75">
        <f t="shared" si="15"/>
        <v>5141029</v>
      </c>
      <c r="BT181" s="75">
        <f t="shared" si="15"/>
        <v>3842409</v>
      </c>
      <c r="BU181" s="75">
        <f t="shared" si="15"/>
        <v>894887</v>
      </c>
      <c r="BV181" s="75">
        <f t="shared" si="15"/>
        <v>19987744</v>
      </c>
      <c r="BW181" s="75">
        <f t="shared" si="15"/>
        <v>6707008</v>
      </c>
      <c r="BX181" s="75">
        <f t="shared" si="15"/>
        <v>3626280</v>
      </c>
      <c r="BY181" s="75">
        <f t="shared" si="15"/>
        <v>4847874</v>
      </c>
      <c r="BZ181" s="75">
        <f t="shared" si="15"/>
        <v>955421</v>
      </c>
      <c r="CA181" s="75">
        <f t="shared" si="15"/>
        <v>2672979</v>
      </c>
      <c r="CB181" s="75">
        <f t="shared" si="15"/>
        <v>2460795</v>
      </c>
      <c r="CC181" s="75">
        <f t="shared" si="15"/>
        <v>784806</v>
      </c>
      <c r="CD181" s="75">
        <f t="shared" si="15"/>
        <v>4926140</v>
      </c>
      <c r="CE181" s="75">
        <f t="shared" si="15"/>
        <v>2459016</v>
      </c>
      <c r="CF181" s="75">
        <f t="shared" si="15"/>
        <v>1267768</v>
      </c>
      <c r="CG181" s="75">
        <f t="shared" si="15"/>
        <v>3016629</v>
      </c>
      <c r="CH181" s="75">
        <f t="shared" si="15"/>
        <v>732671</v>
      </c>
      <c r="CI181" s="75">
        <f t="shared" si="15"/>
        <v>2468051</v>
      </c>
      <c r="CJ181" s="75">
        <f t="shared" si="15"/>
        <v>1381612</v>
      </c>
      <c r="CK181" s="75">
        <f t="shared" si="15"/>
        <v>110081</v>
      </c>
      <c r="CL181" s="75">
        <f t="shared" si="15"/>
        <v>15061607</v>
      </c>
      <c r="CM181" s="75">
        <f t="shared" si="15"/>
        <v>4247989</v>
      </c>
    </row>
    <row r="182" spans="1:91" s="59" customFormat="1" x14ac:dyDescent="0.3">
      <c r="A182" s="74" t="s">
        <v>415</v>
      </c>
      <c r="B182" s="75">
        <f>SUM(B160:B169)</f>
        <v>104041325</v>
      </c>
      <c r="C182" s="75">
        <f t="shared" ref="C182:BN182" si="16">SUM(C160:C169)</f>
        <v>17856045</v>
      </c>
      <c r="D182" s="75">
        <f t="shared" si="16"/>
        <v>12190041</v>
      </c>
      <c r="E182" s="75">
        <f t="shared" si="16"/>
        <v>9456646</v>
      </c>
      <c r="F182" s="75">
        <f t="shared" si="16"/>
        <v>19998718</v>
      </c>
      <c r="G182" s="75">
        <f t="shared" si="16"/>
        <v>8750170</v>
      </c>
      <c r="H182" s="75">
        <f t="shared" si="16"/>
        <v>11109201</v>
      </c>
      <c r="I182" s="75">
        <f t="shared" si="16"/>
        <v>47023136</v>
      </c>
      <c r="J182" s="75">
        <f t="shared" si="16"/>
        <v>9221232</v>
      </c>
      <c r="K182" s="75">
        <f t="shared" si="16"/>
        <v>1385653</v>
      </c>
      <c r="L182" s="75">
        <f t="shared" si="16"/>
        <v>2121227</v>
      </c>
      <c r="M182" s="75">
        <f t="shared" si="16"/>
        <v>6948427</v>
      </c>
      <c r="N182" s="75">
        <f t="shared" si="16"/>
        <v>4744994</v>
      </c>
      <c r="O182" s="75">
        <f t="shared" si="16"/>
        <v>5180532</v>
      </c>
      <c r="P182" s="75">
        <f t="shared" si="16"/>
        <v>57018188</v>
      </c>
      <c r="Q182" s="75">
        <f t="shared" si="16"/>
        <v>8634817</v>
      </c>
      <c r="R182" s="75">
        <f t="shared" si="16"/>
        <v>10804386</v>
      </c>
      <c r="S182" s="75">
        <f t="shared" si="16"/>
        <v>7335420</v>
      </c>
      <c r="T182" s="75">
        <f t="shared" si="16"/>
        <v>13050293</v>
      </c>
      <c r="U182" s="75">
        <f t="shared" si="16"/>
        <v>4005174</v>
      </c>
      <c r="V182" s="75">
        <f t="shared" si="16"/>
        <v>5928669</v>
      </c>
      <c r="W182" s="75">
        <f t="shared" si="16"/>
        <v>327861718</v>
      </c>
      <c r="X182" s="75">
        <f t="shared" si="16"/>
        <v>51304786</v>
      </c>
      <c r="Y182" s="75">
        <f t="shared" si="16"/>
        <v>62845971</v>
      </c>
      <c r="Z182" s="75">
        <f t="shared" si="16"/>
        <v>60977669</v>
      </c>
      <c r="AA182" s="75">
        <f t="shared" si="16"/>
        <v>55238627</v>
      </c>
      <c r="AB182" s="75">
        <f t="shared" si="16"/>
        <v>27947972</v>
      </c>
      <c r="AC182" s="75">
        <f t="shared" si="16"/>
        <v>22952143</v>
      </c>
      <c r="AD182" s="75">
        <f t="shared" si="16"/>
        <v>107027848</v>
      </c>
      <c r="AE182" s="75">
        <f t="shared" si="16"/>
        <v>22673712</v>
      </c>
      <c r="AF182" s="75">
        <f t="shared" si="16"/>
        <v>5045427</v>
      </c>
      <c r="AG182" s="75">
        <f t="shared" si="16"/>
        <v>8152300</v>
      </c>
      <c r="AH182" s="75">
        <f t="shared" si="16"/>
        <v>14945544</v>
      </c>
      <c r="AI182" s="75">
        <f t="shared" si="16"/>
        <v>13289103</v>
      </c>
      <c r="AJ182" s="75">
        <f t="shared" si="16"/>
        <v>9271044</v>
      </c>
      <c r="AK182" s="75">
        <f t="shared" si="16"/>
        <v>220833871</v>
      </c>
      <c r="AL182" s="75">
        <f t="shared" si="16"/>
        <v>28631072</v>
      </c>
      <c r="AM182" s="75">
        <f t="shared" si="16"/>
        <v>57800546</v>
      </c>
      <c r="AN182" s="75">
        <f t="shared" si="16"/>
        <v>52825368</v>
      </c>
      <c r="AO182" s="75">
        <f t="shared" si="16"/>
        <v>40293083</v>
      </c>
      <c r="AP182" s="75">
        <f t="shared" si="16"/>
        <v>14658869</v>
      </c>
      <c r="AQ182" s="75">
        <f t="shared" si="16"/>
        <v>13681101</v>
      </c>
      <c r="AR182" s="75">
        <f t="shared" si="16"/>
        <v>1461371</v>
      </c>
      <c r="AS182" s="75">
        <f t="shared" si="16"/>
        <v>2633115</v>
      </c>
      <c r="AT182" s="75">
        <f t="shared" si="16"/>
        <v>973090</v>
      </c>
      <c r="AU182" s="75">
        <f t="shared" si="16"/>
        <v>2438335</v>
      </c>
      <c r="AV182" s="75">
        <f t="shared" si="16"/>
        <v>1080901</v>
      </c>
      <c r="AW182" s="75">
        <f t="shared" si="16"/>
        <v>502286</v>
      </c>
      <c r="AX182" s="75">
        <f t="shared" si="16"/>
        <v>5552683</v>
      </c>
      <c r="AY182" s="75">
        <f t="shared" si="16"/>
        <v>3214266</v>
      </c>
      <c r="AZ182" s="75">
        <f t="shared" si="16"/>
        <v>1159271</v>
      </c>
      <c r="BA182" s="75">
        <f t="shared" si="16"/>
        <v>1793692</v>
      </c>
      <c r="BB182" s="75">
        <f t="shared" si="16"/>
        <v>550101</v>
      </c>
      <c r="BC182" s="75">
        <f t="shared" si="16"/>
        <v>1305936</v>
      </c>
      <c r="BD182" s="75">
        <f t="shared" si="16"/>
        <v>789714</v>
      </c>
      <c r="BE182" s="75">
        <f t="shared" si="16"/>
        <v>439009</v>
      </c>
      <c r="BF182" s="75">
        <f t="shared" si="16"/>
        <v>1835470</v>
      </c>
      <c r="BG182" s="75">
        <f t="shared" si="16"/>
        <v>1348034</v>
      </c>
      <c r="BH182" s="75">
        <f t="shared" si="16"/>
        <v>302098</v>
      </c>
      <c r="BI182" s="75">
        <f t="shared" si="16"/>
        <v>839423</v>
      </c>
      <c r="BJ182" s="75">
        <f t="shared" si="16"/>
        <v>422989</v>
      </c>
      <c r="BK182" s="75">
        <f t="shared" si="16"/>
        <v>1132398</v>
      </c>
      <c r="BL182" s="75">
        <f t="shared" si="16"/>
        <v>291185</v>
      </c>
      <c r="BM182" s="75">
        <f t="shared" si="16"/>
        <v>63276</v>
      </c>
      <c r="BN182" s="75">
        <f t="shared" si="16"/>
        <v>3717213</v>
      </c>
      <c r="BO182" s="75">
        <f t="shared" ref="BO182:CM182" si="17">SUM(BO160:BO169)</f>
        <v>1866232</v>
      </c>
      <c r="BP182" s="75">
        <f t="shared" si="17"/>
        <v>5047816</v>
      </c>
      <c r="BQ182" s="75">
        <f t="shared" si="17"/>
        <v>8046570</v>
      </c>
      <c r="BR182" s="75">
        <f t="shared" si="17"/>
        <v>1671360</v>
      </c>
      <c r="BS182" s="75">
        <f t="shared" si="17"/>
        <v>5262253</v>
      </c>
      <c r="BT182" s="75">
        <f t="shared" si="17"/>
        <v>3817618</v>
      </c>
      <c r="BU182" s="75">
        <f t="shared" si="17"/>
        <v>904619</v>
      </c>
      <c r="BV182" s="75">
        <f t="shared" si="17"/>
        <v>19980683</v>
      </c>
      <c r="BW182" s="75">
        <f t="shared" si="17"/>
        <v>6573866</v>
      </c>
      <c r="BX182" s="75">
        <f t="shared" si="17"/>
        <v>3763739</v>
      </c>
      <c r="BY182" s="75">
        <f t="shared" si="17"/>
        <v>5018290</v>
      </c>
      <c r="BZ182" s="75">
        <f t="shared" si="17"/>
        <v>970213</v>
      </c>
      <c r="CA182" s="75">
        <f t="shared" si="17"/>
        <v>2771480</v>
      </c>
      <c r="CB182" s="75">
        <f t="shared" si="17"/>
        <v>2415975</v>
      </c>
      <c r="CC182" s="75">
        <f t="shared" si="17"/>
        <v>801963</v>
      </c>
      <c r="CD182" s="75">
        <f t="shared" si="17"/>
        <v>4594208</v>
      </c>
      <c r="CE182" s="75">
        <f t="shared" si="17"/>
        <v>2337848</v>
      </c>
      <c r="CF182" s="75">
        <f t="shared" si="17"/>
        <v>1284077</v>
      </c>
      <c r="CG182" s="75">
        <f t="shared" si="17"/>
        <v>3028279</v>
      </c>
      <c r="CH182" s="75">
        <f t="shared" si="17"/>
        <v>701146</v>
      </c>
      <c r="CI182" s="75">
        <f t="shared" si="17"/>
        <v>2490775</v>
      </c>
      <c r="CJ182" s="75">
        <f t="shared" si="17"/>
        <v>1401644</v>
      </c>
      <c r="CK182" s="75">
        <f t="shared" si="17"/>
        <v>102655</v>
      </c>
      <c r="CL182" s="75">
        <f t="shared" si="17"/>
        <v>15386476</v>
      </c>
      <c r="CM182" s="75">
        <f t="shared" si="17"/>
        <v>4236017</v>
      </c>
    </row>
    <row r="183" spans="1:91" s="59" customFormat="1" x14ac:dyDescent="0.3">
      <c r="A183" s="76" t="s">
        <v>110</v>
      </c>
      <c r="B183" s="77">
        <f>(B182/B181)-1</f>
        <v>1.5509296071761547E-2</v>
      </c>
      <c r="C183" s="77">
        <f>(C182/C181)-1</f>
        <v>-3.2121430069892432E-3</v>
      </c>
      <c r="D183" s="77">
        <f t="shared" ref="D183:BO183" si="18">(D182/D181)-1</f>
        <v>7.7927521986076442E-4</v>
      </c>
      <c r="E183" s="77">
        <f t="shared" si="18"/>
        <v>1.8850791974167613E-2</v>
      </c>
      <c r="F183" s="77">
        <f t="shared" si="18"/>
        <v>4.2534593254598185E-2</v>
      </c>
      <c r="G183" s="77">
        <f t="shared" si="18"/>
        <v>1.7945388698094034E-2</v>
      </c>
      <c r="H183" s="77">
        <f t="shared" si="18"/>
        <v>1.44315629715841E-4</v>
      </c>
      <c r="I183" s="77">
        <f t="shared" si="18"/>
        <v>2.2260424006270707E-3</v>
      </c>
      <c r="J183" s="77">
        <f t="shared" si="18"/>
        <v>-8.7808989005602189E-3</v>
      </c>
      <c r="K183" s="77">
        <f t="shared" si="18"/>
        <v>-9.4336157324315439E-2</v>
      </c>
      <c r="L183" s="77">
        <f t="shared" si="18"/>
        <v>2.2650169097671702E-2</v>
      </c>
      <c r="M183" s="77">
        <f t="shared" si="18"/>
        <v>4.7755757024870116E-2</v>
      </c>
      <c r="N183" s="77">
        <f t="shared" si="18"/>
        <v>3.5958175064980669E-3</v>
      </c>
      <c r="O183" s="77">
        <f t="shared" si="18"/>
        <v>-5.0524851884258037E-2</v>
      </c>
      <c r="P183" s="77">
        <f t="shared" si="18"/>
        <v>2.6731891723773771E-2</v>
      </c>
      <c r="Q183" s="77">
        <f t="shared" si="18"/>
        <v>2.804893698686417E-3</v>
      </c>
      <c r="R183" s="77">
        <f t="shared" si="18"/>
        <v>1.444280592892655E-2</v>
      </c>
      <c r="S183" s="77">
        <f t="shared" si="18"/>
        <v>1.7757498715909259E-2</v>
      </c>
      <c r="T183" s="77">
        <f t="shared" si="18"/>
        <v>3.9776079488419436E-2</v>
      </c>
      <c r="U183" s="77">
        <f t="shared" si="18"/>
        <v>3.5485222031479413E-2</v>
      </c>
      <c r="V183" s="77">
        <f t="shared" si="18"/>
        <v>4.9063858625930878E-2</v>
      </c>
      <c r="W183" s="77">
        <f t="shared" si="18"/>
        <v>8.6144190646113561E-3</v>
      </c>
      <c r="X183" s="77">
        <f t="shared" si="18"/>
        <v>5.5874675113336547E-3</v>
      </c>
      <c r="Y183" s="77">
        <f t="shared" si="18"/>
        <v>8.4159106686154672E-3</v>
      </c>
      <c r="Z183" s="77">
        <f t="shared" si="18"/>
        <v>2.0070814603247999E-3</v>
      </c>
      <c r="AA183" s="77">
        <f t="shared" si="18"/>
        <v>3.2554850404697966E-4</v>
      </c>
      <c r="AB183" s="77">
        <f t="shared" si="18"/>
        <v>1.3187914789172472E-2</v>
      </c>
      <c r="AC183" s="77">
        <f t="shared" si="18"/>
        <v>2.7441772768289185E-2</v>
      </c>
      <c r="AD183" s="77">
        <f t="shared" si="18"/>
        <v>-1.9584220554931253E-3</v>
      </c>
      <c r="AE183" s="77">
        <f t="shared" si="18"/>
        <v>-2.6216155940336217E-3</v>
      </c>
      <c r="AF183" s="77">
        <f t="shared" si="18"/>
        <v>-4.5833377460198776E-2</v>
      </c>
      <c r="AG183" s="77">
        <f t="shared" si="18"/>
        <v>6.6531496267172585E-3</v>
      </c>
      <c r="AH183" s="77">
        <f t="shared" si="18"/>
        <v>1.0408211693266223E-2</v>
      </c>
      <c r="AI183" s="77">
        <f t="shared" si="18"/>
        <v>-1.372996879495203E-2</v>
      </c>
      <c r="AJ183" s="77">
        <f t="shared" si="18"/>
        <v>-2.9696524925513779E-2</v>
      </c>
      <c r="AK183" s="77">
        <f t="shared" si="18"/>
        <v>1.3819588303818575E-2</v>
      </c>
      <c r="AL183" s="77">
        <f t="shared" si="18"/>
        <v>1.2184863640859911E-2</v>
      </c>
      <c r="AM183" s="77">
        <f t="shared" si="18"/>
        <v>1.344557809203839E-2</v>
      </c>
      <c r="AN183" s="77">
        <f t="shared" si="18"/>
        <v>1.2938730700302603E-3</v>
      </c>
      <c r="AO183" s="77">
        <f t="shared" si="18"/>
        <v>-3.3633726986634915E-3</v>
      </c>
      <c r="AP183" s="77">
        <f t="shared" si="18"/>
        <v>3.8892517497405299E-2</v>
      </c>
      <c r="AQ183" s="77">
        <f t="shared" si="18"/>
        <v>7.0145941141078083E-2</v>
      </c>
      <c r="AR183" s="77">
        <f t="shared" si="18"/>
        <v>5.983078922481555E-2</v>
      </c>
      <c r="AS183" s="77">
        <f t="shared" si="18"/>
        <v>1.6414787204927395E-2</v>
      </c>
      <c r="AT183" s="77">
        <f t="shared" si="18"/>
        <v>-3.4247066365981071E-3</v>
      </c>
      <c r="AU183" s="77">
        <f t="shared" si="18"/>
        <v>-4.9200311297258326E-3</v>
      </c>
      <c r="AV183" s="77">
        <f t="shared" si="18"/>
        <v>2.1916974167997427E-2</v>
      </c>
      <c r="AW183" s="77">
        <f t="shared" si="18"/>
        <v>6.1919690702030294E-3</v>
      </c>
      <c r="AX183" s="77">
        <f t="shared" si="18"/>
        <v>-1.6071571279699159E-2</v>
      </c>
      <c r="AY183" s="77">
        <f t="shared" si="18"/>
        <v>-3.0972546896263609E-2</v>
      </c>
      <c r="AZ183" s="77">
        <f t="shared" si="18"/>
        <v>8.172636387897203E-2</v>
      </c>
      <c r="BA183" s="77">
        <f t="shared" si="18"/>
        <v>2.5082837943950276E-2</v>
      </c>
      <c r="BB183" s="77">
        <f t="shared" si="18"/>
        <v>2.0400554254010883E-2</v>
      </c>
      <c r="BC183" s="77">
        <f t="shared" si="18"/>
        <v>-1.7825093940996295E-3</v>
      </c>
      <c r="BD183" s="77">
        <f t="shared" si="18"/>
        <v>1.7809087815892743E-2</v>
      </c>
      <c r="BE183" s="77">
        <f t="shared" si="18"/>
        <v>1.5841245085766342E-2</v>
      </c>
      <c r="BF183" s="77">
        <f t="shared" si="18"/>
        <v>-8.2514556040756859E-2</v>
      </c>
      <c r="BG183" s="77">
        <f t="shared" si="18"/>
        <v>-5.4317164762838099E-2</v>
      </c>
      <c r="BH183" s="77">
        <f t="shared" si="18"/>
        <v>-1.6566456262797624E-2</v>
      </c>
      <c r="BI183" s="77">
        <f t="shared" si="18"/>
        <v>-1.6234770239347274E-3</v>
      </c>
      <c r="BJ183" s="77">
        <f t="shared" si="18"/>
        <v>-3.2789959046850337E-2</v>
      </c>
      <c r="BK183" s="77">
        <f t="shared" si="18"/>
        <v>-8.5157128297802531E-3</v>
      </c>
      <c r="BL183" s="77">
        <f t="shared" si="18"/>
        <v>3.321209970726513E-2</v>
      </c>
      <c r="BM183" s="77">
        <f t="shared" si="18"/>
        <v>-5.606110332070291E-2</v>
      </c>
      <c r="BN183" s="77">
        <f t="shared" si="18"/>
        <v>2.0416773954812228E-2</v>
      </c>
      <c r="BO183" s="77">
        <f t="shared" si="18"/>
        <v>-1.338009591121736E-2</v>
      </c>
      <c r="BP183" s="77">
        <f t="shared" ref="BP183:CM183" si="19">(BP182/BP181)-1</f>
        <v>3.1419178680066384E-2</v>
      </c>
      <c r="BQ183" s="77">
        <f t="shared" si="19"/>
        <v>2.315060762906529E-2</v>
      </c>
      <c r="BR183" s="77">
        <f t="shared" si="19"/>
        <v>-9.9100225165853484E-3</v>
      </c>
      <c r="BS183" s="77">
        <f t="shared" si="19"/>
        <v>2.3579715267118662E-2</v>
      </c>
      <c r="BT183" s="77">
        <f t="shared" si="19"/>
        <v>-6.4519419978456005E-3</v>
      </c>
      <c r="BU183" s="77">
        <f t="shared" si="19"/>
        <v>1.0875116076108027E-2</v>
      </c>
      <c r="BV183" s="77">
        <f t="shared" si="19"/>
        <v>-3.5326648169997643E-4</v>
      </c>
      <c r="BW183" s="77">
        <f t="shared" si="19"/>
        <v>-1.9851176560397699E-2</v>
      </c>
      <c r="BX183" s="77">
        <f t="shared" si="19"/>
        <v>3.7906339278820145E-2</v>
      </c>
      <c r="BY183" s="77">
        <f t="shared" si="19"/>
        <v>3.5152728804420219E-2</v>
      </c>
      <c r="BZ183" s="77">
        <f t="shared" si="19"/>
        <v>1.548218010698954E-2</v>
      </c>
      <c r="CA183" s="77">
        <f t="shared" si="19"/>
        <v>3.6850644917150399E-2</v>
      </c>
      <c r="CB183" s="77">
        <f t="shared" si="19"/>
        <v>-1.8213626084253254E-2</v>
      </c>
      <c r="CC183" s="77">
        <f t="shared" si="19"/>
        <v>2.1861453658611252E-2</v>
      </c>
      <c r="CD183" s="77">
        <f t="shared" si="19"/>
        <v>-6.7381763409078865E-2</v>
      </c>
      <c r="CE183" s="77">
        <f t="shared" si="19"/>
        <v>-4.9274994550665752E-2</v>
      </c>
      <c r="CF183" s="77">
        <f t="shared" si="19"/>
        <v>1.2864341109729782E-2</v>
      </c>
      <c r="CG183" s="77">
        <f t="shared" si="19"/>
        <v>3.8619266737804914E-3</v>
      </c>
      <c r="CH183" s="77">
        <f t="shared" si="19"/>
        <v>-4.3027498017527699E-2</v>
      </c>
      <c r="CI183" s="77">
        <f t="shared" si="19"/>
        <v>9.2072651659143023E-3</v>
      </c>
      <c r="CJ183" s="77">
        <f t="shared" si="19"/>
        <v>1.4499005509506224E-2</v>
      </c>
      <c r="CK183" s="77">
        <f t="shared" si="19"/>
        <v>-6.7459416248035531E-2</v>
      </c>
      <c r="CL183" s="77">
        <f t="shared" si="19"/>
        <v>2.1569345156861486E-2</v>
      </c>
      <c r="CM183" s="77">
        <f t="shared" si="19"/>
        <v>-2.818274717754643E-3</v>
      </c>
    </row>
    <row r="184" spans="1:91" s="59" customFormat="1" x14ac:dyDescent="0.3">
      <c r="A184" s="76" t="s">
        <v>109</v>
      </c>
      <c r="B184" s="75">
        <f>+B182-B181</f>
        <v>1588964</v>
      </c>
      <c r="C184" s="75">
        <f>+C182-C181</f>
        <v>-57541</v>
      </c>
      <c r="D184" s="75">
        <f t="shared" ref="D184:BO184" si="20">+D182-D181</f>
        <v>9492</v>
      </c>
      <c r="E184" s="75">
        <f t="shared" si="20"/>
        <v>174967</v>
      </c>
      <c r="F184" s="75">
        <f t="shared" si="20"/>
        <v>815932</v>
      </c>
      <c r="G184" s="75">
        <f t="shared" si="20"/>
        <v>154257</v>
      </c>
      <c r="H184" s="75">
        <f t="shared" si="20"/>
        <v>1603</v>
      </c>
      <c r="I184" s="75">
        <f t="shared" si="20"/>
        <v>104443</v>
      </c>
      <c r="J184" s="75">
        <f t="shared" si="20"/>
        <v>-81688</v>
      </c>
      <c r="K184" s="75">
        <f t="shared" si="20"/>
        <v>-144333</v>
      </c>
      <c r="L184" s="75">
        <f t="shared" si="20"/>
        <v>46982</v>
      </c>
      <c r="M184" s="75">
        <f t="shared" si="20"/>
        <v>316703</v>
      </c>
      <c r="N184" s="75">
        <f t="shared" si="20"/>
        <v>17001</v>
      </c>
      <c r="O184" s="75">
        <f t="shared" si="20"/>
        <v>-275674</v>
      </c>
      <c r="P184" s="75">
        <f t="shared" si="20"/>
        <v>1484520</v>
      </c>
      <c r="Q184" s="75">
        <f t="shared" si="20"/>
        <v>24152</v>
      </c>
      <c r="R184" s="75">
        <f t="shared" si="20"/>
        <v>153824</v>
      </c>
      <c r="S184" s="75">
        <f t="shared" si="20"/>
        <v>127986</v>
      </c>
      <c r="T184" s="75">
        <f t="shared" si="20"/>
        <v>499232</v>
      </c>
      <c r="U184" s="75">
        <f t="shared" si="20"/>
        <v>137254</v>
      </c>
      <c r="V184" s="75">
        <f t="shared" si="20"/>
        <v>277279</v>
      </c>
      <c r="W184" s="75">
        <f t="shared" si="20"/>
        <v>2800216</v>
      </c>
      <c r="X184" s="75">
        <f t="shared" si="20"/>
        <v>285071</v>
      </c>
      <c r="Y184" s="75">
        <f t="shared" si="20"/>
        <v>524492</v>
      </c>
      <c r="Z184" s="75">
        <f t="shared" si="20"/>
        <v>122142</v>
      </c>
      <c r="AA184" s="75">
        <f t="shared" si="20"/>
        <v>17977</v>
      </c>
      <c r="AB184" s="75">
        <f t="shared" si="20"/>
        <v>363778</v>
      </c>
      <c r="AC184" s="75">
        <f t="shared" si="20"/>
        <v>613025</v>
      </c>
      <c r="AD184" s="75">
        <f t="shared" si="20"/>
        <v>-210017</v>
      </c>
      <c r="AE184" s="75">
        <f t="shared" si="20"/>
        <v>-59598</v>
      </c>
      <c r="AF184" s="75">
        <f t="shared" si="20"/>
        <v>-242357</v>
      </c>
      <c r="AG184" s="75">
        <f t="shared" si="20"/>
        <v>53880</v>
      </c>
      <c r="AH184" s="75">
        <f t="shared" si="20"/>
        <v>153954</v>
      </c>
      <c r="AI184" s="75">
        <f t="shared" si="20"/>
        <v>-184999</v>
      </c>
      <c r="AJ184" s="75">
        <f t="shared" si="20"/>
        <v>-283744</v>
      </c>
      <c r="AK184" s="75">
        <f t="shared" si="20"/>
        <v>3010233</v>
      </c>
      <c r="AL184" s="75">
        <f t="shared" si="20"/>
        <v>344666</v>
      </c>
      <c r="AM184" s="75">
        <f t="shared" si="20"/>
        <v>766851</v>
      </c>
      <c r="AN184" s="75">
        <f t="shared" si="20"/>
        <v>68261</v>
      </c>
      <c r="AO184" s="75">
        <f t="shared" si="20"/>
        <v>-135978</v>
      </c>
      <c r="AP184" s="75">
        <f t="shared" si="20"/>
        <v>548777</v>
      </c>
      <c r="AQ184" s="75">
        <f t="shared" si="20"/>
        <v>896769</v>
      </c>
      <c r="AR184" s="75">
        <f t="shared" si="20"/>
        <v>82499</v>
      </c>
      <c r="AS184" s="75">
        <f t="shared" si="20"/>
        <v>42524</v>
      </c>
      <c r="AT184" s="75">
        <f t="shared" si="20"/>
        <v>-3344</v>
      </c>
      <c r="AU184" s="75">
        <f t="shared" si="20"/>
        <v>-12056</v>
      </c>
      <c r="AV184" s="75">
        <f t="shared" si="20"/>
        <v>23182</v>
      </c>
      <c r="AW184" s="75">
        <f t="shared" si="20"/>
        <v>3091</v>
      </c>
      <c r="AX184" s="75">
        <f t="shared" si="20"/>
        <v>-90698</v>
      </c>
      <c r="AY184" s="75">
        <f t="shared" si="20"/>
        <v>-102736</v>
      </c>
      <c r="AZ184" s="75">
        <f t="shared" si="20"/>
        <v>87585</v>
      </c>
      <c r="BA184" s="75">
        <f t="shared" si="20"/>
        <v>43890</v>
      </c>
      <c r="BB184" s="75">
        <f t="shared" si="20"/>
        <v>10998</v>
      </c>
      <c r="BC184" s="75">
        <f t="shared" si="20"/>
        <v>-2332</v>
      </c>
      <c r="BD184" s="75">
        <f t="shared" si="20"/>
        <v>13818</v>
      </c>
      <c r="BE184" s="75">
        <f t="shared" si="20"/>
        <v>6846</v>
      </c>
      <c r="BF184" s="75">
        <f t="shared" si="20"/>
        <v>-165074</v>
      </c>
      <c r="BG184" s="75">
        <f t="shared" si="20"/>
        <v>-77427</v>
      </c>
      <c r="BH184" s="75">
        <f t="shared" si="20"/>
        <v>-5089</v>
      </c>
      <c r="BI184" s="75">
        <f t="shared" si="20"/>
        <v>-1365</v>
      </c>
      <c r="BJ184" s="75">
        <f t="shared" si="20"/>
        <v>-14340</v>
      </c>
      <c r="BK184" s="75">
        <f t="shared" si="20"/>
        <v>-9726</v>
      </c>
      <c r="BL184" s="75">
        <f t="shared" si="20"/>
        <v>9360</v>
      </c>
      <c r="BM184" s="75">
        <f t="shared" si="20"/>
        <v>-3758</v>
      </c>
      <c r="BN184" s="75">
        <f t="shared" si="20"/>
        <v>74375</v>
      </c>
      <c r="BO184" s="75">
        <f t="shared" si="20"/>
        <v>-25309</v>
      </c>
      <c r="BP184" s="75">
        <f t="shared" ref="BP184:CM184" si="21">+BP182-BP181</f>
        <v>153767</v>
      </c>
      <c r="BQ184" s="75">
        <f t="shared" si="21"/>
        <v>182068</v>
      </c>
      <c r="BR184" s="75">
        <f t="shared" si="21"/>
        <v>-16729</v>
      </c>
      <c r="BS184" s="75">
        <f t="shared" si="21"/>
        <v>121224</v>
      </c>
      <c r="BT184" s="75">
        <f t="shared" si="21"/>
        <v>-24791</v>
      </c>
      <c r="BU184" s="75">
        <f t="shared" si="21"/>
        <v>9732</v>
      </c>
      <c r="BV184" s="75">
        <f t="shared" si="21"/>
        <v>-7061</v>
      </c>
      <c r="BW184" s="75">
        <f t="shared" si="21"/>
        <v>-133142</v>
      </c>
      <c r="BX184" s="75">
        <f t="shared" si="21"/>
        <v>137459</v>
      </c>
      <c r="BY184" s="75">
        <f t="shared" si="21"/>
        <v>170416</v>
      </c>
      <c r="BZ184" s="75">
        <f t="shared" si="21"/>
        <v>14792</v>
      </c>
      <c r="CA184" s="75">
        <f t="shared" si="21"/>
        <v>98501</v>
      </c>
      <c r="CB184" s="75">
        <f t="shared" si="21"/>
        <v>-44820</v>
      </c>
      <c r="CC184" s="75">
        <f t="shared" si="21"/>
        <v>17157</v>
      </c>
      <c r="CD184" s="75">
        <f t="shared" si="21"/>
        <v>-331932</v>
      </c>
      <c r="CE184" s="75">
        <f t="shared" si="21"/>
        <v>-121168</v>
      </c>
      <c r="CF184" s="75">
        <f t="shared" si="21"/>
        <v>16309</v>
      </c>
      <c r="CG184" s="75">
        <f t="shared" si="21"/>
        <v>11650</v>
      </c>
      <c r="CH184" s="75">
        <f t="shared" si="21"/>
        <v>-31525</v>
      </c>
      <c r="CI184" s="75">
        <f t="shared" si="21"/>
        <v>22724</v>
      </c>
      <c r="CJ184" s="75">
        <f t="shared" si="21"/>
        <v>20032</v>
      </c>
      <c r="CK184" s="75">
        <f t="shared" si="21"/>
        <v>-7426</v>
      </c>
      <c r="CL184" s="75">
        <f t="shared" si="21"/>
        <v>324869</v>
      </c>
      <c r="CM184" s="75">
        <f t="shared" si="21"/>
        <v>-11972</v>
      </c>
    </row>
    <row r="185" spans="1:91" s="59" customFormat="1" x14ac:dyDescent="0.3">
      <c r="A185" s="74" t="s">
        <v>408</v>
      </c>
      <c r="B185" s="75">
        <f>SUM(B154:B156)</f>
        <v>38068743</v>
      </c>
      <c r="C185" s="75">
        <f>SUM(C154:C156)</f>
        <v>6232434</v>
      </c>
      <c r="D185" s="75">
        <f t="shared" ref="D185:BN185" si="22">SUM(D154:D156)</f>
        <v>5857700</v>
      </c>
      <c r="E185" s="75">
        <f t="shared" si="22"/>
        <v>2860213</v>
      </c>
      <c r="F185" s="75">
        <f t="shared" si="22"/>
        <v>7326351</v>
      </c>
      <c r="G185" s="75">
        <f t="shared" si="22"/>
        <v>3121341</v>
      </c>
      <c r="H185" s="75">
        <f t="shared" si="22"/>
        <v>3369304</v>
      </c>
      <c r="I185" s="75">
        <f t="shared" si="22"/>
        <v>17111126</v>
      </c>
      <c r="J185" s="75">
        <f t="shared" si="22"/>
        <v>3383939</v>
      </c>
      <c r="K185" s="75">
        <f t="shared" si="22"/>
        <v>632318</v>
      </c>
      <c r="L185" s="75">
        <f t="shared" si="22"/>
        <v>807389</v>
      </c>
      <c r="M185" s="75">
        <f t="shared" si="22"/>
        <v>2451800</v>
      </c>
      <c r="N185" s="75">
        <f t="shared" si="22"/>
        <v>1753093</v>
      </c>
      <c r="O185" s="75">
        <f t="shared" si="22"/>
        <v>1581713</v>
      </c>
      <c r="P185" s="75">
        <f t="shared" si="22"/>
        <v>20957616</v>
      </c>
      <c r="Q185" s="75">
        <f t="shared" si="22"/>
        <v>2848494</v>
      </c>
      <c r="R185" s="75">
        <f t="shared" si="22"/>
        <v>5225381</v>
      </c>
      <c r="S185" s="75">
        <f t="shared" si="22"/>
        <v>2052824</v>
      </c>
      <c r="T185" s="75">
        <f t="shared" si="22"/>
        <v>4874550</v>
      </c>
      <c r="U185" s="75">
        <f t="shared" si="22"/>
        <v>1368247</v>
      </c>
      <c r="V185" s="75">
        <f t="shared" si="22"/>
        <v>1787590</v>
      </c>
      <c r="W185" s="75">
        <f t="shared" si="22"/>
        <v>130645477</v>
      </c>
      <c r="X185" s="75">
        <f t="shared" si="22"/>
        <v>20045183</v>
      </c>
      <c r="Y185" s="75">
        <f t="shared" si="22"/>
        <v>31699414</v>
      </c>
      <c r="Z185" s="75">
        <f t="shared" si="22"/>
        <v>19244285</v>
      </c>
      <c r="AA185" s="75">
        <f t="shared" si="22"/>
        <v>23751258</v>
      </c>
      <c r="AB185" s="75">
        <f t="shared" si="22"/>
        <v>10835004</v>
      </c>
      <c r="AC185" s="75">
        <f t="shared" si="22"/>
        <v>6679916</v>
      </c>
      <c r="AD185" s="75">
        <f t="shared" si="22"/>
        <v>43808878</v>
      </c>
      <c r="AE185" s="75">
        <f t="shared" si="22"/>
        <v>9939648</v>
      </c>
      <c r="AF185" s="75">
        <f t="shared" si="22"/>
        <v>2463856</v>
      </c>
      <c r="AG185" s="75">
        <f t="shared" si="22"/>
        <v>3461087</v>
      </c>
      <c r="AH185" s="75">
        <f t="shared" si="22"/>
        <v>6131520</v>
      </c>
      <c r="AI185" s="75">
        <f t="shared" si="22"/>
        <v>5670375</v>
      </c>
      <c r="AJ185" s="75">
        <f t="shared" si="22"/>
        <v>2756756</v>
      </c>
      <c r="AK185" s="75">
        <f t="shared" si="22"/>
        <v>86836600</v>
      </c>
      <c r="AL185" s="75">
        <f t="shared" si="22"/>
        <v>10105536</v>
      </c>
      <c r="AM185" s="75">
        <f t="shared" si="22"/>
        <v>29235557</v>
      </c>
      <c r="AN185" s="75">
        <f t="shared" si="22"/>
        <v>15783198</v>
      </c>
      <c r="AO185" s="75">
        <f t="shared" si="22"/>
        <v>17619739</v>
      </c>
      <c r="AP185" s="75">
        <f t="shared" si="22"/>
        <v>5164630</v>
      </c>
      <c r="AQ185" s="75">
        <f t="shared" si="22"/>
        <v>3923160</v>
      </c>
      <c r="AR185" s="75">
        <f t="shared" si="22"/>
        <v>655214</v>
      </c>
      <c r="AS185" s="75">
        <f t="shared" si="22"/>
        <v>1018259</v>
      </c>
      <c r="AT185" s="75">
        <f t="shared" si="22"/>
        <v>264568</v>
      </c>
      <c r="AU185" s="75">
        <f t="shared" si="22"/>
        <v>741655</v>
      </c>
      <c r="AV185" s="75">
        <f t="shared" si="22"/>
        <v>474679</v>
      </c>
      <c r="AW185" s="75">
        <f t="shared" si="22"/>
        <v>157736</v>
      </c>
      <c r="AX185" s="75">
        <f t="shared" si="22"/>
        <v>1966059</v>
      </c>
      <c r="AY185" s="75">
        <f t="shared" si="22"/>
        <v>954264</v>
      </c>
      <c r="AZ185" s="75">
        <f t="shared" si="22"/>
        <v>520549</v>
      </c>
      <c r="BA185" s="75">
        <f t="shared" si="22"/>
        <v>729568</v>
      </c>
      <c r="BB185" s="75">
        <f t="shared" si="22"/>
        <v>142467</v>
      </c>
      <c r="BC185" s="75">
        <f t="shared" si="22"/>
        <v>399937</v>
      </c>
      <c r="BD185" s="75">
        <f t="shared" si="22"/>
        <v>345015</v>
      </c>
      <c r="BE185" s="75">
        <f t="shared" si="22"/>
        <v>135058</v>
      </c>
      <c r="BF185" s="75">
        <f t="shared" si="22"/>
        <v>731953</v>
      </c>
      <c r="BG185" s="75">
        <f t="shared" si="22"/>
        <v>379392</v>
      </c>
      <c r="BH185" s="75">
        <f t="shared" si="22"/>
        <v>134665</v>
      </c>
      <c r="BI185" s="75">
        <f t="shared" si="22"/>
        <v>288690</v>
      </c>
      <c r="BJ185" s="75">
        <f t="shared" si="22"/>
        <v>122100</v>
      </c>
      <c r="BK185" s="75">
        <f t="shared" si="22"/>
        <v>341718</v>
      </c>
      <c r="BL185" s="75">
        <f t="shared" si="22"/>
        <v>129665</v>
      </c>
      <c r="BM185" s="75">
        <f t="shared" si="22"/>
        <v>22678</v>
      </c>
      <c r="BN185" s="75">
        <f t="shared" si="22"/>
        <v>1234107</v>
      </c>
      <c r="BO185" s="75">
        <f t="shared" ref="BO185:CL185" si="23">SUM(BO154:BO156)</f>
        <v>574872</v>
      </c>
      <c r="BP185" s="75">
        <f t="shared" si="23"/>
        <v>2557457</v>
      </c>
      <c r="BQ185" s="75">
        <f t="shared" si="23"/>
        <v>3576898</v>
      </c>
      <c r="BR185" s="75">
        <f t="shared" si="23"/>
        <v>455533</v>
      </c>
      <c r="BS185" s="75">
        <f t="shared" si="23"/>
        <v>1698541</v>
      </c>
      <c r="BT185" s="75">
        <f t="shared" si="23"/>
        <v>1945408</v>
      </c>
      <c r="BU185" s="75">
        <f t="shared" si="23"/>
        <v>292167</v>
      </c>
      <c r="BV185" s="75">
        <f t="shared" si="23"/>
        <v>7593965</v>
      </c>
      <c r="BW185" s="75">
        <f t="shared" si="23"/>
        <v>1925217</v>
      </c>
      <c r="BX185" s="75">
        <f t="shared" si="23"/>
        <v>1956933</v>
      </c>
      <c r="BY185" s="75">
        <f t="shared" si="23"/>
        <v>2468984</v>
      </c>
      <c r="BZ185" s="75">
        <f t="shared" si="23"/>
        <v>249606</v>
      </c>
      <c r="CA185" s="75">
        <f t="shared" si="23"/>
        <v>935053</v>
      </c>
      <c r="CB185" s="75">
        <f t="shared" si="23"/>
        <v>1269316</v>
      </c>
      <c r="CC185" s="75">
        <f t="shared" si="23"/>
        <v>258023</v>
      </c>
      <c r="CD185" s="75">
        <f t="shared" si="23"/>
        <v>2156414</v>
      </c>
      <c r="CE185" s="75">
        <f t="shared" si="23"/>
        <v>645318</v>
      </c>
      <c r="CF185" s="75">
        <f t="shared" si="23"/>
        <v>600522</v>
      </c>
      <c r="CG185" s="75">
        <f t="shared" si="23"/>
        <v>1107913</v>
      </c>
      <c r="CH185" s="75">
        <f t="shared" si="23"/>
        <v>205928</v>
      </c>
      <c r="CI185" s="75">
        <f t="shared" si="23"/>
        <v>763488</v>
      </c>
      <c r="CJ185" s="75">
        <f t="shared" si="23"/>
        <v>676091</v>
      </c>
      <c r="CK185" s="75">
        <f t="shared" si="23"/>
        <v>34143</v>
      </c>
      <c r="CL185" s="75">
        <f t="shared" si="23"/>
        <v>5437551</v>
      </c>
      <c r="CM185" s="75">
        <f>SUM(CM154:CM156)</f>
        <v>1279899</v>
      </c>
    </row>
    <row r="186" spans="1:91" s="59" customFormat="1" x14ac:dyDescent="0.3">
      <c r="A186" s="74" t="s">
        <v>409</v>
      </c>
      <c r="B186" s="75">
        <f>SUM(B166:B168)</f>
        <v>38924408</v>
      </c>
      <c r="C186" s="75">
        <f t="shared" ref="C186:BN186" si="24">SUM(C166:C168)</f>
        <v>6461639</v>
      </c>
      <c r="D186" s="75">
        <f t="shared" si="24"/>
        <v>5926471</v>
      </c>
      <c r="E186" s="75">
        <f t="shared" si="24"/>
        <v>2944222</v>
      </c>
      <c r="F186" s="75">
        <f t="shared" si="24"/>
        <v>7571608</v>
      </c>
      <c r="G186" s="75">
        <f t="shared" si="24"/>
        <v>3200389</v>
      </c>
      <c r="H186" s="75">
        <f t="shared" si="24"/>
        <v>3362314</v>
      </c>
      <c r="I186" s="75">
        <f t="shared" si="24"/>
        <v>17337407</v>
      </c>
      <c r="J186" s="75">
        <f t="shared" si="24"/>
        <v>3577473</v>
      </c>
      <c r="K186" s="75">
        <f t="shared" si="24"/>
        <v>573109</v>
      </c>
      <c r="L186" s="75">
        <f t="shared" si="24"/>
        <v>846224</v>
      </c>
      <c r="M186" s="75">
        <f t="shared" si="24"/>
        <v>2518571</v>
      </c>
      <c r="N186" s="75">
        <f t="shared" si="24"/>
        <v>1768608</v>
      </c>
      <c r="O186" s="75">
        <f t="shared" si="24"/>
        <v>1494672</v>
      </c>
      <c r="P186" s="75">
        <f t="shared" si="24"/>
        <v>21587001</v>
      </c>
      <c r="Q186" s="75">
        <f t="shared" si="24"/>
        <v>2884167</v>
      </c>
      <c r="R186" s="75">
        <f t="shared" si="24"/>
        <v>5353362</v>
      </c>
      <c r="S186" s="75">
        <f t="shared" si="24"/>
        <v>2097998</v>
      </c>
      <c r="T186" s="75">
        <f t="shared" si="24"/>
        <v>5053038</v>
      </c>
      <c r="U186" s="75">
        <f t="shared" si="24"/>
        <v>1431780</v>
      </c>
      <c r="V186" s="75">
        <f t="shared" si="24"/>
        <v>1867642</v>
      </c>
      <c r="W186" s="75">
        <f t="shared" si="24"/>
        <v>132293954</v>
      </c>
      <c r="X186" s="75">
        <f t="shared" si="24"/>
        <v>20620484</v>
      </c>
      <c r="Y186" s="75">
        <f t="shared" si="24"/>
        <v>31991804</v>
      </c>
      <c r="Z186" s="75">
        <f t="shared" si="24"/>
        <v>19458073</v>
      </c>
      <c r="AA186" s="75">
        <f t="shared" si="24"/>
        <v>23665918</v>
      </c>
      <c r="AB186" s="75">
        <f t="shared" si="24"/>
        <v>11034819</v>
      </c>
      <c r="AC186" s="75">
        <f t="shared" si="24"/>
        <v>6838422</v>
      </c>
      <c r="AD186" s="75">
        <f t="shared" si="24"/>
        <v>44017739</v>
      </c>
      <c r="AE186" s="75">
        <f t="shared" si="24"/>
        <v>10386728</v>
      </c>
      <c r="AF186" s="75">
        <f t="shared" si="24"/>
        <v>2272364</v>
      </c>
      <c r="AG186" s="75">
        <f t="shared" si="24"/>
        <v>3573590</v>
      </c>
      <c r="AH186" s="75">
        <f t="shared" si="24"/>
        <v>6112411</v>
      </c>
      <c r="AI186" s="75">
        <f t="shared" si="24"/>
        <v>5579266</v>
      </c>
      <c r="AJ186" s="75">
        <f t="shared" si="24"/>
        <v>2648063</v>
      </c>
      <c r="AK186" s="75">
        <f t="shared" si="24"/>
        <v>88276216</v>
      </c>
      <c r="AL186" s="75">
        <f t="shared" si="24"/>
        <v>10233755</v>
      </c>
      <c r="AM186" s="75">
        <f t="shared" si="24"/>
        <v>29719441</v>
      </c>
      <c r="AN186" s="75">
        <f t="shared" si="24"/>
        <v>15884482</v>
      </c>
      <c r="AO186" s="75">
        <f t="shared" si="24"/>
        <v>17553506</v>
      </c>
      <c r="AP186" s="75">
        <f t="shared" si="24"/>
        <v>5455553</v>
      </c>
      <c r="AQ186" s="75">
        <f t="shared" si="24"/>
        <v>4190359</v>
      </c>
      <c r="AR186" s="75">
        <f t="shared" si="24"/>
        <v>704034</v>
      </c>
      <c r="AS186" s="75">
        <f t="shared" si="24"/>
        <v>1064273</v>
      </c>
      <c r="AT186" s="75">
        <f t="shared" si="24"/>
        <v>262874</v>
      </c>
      <c r="AU186" s="75">
        <f t="shared" si="24"/>
        <v>768078</v>
      </c>
      <c r="AV186" s="75">
        <f t="shared" si="24"/>
        <v>506981</v>
      </c>
      <c r="AW186" s="75">
        <f t="shared" si="24"/>
        <v>155701</v>
      </c>
      <c r="AX186" s="75">
        <f t="shared" si="24"/>
        <v>2035341</v>
      </c>
      <c r="AY186" s="75">
        <f t="shared" si="24"/>
        <v>964357</v>
      </c>
      <c r="AZ186" s="75">
        <f t="shared" si="24"/>
        <v>571606</v>
      </c>
      <c r="BA186" s="75">
        <f t="shared" si="24"/>
        <v>777072</v>
      </c>
      <c r="BB186" s="75">
        <f t="shared" si="24"/>
        <v>151118</v>
      </c>
      <c r="BC186" s="75">
        <f t="shared" si="24"/>
        <v>419065</v>
      </c>
      <c r="BD186" s="75">
        <f t="shared" si="24"/>
        <v>374466</v>
      </c>
      <c r="BE186" s="75">
        <f t="shared" si="24"/>
        <v>134420</v>
      </c>
      <c r="BF186" s="75">
        <f t="shared" si="24"/>
        <v>752180</v>
      </c>
      <c r="BG186" s="75">
        <f t="shared" si="24"/>
        <v>397544</v>
      </c>
      <c r="BH186" s="75">
        <f t="shared" si="24"/>
        <v>132429</v>
      </c>
      <c r="BI186" s="75">
        <f t="shared" si="24"/>
        <v>287200</v>
      </c>
      <c r="BJ186" s="75">
        <f t="shared" si="24"/>
        <v>111756</v>
      </c>
      <c r="BK186" s="75">
        <f t="shared" si="24"/>
        <v>349013</v>
      </c>
      <c r="BL186" s="75">
        <f t="shared" si="24"/>
        <v>132515</v>
      </c>
      <c r="BM186" s="75">
        <f t="shared" si="24"/>
        <v>21281</v>
      </c>
      <c r="BN186" s="75">
        <f t="shared" si="24"/>
        <v>1283160</v>
      </c>
      <c r="BO186" s="75">
        <f t="shared" ref="BO186:CL186" si="25">SUM(BO166:BO168)</f>
        <v>566813</v>
      </c>
      <c r="BP186" s="75">
        <f t="shared" si="25"/>
        <v>2648709</v>
      </c>
      <c r="BQ186" s="75">
        <f t="shared" si="25"/>
        <v>3728083</v>
      </c>
      <c r="BR186" s="75">
        <f t="shared" si="25"/>
        <v>453843</v>
      </c>
      <c r="BS186" s="75">
        <f t="shared" si="25"/>
        <v>1765591</v>
      </c>
      <c r="BT186" s="75">
        <f t="shared" si="25"/>
        <v>2001001</v>
      </c>
      <c r="BU186" s="75">
        <f t="shared" si="25"/>
        <v>285498</v>
      </c>
      <c r="BV186" s="75">
        <f t="shared" si="25"/>
        <v>7798700</v>
      </c>
      <c r="BW186" s="75">
        <f t="shared" si="25"/>
        <v>1939060</v>
      </c>
      <c r="BX186" s="75">
        <f t="shared" si="25"/>
        <v>2047179</v>
      </c>
      <c r="BY186" s="75">
        <f t="shared" si="25"/>
        <v>2639132</v>
      </c>
      <c r="BZ186" s="75">
        <f t="shared" si="25"/>
        <v>262795</v>
      </c>
      <c r="CA186" s="75">
        <f t="shared" si="25"/>
        <v>990717</v>
      </c>
      <c r="CB186" s="75">
        <f t="shared" si="25"/>
        <v>1312073</v>
      </c>
      <c r="CC186" s="75">
        <f t="shared" si="25"/>
        <v>252129</v>
      </c>
      <c r="CD186" s="75">
        <f t="shared" si="25"/>
        <v>2195957</v>
      </c>
      <c r="CE186" s="75">
        <f t="shared" si="25"/>
        <v>686747</v>
      </c>
      <c r="CF186" s="75">
        <f t="shared" si="25"/>
        <v>601529</v>
      </c>
      <c r="CG186" s="75">
        <f t="shared" si="25"/>
        <v>1088951</v>
      </c>
      <c r="CH186" s="75">
        <f t="shared" si="25"/>
        <v>191047</v>
      </c>
      <c r="CI186" s="75">
        <f t="shared" si="25"/>
        <v>774873</v>
      </c>
      <c r="CJ186" s="75">
        <f t="shared" si="25"/>
        <v>688929</v>
      </c>
      <c r="CK186" s="75">
        <f t="shared" si="25"/>
        <v>33369</v>
      </c>
      <c r="CL186" s="75">
        <f t="shared" si="25"/>
        <v>5602742</v>
      </c>
      <c r="CM186" s="75">
        <f>SUM(CM166:CM168)</f>
        <v>1252312</v>
      </c>
    </row>
    <row r="187" spans="1:91" s="59" customFormat="1" x14ac:dyDescent="0.3">
      <c r="A187" s="76" t="s">
        <v>110</v>
      </c>
      <c r="B187" s="77">
        <f>(B186/B185)-1</f>
        <v>2.2476838807102162E-2</v>
      </c>
      <c r="C187" s="77">
        <f t="shared" ref="C187:BN187" si="26">(C186/C185)-1</f>
        <v>3.6776161608771174E-2</v>
      </c>
      <c r="D187" s="77">
        <f t="shared" si="26"/>
        <v>1.1740273486180675E-2</v>
      </c>
      <c r="E187" s="77">
        <f t="shared" si="26"/>
        <v>2.9371588759298684E-2</v>
      </c>
      <c r="F187" s="77">
        <f t="shared" si="26"/>
        <v>3.3476010090152553E-2</v>
      </c>
      <c r="G187" s="77">
        <f t="shared" si="26"/>
        <v>2.5325012550695414E-2</v>
      </c>
      <c r="H187" s="77">
        <f t="shared" si="26"/>
        <v>-2.0746124422136303E-3</v>
      </c>
      <c r="I187" s="77">
        <f t="shared" si="26"/>
        <v>1.322420277894043E-2</v>
      </c>
      <c r="J187" s="77">
        <f t="shared" si="26"/>
        <v>5.7191929287141452E-2</v>
      </c>
      <c r="K187" s="77">
        <f t="shared" si="26"/>
        <v>-9.3638011253831088E-2</v>
      </c>
      <c r="L187" s="77">
        <f t="shared" si="26"/>
        <v>4.8099491075553447E-2</v>
      </c>
      <c r="M187" s="77">
        <f t="shared" si="26"/>
        <v>2.7233461130597991E-2</v>
      </c>
      <c r="N187" s="77">
        <f t="shared" si="26"/>
        <v>8.8500724148690146E-3</v>
      </c>
      <c r="O187" s="77">
        <f t="shared" si="26"/>
        <v>-5.5029578690950931E-2</v>
      </c>
      <c r="P187" s="77">
        <f t="shared" si="26"/>
        <v>3.0031326082126997E-2</v>
      </c>
      <c r="Q187" s="77">
        <f t="shared" si="26"/>
        <v>1.2523459765054756E-2</v>
      </c>
      <c r="R187" s="77">
        <f t="shared" si="26"/>
        <v>2.4492185354522578E-2</v>
      </c>
      <c r="S187" s="77">
        <f t="shared" si="26"/>
        <v>2.200578325272895E-2</v>
      </c>
      <c r="T187" s="77">
        <f t="shared" si="26"/>
        <v>3.6616303043357945E-2</v>
      </c>
      <c r="U187" s="77">
        <f t="shared" si="26"/>
        <v>4.6433867569232845E-2</v>
      </c>
      <c r="V187" s="77">
        <f t="shared" si="26"/>
        <v>4.4782080902220356E-2</v>
      </c>
      <c r="W187" s="77">
        <f t="shared" si="26"/>
        <v>1.2617941606964278E-2</v>
      </c>
      <c r="X187" s="77">
        <f t="shared" si="26"/>
        <v>2.8700211916249385E-2</v>
      </c>
      <c r="Y187" s="77">
        <f t="shared" si="26"/>
        <v>9.223829815907747E-3</v>
      </c>
      <c r="Z187" s="77">
        <f t="shared" si="26"/>
        <v>1.1109168254367363E-2</v>
      </c>
      <c r="AA187" s="77">
        <f t="shared" si="26"/>
        <v>-3.5930728384997446E-3</v>
      </c>
      <c r="AB187" s="77">
        <f t="shared" si="26"/>
        <v>1.8441617557316992E-2</v>
      </c>
      <c r="AC187" s="77">
        <f t="shared" si="26"/>
        <v>2.3728741499144501E-2</v>
      </c>
      <c r="AD187" s="77">
        <f t="shared" si="26"/>
        <v>4.7675496277261864E-3</v>
      </c>
      <c r="AE187" s="77">
        <f t="shared" si="26"/>
        <v>4.4979460037216645E-2</v>
      </c>
      <c r="AF187" s="77">
        <f t="shared" si="26"/>
        <v>-7.7720451195199769E-2</v>
      </c>
      <c r="AG187" s="77">
        <f t="shared" si="26"/>
        <v>3.2505106054831812E-2</v>
      </c>
      <c r="AH187" s="77">
        <f t="shared" si="26"/>
        <v>-3.1165192317729185E-3</v>
      </c>
      <c r="AI187" s="77">
        <f t="shared" si="26"/>
        <v>-1.6067544033683823E-2</v>
      </c>
      <c r="AJ187" s="77">
        <f t="shared" si="26"/>
        <v>-3.9427863764511573E-2</v>
      </c>
      <c r="AK187" s="77">
        <f t="shared" si="26"/>
        <v>1.6578447336722091E-2</v>
      </c>
      <c r="AL187" s="77">
        <f t="shared" si="26"/>
        <v>1.2687995965775523E-2</v>
      </c>
      <c r="AM187" s="77">
        <f t="shared" si="26"/>
        <v>1.6551215357381466E-2</v>
      </c>
      <c r="AN187" s="77">
        <f t="shared" si="26"/>
        <v>6.4172039152015081E-3</v>
      </c>
      <c r="AO187" s="77">
        <f t="shared" si="26"/>
        <v>-3.7590227641850493E-3</v>
      </c>
      <c r="AP187" s="77">
        <f t="shared" si="26"/>
        <v>5.6329882295537148E-2</v>
      </c>
      <c r="AQ187" s="77">
        <f t="shared" si="26"/>
        <v>6.8108106730288887E-2</v>
      </c>
      <c r="AR187" s="77">
        <f t="shared" si="26"/>
        <v>7.4510007417423862E-2</v>
      </c>
      <c r="AS187" s="77">
        <f t="shared" si="26"/>
        <v>4.5188895948869545E-2</v>
      </c>
      <c r="AT187" s="77">
        <f t="shared" si="26"/>
        <v>-6.40289075020406E-3</v>
      </c>
      <c r="AU187" s="77">
        <f t="shared" si="26"/>
        <v>3.5627077279867247E-2</v>
      </c>
      <c r="AV187" s="77">
        <f t="shared" si="26"/>
        <v>6.8050198133896789E-2</v>
      </c>
      <c r="AW187" s="77">
        <f t="shared" si="26"/>
        <v>-1.2901303443728751E-2</v>
      </c>
      <c r="AX187" s="77">
        <f t="shared" si="26"/>
        <v>3.5239023854319651E-2</v>
      </c>
      <c r="AY187" s="77">
        <f t="shared" si="26"/>
        <v>1.0576737674270476E-2</v>
      </c>
      <c r="AZ187" s="77">
        <f t="shared" si="26"/>
        <v>9.8082985463424199E-2</v>
      </c>
      <c r="BA187" s="77">
        <f t="shared" si="26"/>
        <v>6.5112504934426996E-2</v>
      </c>
      <c r="BB187" s="77">
        <f t="shared" si="26"/>
        <v>6.0722834059817377E-2</v>
      </c>
      <c r="BC187" s="77">
        <f t="shared" si="26"/>
        <v>4.7827532836421716E-2</v>
      </c>
      <c r="BD187" s="77">
        <f t="shared" si="26"/>
        <v>8.5361506021477407E-2</v>
      </c>
      <c r="BE187" s="77">
        <f t="shared" si="26"/>
        <v>-4.7238964000652084E-3</v>
      </c>
      <c r="BF187" s="77">
        <f t="shared" si="26"/>
        <v>2.763428799390133E-2</v>
      </c>
      <c r="BG187" s="77">
        <f t="shared" si="26"/>
        <v>4.784497300944679E-2</v>
      </c>
      <c r="BH187" s="77">
        <f t="shared" si="26"/>
        <v>-1.6604165893142286E-2</v>
      </c>
      <c r="BI187" s="77">
        <f t="shared" si="26"/>
        <v>-5.1612456267968732E-3</v>
      </c>
      <c r="BJ187" s="77">
        <f t="shared" si="26"/>
        <v>-8.471744471744469E-2</v>
      </c>
      <c r="BK187" s="77">
        <f t="shared" si="26"/>
        <v>2.134801210354742E-2</v>
      </c>
      <c r="BL187" s="77">
        <f t="shared" si="26"/>
        <v>2.1979716962942986E-2</v>
      </c>
      <c r="BM187" s="77">
        <f t="shared" si="26"/>
        <v>-6.1601552165093887E-2</v>
      </c>
      <c r="BN187" s="77">
        <f t="shared" si="26"/>
        <v>3.9747769034613745E-2</v>
      </c>
      <c r="BO187" s="77">
        <f t="shared" ref="BO187:CM187" si="27">(BO186/BO185)-1</f>
        <v>-1.4018772874657359E-2</v>
      </c>
      <c r="BP187" s="77">
        <f t="shared" si="27"/>
        <v>3.5680756313791306E-2</v>
      </c>
      <c r="BQ187" s="77">
        <f t="shared" si="27"/>
        <v>4.2267070517526539E-2</v>
      </c>
      <c r="BR187" s="77">
        <f t="shared" si="27"/>
        <v>-3.7099397848234794E-3</v>
      </c>
      <c r="BS187" s="77">
        <f t="shared" si="27"/>
        <v>3.9475055356332334E-2</v>
      </c>
      <c r="BT187" s="77">
        <f t="shared" si="27"/>
        <v>2.8576524821528393E-2</v>
      </c>
      <c r="BU187" s="77">
        <f t="shared" si="27"/>
        <v>-2.28259865077165E-2</v>
      </c>
      <c r="BV187" s="77">
        <f t="shared" si="27"/>
        <v>2.6960224336035177E-2</v>
      </c>
      <c r="BW187" s="77">
        <f t="shared" si="27"/>
        <v>7.1903582816899014E-3</v>
      </c>
      <c r="BX187" s="77">
        <f t="shared" si="27"/>
        <v>4.6116039741779691E-2</v>
      </c>
      <c r="BY187" s="77">
        <f t="shared" si="27"/>
        <v>6.8914176843592356E-2</v>
      </c>
      <c r="BZ187" s="77">
        <f t="shared" si="27"/>
        <v>5.28392746969224E-2</v>
      </c>
      <c r="CA187" s="77">
        <f t="shared" si="27"/>
        <v>5.9530315393886868E-2</v>
      </c>
      <c r="CB187" s="77">
        <f t="shared" si="27"/>
        <v>3.3685071329755623E-2</v>
      </c>
      <c r="CC187" s="77">
        <f t="shared" si="27"/>
        <v>-2.2842924855536184E-2</v>
      </c>
      <c r="CD187" s="77">
        <f t="shared" si="27"/>
        <v>1.8337387904177938E-2</v>
      </c>
      <c r="CE187" s="77">
        <f t="shared" si="27"/>
        <v>6.4199355976433337E-2</v>
      </c>
      <c r="CF187" s="77">
        <f t="shared" si="27"/>
        <v>1.6768744525597068E-3</v>
      </c>
      <c r="CG187" s="77">
        <f t="shared" si="27"/>
        <v>-1.7115062283771354E-2</v>
      </c>
      <c r="CH187" s="77">
        <f t="shared" si="27"/>
        <v>-7.2263121090866744E-2</v>
      </c>
      <c r="CI187" s="77">
        <f t="shared" si="27"/>
        <v>1.4911825726141137E-2</v>
      </c>
      <c r="CJ187" s="77">
        <f t="shared" si="27"/>
        <v>1.8988568106955928E-2</v>
      </c>
      <c r="CK187" s="77">
        <f t="shared" si="27"/>
        <v>-2.266936121606189E-2</v>
      </c>
      <c r="CL187" s="77">
        <f t="shared" si="27"/>
        <v>3.0379669082644112E-2</v>
      </c>
      <c r="CM187" s="77">
        <f t="shared" si="27"/>
        <v>-2.1554044498823699E-2</v>
      </c>
    </row>
    <row r="188" spans="1:91" s="59" customFormat="1" x14ac:dyDescent="0.3">
      <c r="A188" s="76" t="s">
        <v>109</v>
      </c>
      <c r="B188" s="75">
        <f>+B186-B185</f>
        <v>855665</v>
      </c>
      <c r="C188" s="75">
        <f t="shared" ref="C188:BN188" si="28">+C186-C185</f>
        <v>229205</v>
      </c>
      <c r="D188" s="75">
        <f t="shared" si="28"/>
        <v>68771</v>
      </c>
      <c r="E188" s="75">
        <f t="shared" si="28"/>
        <v>84009</v>
      </c>
      <c r="F188" s="75">
        <f t="shared" si="28"/>
        <v>245257</v>
      </c>
      <c r="G188" s="75">
        <f t="shared" si="28"/>
        <v>79048</v>
      </c>
      <c r="H188" s="75">
        <f t="shared" si="28"/>
        <v>-6990</v>
      </c>
      <c r="I188" s="75">
        <f t="shared" si="28"/>
        <v>226281</v>
      </c>
      <c r="J188" s="75">
        <f t="shared" si="28"/>
        <v>193534</v>
      </c>
      <c r="K188" s="75">
        <f t="shared" si="28"/>
        <v>-59209</v>
      </c>
      <c r="L188" s="75">
        <f t="shared" si="28"/>
        <v>38835</v>
      </c>
      <c r="M188" s="75">
        <f t="shared" si="28"/>
        <v>66771</v>
      </c>
      <c r="N188" s="75">
        <f t="shared" si="28"/>
        <v>15515</v>
      </c>
      <c r="O188" s="75">
        <f t="shared" si="28"/>
        <v>-87041</v>
      </c>
      <c r="P188" s="75">
        <f t="shared" si="28"/>
        <v>629385</v>
      </c>
      <c r="Q188" s="75">
        <f t="shared" si="28"/>
        <v>35673</v>
      </c>
      <c r="R188" s="75">
        <f t="shared" si="28"/>
        <v>127981</v>
      </c>
      <c r="S188" s="75">
        <f t="shared" si="28"/>
        <v>45174</v>
      </c>
      <c r="T188" s="75">
        <f t="shared" si="28"/>
        <v>178488</v>
      </c>
      <c r="U188" s="75">
        <f t="shared" si="28"/>
        <v>63533</v>
      </c>
      <c r="V188" s="75">
        <f t="shared" si="28"/>
        <v>80052</v>
      </c>
      <c r="W188" s="75">
        <f t="shared" si="28"/>
        <v>1648477</v>
      </c>
      <c r="X188" s="75">
        <f t="shared" si="28"/>
        <v>575301</v>
      </c>
      <c r="Y188" s="75">
        <f t="shared" si="28"/>
        <v>292390</v>
      </c>
      <c r="Z188" s="75">
        <f t="shared" si="28"/>
        <v>213788</v>
      </c>
      <c r="AA188" s="75">
        <f t="shared" si="28"/>
        <v>-85340</v>
      </c>
      <c r="AB188" s="75">
        <f t="shared" si="28"/>
        <v>199815</v>
      </c>
      <c r="AC188" s="75">
        <f t="shared" si="28"/>
        <v>158506</v>
      </c>
      <c r="AD188" s="75">
        <f t="shared" si="28"/>
        <v>208861</v>
      </c>
      <c r="AE188" s="75">
        <f t="shared" si="28"/>
        <v>447080</v>
      </c>
      <c r="AF188" s="75">
        <f t="shared" si="28"/>
        <v>-191492</v>
      </c>
      <c r="AG188" s="75">
        <f t="shared" si="28"/>
        <v>112503</v>
      </c>
      <c r="AH188" s="75">
        <f t="shared" si="28"/>
        <v>-19109</v>
      </c>
      <c r="AI188" s="75">
        <f t="shared" si="28"/>
        <v>-91109</v>
      </c>
      <c r="AJ188" s="75">
        <f t="shared" si="28"/>
        <v>-108693</v>
      </c>
      <c r="AK188" s="75">
        <f t="shared" si="28"/>
        <v>1439616</v>
      </c>
      <c r="AL188" s="75">
        <f t="shared" si="28"/>
        <v>128219</v>
      </c>
      <c r="AM188" s="75">
        <f t="shared" si="28"/>
        <v>483884</v>
      </c>
      <c r="AN188" s="75">
        <f t="shared" si="28"/>
        <v>101284</v>
      </c>
      <c r="AO188" s="75">
        <f t="shared" si="28"/>
        <v>-66233</v>
      </c>
      <c r="AP188" s="75">
        <f t="shared" si="28"/>
        <v>290923</v>
      </c>
      <c r="AQ188" s="75">
        <f t="shared" si="28"/>
        <v>267199</v>
      </c>
      <c r="AR188" s="75">
        <f t="shared" si="28"/>
        <v>48820</v>
      </c>
      <c r="AS188" s="75">
        <f t="shared" si="28"/>
        <v>46014</v>
      </c>
      <c r="AT188" s="75">
        <f t="shared" si="28"/>
        <v>-1694</v>
      </c>
      <c r="AU188" s="75">
        <f t="shared" si="28"/>
        <v>26423</v>
      </c>
      <c r="AV188" s="75">
        <f t="shared" si="28"/>
        <v>32302</v>
      </c>
      <c r="AW188" s="75">
        <f t="shared" si="28"/>
        <v>-2035</v>
      </c>
      <c r="AX188" s="75">
        <f t="shared" si="28"/>
        <v>69282</v>
      </c>
      <c r="AY188" s="75">
        <f t="shared" si="28"/>
        <v>10093</v>
      </c>
      <c r="AZ188" s="75">
        <f t="shared" si="28"/>
        <v>51057</v>
      </c>
      <c r="BA188" s="75">
        <f t="shared" si="28"/>
        <v>47504</v>
      </c>
      <c r="BB188" s="75">
        <f t="shared" si="28"/>
        <v>8651</v>
      </c>
      <c r="BC188" s="75">
        <f t="shared" si="28"/>
        <v>19128</v>
      </c>
      <c r="BD188" s="75">
        <f t="shared" si="28"/>
        <v>29451</v>
      </c>
      <c r="BE188" s="75">
        <f t="shared" si="28"/>
        <v>-638</v>
      </c>
      <c r="BF188" s="75">
        <f t="shared" si="28"/>
        <v>20227</v>
      </c>
      <c r="BG188" s="75">
        <f t="shared" si="28"/>
        <v>18152</v>
      </c>
      <c r="BH188" s="75">
        <f t="shared" si="28"/>
        <v>-2236</v>
      </c>
      <c r="BI188" s="75">
        <f t="shared" si="28"/>
        <v>-1490</v>
      </c>
      <c r="BJ188" s="75">
        <f t="shared" si="28"/>
        <v>-10344</v>
      </c>
      <c r="BK188" s="75">
        <f t="shared" si="28"/>
        <v>7295</v>
      </c>
      <c r="BL188" s="75">
        <f t="shared" si="28"/>
        <v>2850</v>
      </c>
      <c r="BM188" s="75">
        <f t="shared" si="28"/>
        <v>-1397</v>
      </c>
      <c r="BN188" s="75">
        <f t="shared" si="28"/>
        <v>49053</v>
      </c>
      <c r="BO188" s="75">
        <f t="shared" ref="BO188:CM188" si="29">+BO186-BO185</f>
        <v>-8059</v>
      </c>
      <c r="BP188" s="75">
        <f t="shared" si="29"/>
        <v>91252</v>
      </c>
      <c r="BQ188" s="75">
        <f t="shared" si="29"/>
        <v>151185</v>
      </c>
      <c r="BR188" s="75">
        <f t="shared" si="29"/>
        <v>-1690</v>
      </c>
      <c r="BS188" s="75">
        <f t="shared" si="29"/>
        <v>67050</v>
      </c>
      <c r="BT188" s="75">
        <f t="shared" si="29"/>
        <v>55593</v>
      </c>
      <c r="BU188" s="75">
        <f t="shared" si="29"/>
        <v>-6669</v>
      </c>
      <c r="BV188" s="75">
        <f t="shared" si="29"/>
        <v>204735</v>
      </c>
      <c r="BW188" s="75">
        <f t="shared" si="29"/>
        <v>13843</v>
      </c>
      <c r="BX188" s="75">
        <f t="shared" si="29"/>
        <v>90246</v>
      </c>
      <c r="BY188" s="75">
        <f t="shared" si="29"/>
        <v>170148</v>
      </c>
      <c r="BZ188" s="75">
        <f t="shared" si="29"/>
        <v>13189</v>
      </c>
      <c r="CA188" s="75">
        <f t="shared" si="29"/>
        <v>55664</v>
      </c>
      <c r="CB188" s="75">
        <f t="shared" si="29"/>
        <v>42757</v>
      </c>
      <c r="CC188" s="75">
        <f t="shared" si="29"/>
        <v>-5894</v>
      </c>
      <c r="CD188" s="75">
        <f t="shared" si="29"/>
        <v>39543</v>
      </c>
      <c r="CE188" s="75">
        <f t="shared" si="29"/>
        <v>41429</v>
      </c>
      <c r="CF188" s="75">
        <f t="shared" si="29"/>
        <v>1007</v>
      </c>
      <c r="CG188" s="75">
        <f t="shared" si="29"/>
        <v>-18962</v>
      </c>
      <c r="CH188" s="75">
        <f t="shared" si="29"/>
        <v>-14881</v>
      </c>
      <c r="CI188" s="75">
        <f t="shared" si="29"/>
        <v>11385</v>
      </c>
      <c r="CJ188" s="75">
        <f t="shared" si="29"/>
        <v>12838</v>
      </c>
      <c r="CK188" s="75">
        <f t="shared" si="29"/>
        <v>-774</v>
      </c>
      <c r="CL188" s="75">
        <f t="shared" si="29"/>
        <v>165191</v>
      </c>
      <c r="CM188" s="75">
        <f t="shared" si="29"/>
        <v>-27587</v>
      </c>
    </row>
    <row r="189" spans="1:91" s="59" customFormat="1" x14ac:dyDescent="0.3">
      <c r="A189" s="74" t="s">
        <v>369</v>
      </c>
      <c r="B189" s="75">
        <f>SUM(B136:B147)</f>
        <v>111991772</v>
      </c>
      <c r="C189" s="75">
        <f t="shared" ref="C189:BN189" si="30">SUM(C136:C147)</f>
        <v>19884585</v>
      </c>
      <c r="D189" s="75">
        <f t="shared" si="30"/>
        <v>11537228</v>
      </c>
      <c r="E189" s="75">
        <f t="shared" si="30"/>
        <v>10691272</v>
      </c>
      <c r="F189" s="75">
        <f t="shared" si="30"/>
        <v>21207095</v>
      </c>
      <c r="G189" s="75">
        <f t="shared" si="30"/>
        <v>9425948</v>
      </c>
      <c r="H189" s="75">
        <f t="shared" si="30"/>
        <v>12689967</v>
      </c>
      <c r="I189" s="75">
        <f t="shared" si="30"/>
        <v>54708066</v>
      </c>
      <c r="J189" s="75">
        <f t="shared" si="30"/>
        <v>11036378</v>
      </c>
      <c r="K189" s="75">
        <f t="shared" si="30"/>
        <v>1577408</v>
      </c>
      <c r="L189" s="75">
        <f t="shared" si="30"/>
        <v>2407630</v>
      </c>
      <c r="M189" s="75">
        <f t="shared" si="30"/>
        <v>8008421</v>
      </c>
      <c r="N189" s="75">
        <f t="shared" si="30"/>
        <v>5451560</v>
      </c>
      <c r="O189" s="75">
        <f t="shared" si="30"/>
        <v>6711292</v>
      </c>
      <c r="P189" s="75">
        <f t="shared" si="30"/>
        <v>57283705</v>
      </c>
      <c r="Q189" s="75">
        <f t="shared" si="30"/>
        <v>8848211</v>
      </c>
      <c r="R189" s="75">
        <f t="shared" si="30"/>
        <v>9959819</v>
      </c>
      <c r="S189" s="75">
        <f t="shared" si="30"/>
        <v>8283642</v>
      </c>
      <c r="T189" s="75">
        <f t="shared" si="30"/>
        <v>13198673</v>
      </c>
      <c r="U189" s="75">
        <f t="shared" si="30"/>
        <v>3974389</v>
      </c>
      <c r="V189" s="75">
        <f t="shared" si="30"/>
        <v>5978674</v>
      </c>
      <c r="W189" s="75">
        <f t="shared" si="30"/>
        <v>346514836</v>
      </c>
      <c r="X189" s="75">
        <f t="shared" si="30"/>
        <v>54208693</v>
      </c>
      <c r="Y189" s="75">
        <f t="shared" si="30"/>
        <v>59042373</v>
      </c>
      <c r="Z189" s="75">
        <f t="shared" si="30"/>
        <v>69754172</v>
      </c>
      <c r="AA189" s="75">
        <f t="shared" si="30"/>
        <v>58690207</v>
      </c>
      <c r="AB189" s="75">
        <f t="shared" si="30"/>
        <v>29072514</v>
      </c>
      <c r="AC189" s="75">
        <f t="shared" si="30"/>
        <v>25269790</v>
      </c>
      <c r="AD189" s="75">
        <f t="shared" si="30"/>
        <v>121724866</v>
      </c>
      <c r="AE189" s="75">
        <f t="shared" si="30"/>
        <v>25559395</v>
      </c>
      <c r="AF189" s="75">
        <f t="shared" si="30"/>
        <v>5498531</v>
      </c>
      <c r="AG189" s="75">
        <f t="shared" si="30"/>
        <v>9120322</v>
      </c>
      <c r="AH189" s="75">
        <f t="shared" si="30"/>
        <v>17279557</v>
      </c>
      <c r="AI189" s="75">
        <f t="shared" si="30"/>
        <v>14856538</v>
      </c>
      <c r="AJ189" s="75">
        <f t="shared" si="30"/>
        <v>11706680</v>
      </c>
      <c r="AK189" s="75">
        <f t="shared" si="30"/>
        <v>224789969</v>
      </c>
      <c r="AL189" s="75">
        <f t="shared" si="30"/>
        <v>28649297</v>
      </c>
      <c r="AM189" s="75">
        <f t="shared" si="30"/>
        <v>53543844</v>
      </c>
      <c r="AN189" s="75">
        <f t="shared" si="30"/>
        <v>60633855</v>
      </c>
      <c r="AO189" s="75">
        <f t="shared" si="30"/>
        <v>41410651</v>
      </c>
      <c r="AP189" s="75">
        <f t="shared" si="30"/>
        <v>14215975</v>
      </c>
      <c r="AQ189" s="75">
        <f t="shared" si="30"/>
        <v>13563111</v>
      </c>
      <c r="AR189" s="75">
        <f t="shared" si="30"/>
        <v>1419244</v>
      </c>
      <c r="AS189" s="75">
        <f t="shared" si="30"/>
        <v>2889014</v>
      </c>
      <c r="AT189" s="75">
        <f t="shared" si="30"/>
        <v>1126345</v>
      </c>
      <c r="AU189" s="75">
        <f t="shared" si="30"/>
        <v>2752860</v>
      </c>
      <c r="AV189" s="75">
        <f t="shared" si="30"/>
        <v>1121624</v>
      </c>
      <c r="AW189" s="75">
        <f t="shared" si="30"/>
        <v>542660</v>
      </c>
      <c r="AX189" s="75">
        <f t="shared" si="30"/>
        <v>6263908</v>
      </c>
      <c r="AY189" s="75">
        <f t="shared" si="30"/>
        <v>3768929</v>
      </c>
      <c r="AZ189" s="75">
        <f t="shared" si="30"/>
        <v>1117611</v>
      </c>
      <c r="BA189" s="75">
        <f t="shared" si="30"/>
        <v>2000438</v>
      </c>
      <c r="BB189" s="75">
        <f t="shared" si="30"/>
        <v>692396</v>
      </c>
      <c r="BC189" s="75">
        <f t="shared" si="30"/>
        <v>1618166</v>
      </c>
      <c r="BD189" s="75">
        <f t="shared" si="30"/>
        <v>845188</v>
      </c>
      <c r="BE189" s="75">
        <f t="shared" si="30"/>
        <v>475598</v>
      </c>
      <c r="BF189" s="75">
        <f t="shared" si="30"/>
        <v>2425242</v>
      </c>
      <c r="BG189" s="75">
        <f t="shared" si="30"/>
        <v>1861734</v>
      </c>
      <c r="BH189" s="75">
        <f t="shared" si="30"/>
        <v>301633</v>
      </c>
      <c r="BI189" s="75">
        <f t="shared" si="30"/>
        <v>888577</v>
      </c>
      <c r="BJ189" s="75">
        <f t="shared" si="30"/>
        <v>433951</v>
      </c>
      <c r="BK189" s="75">
        <f t="shared" si="30"/>
        <v>1134690</v>
      </c>
      <c r="BL189" s="75">
        <f t="shared" si="30"/>
        <v>276435</v>
      </c>
      <c r="BM189" s="75">
        <f t="shared" si="30"/>
        <v>67062</v>
      </c>
      <c r="BN189" s="75">
        <f t="shared" si="30"/>
        <v>3838665</v>
      </c>
      <c r="BO189" s="75">
        <f t="shared" ref="BO189:CM189" si="31">SUM(BO136:BO147)</f>
        <v>1907193</v>
      </c>
      <c r="BP189" s="75">
        <f t="shared" si="31"/>
        <v>4900931</v>
      </c>
      <c r="BQ189" s="75">
        <f t="shared" si="31"/>
        <v>8134543</v>
      </c>
      <c r="BR189" s="75">
        <f t="shared" si="31"/>
        <v>1941850</v>
      </c>
      <c r="BS189" s="75">
        <f t="shared" si="31"/>
        <v>5547685</v>
      </c>
      <c r="BT189" s="75">
        <f t="shared" si="31"/>
        <v>3780519</v>
      </c>
      <c r="BU189" s="75">
        <f t="shared" si="31"/>
        <v>1000073</v>
      </c>
      <c r="BV189" s="75">
        <f t="shared" si="31"/>
        <v>21438094</v>
      </c>
      <c r="BW189" s="75">
        <f t="shared" si="31"/>
        <v>7464999</v>
      </c>
      <c r="BX189" s="75">
        <f t="shared" si="31"/>
        <v>3598772</v>
      </c>
      <c r="BY189" s="75">
        <f t="shared" si="31"/>
        <v>5113255</v>
      </c>
      <c r="BZ189" s="75">
        <f t="shared" si="31"/>
        <v>1234131</v>
      </c>
      <c r="CA189" s="75">
        <f t="shared" si="31"/>
        <v>3192310</v>
      </c>
      <c r="CB189" s="75">
        <f t="shared" si="31"/>
        <v>2495963</v>
      </c>
      <c r="CC189" s="75">
        <f t="shared" si="31"/>
        <v>882806</v>
      </c>
      <c r="CD189" s="75">
        <f t="shared" si="31"/>
        <v>5814897</v>
      </c>
      <c r="CE189" s="75">
        <f t="shared" si="31"/>
        <v>3227257</v>
      </c>
      <c r="CF189" s="75">
        <f t="shared" si="31"/>
        <v>1302160</v>
      </c>
      <c r="CG189" s="75">
        <f t="shared" si="31"/>
        <v>3021286</v>
      </c>
      <c r="CH189" s="75">
        <f t="shared" si="31"/>
        <v>707718</v>
      </c>
      <c r="CI189" s="75">
        <f t="shared" si="31"/>
        <v>2355372</v>
      </c>
      <c r="CJ189" s="75">
        <f t="shared" si="31"/>
        <v>1284554</v>
      </c>
      <c r="CK189" s="75">
        <f t="shared" si="31"/>
        <v>117267</v>
      </c>
      <c r="CL189" s="75">
        <f t="shared" si="31"/>
        <v>15623198</v>
      </c>
      <c r="CM189" s="75">
        <f t="shared" si="31"/>
        <v>4237743</v>
      </c>
    </row>
    <row r="190" spans="1:91" s="59" customFormat="1" x14ac:dyDescent="0.3">
      <c r="A190" s="74" t="s">
        <v>387</v>
      </c>
      <c r="B190" s="75">
        <f>SUM(B148:B159)</f>
        <v>116166159</v>
      </c>
      <c r="C190" s="75">
        <f t="shared" ref="C190:BN190" si="32">SUM(C148:C159)</f>
        <v>20291494</v>
      </c>
      <c r="D190" s="75">
        <f t="shared" si="32"/>
        <v>12404346</v>
      </c>
      <c r="E190" s="75">
        <f t="shared" si="32"/>
        <v>11112208</v>
      </c>
      <c r="F190" s="75">
        <f t="shared" si="32"/>
        <v>21595874</v>
      </c>
      <c r="G190" s="75">
        <f t="shared" si="32"/>
        <v>9724123</v>
      </c>
      <c r="H190" s="75">
        <f t="shared" si="32"/>
        <v>13291332</v>
      </c>
      <c r="I190" s="75">
        <f t="shared" si="32"/>
        <v>54319372</v>
      </c>
      <c r="J190" s="75">
        <f t="shared" si="32"/>
        <v>10620544</v>
      </c>
      <c r="K190" s="75">
        <f t="shared" si="32"/>
        <v>1609420</v>
      </c>
      <c r="L190" s="75">
        <f t="shared" si="32"/>
        <v>2388831</v>
      </c>
      <c r="M190" s="75">
        <f t="shared" si="32"/>
        <v>7633662</v>
      </c>
      <c r="N190" s="75">
        <f t="shared" si="32"/>
        <v>5384694</v>
      </c>
      <c r="O190" s="75">
        <f t="shared" si="32"/>
        <v>6655038</v>
      </c>
      <c r="P190" s="75">
        <f t="shared" si="32"/>
        <v>61846788</v>
      </c>
      <c r="Q190" s="75">
        <f t="shared" si="32"/>
        <v>9670949</v>
      </c>
      <c r="R190" s="75">
        <f t="shared" si="32"/>
        <v>10794925</v>
      </c>
      <c r="S190" s="75">
        <f t="shared" si="32"/>
        <v>8723377</v>
      </c>
      <c r="T190" s="75">
        <f t="shared" si="32"/>
        <v>13962210</v>
      </c>
      <c r="U190" s="75">
        <f t="shared" si="32"/>
        <v>4339430</v>
      </c>
      <c r="V190" s="75">
        <f t="shared" si="32"/>
        <v>6636293</v>
      </c>
      <c r="W190" s="75">
        <f t="shared" si="32"/>
        <v>363065080</v>
      </c>
      <c r="X190" s="75">
        <f t="shared" si="32"/>
        <v>56603388</v>
      </c>
      <c r="Y190" s="75">
        <f t="shared" si="32"/>
        <v>63040602</v>
      </c>
      <c r="Z190" s="75">
        <f t="shared" si="32"/>
        <v>72894508</v>
      </c>
      <c r="AA190" s="75">
        <f t="shared" si="32"/>
        <v>60427151</v>
      </c>
      <c r="AB190" s="75">
        <f t="shared" si="32"/>
        <v>31050683</v>
      </c>
      <c r="AC190" s="75">
        <f t="shared" si="32"/>
        <v>26780945</v>
      </c>
      <c r="AD190" s="75">
        <f t="shared" si="32"/>
        <v>122022962</v>
      </c>
      <c r="AE190" s="75">
        <f t="shared" si="32"/>
        <v>25272273</v>
      </c>
      <c r="AF190" s="75">
        <f t="shared" si="32"/>
        <v>5451109</v>
      </c>
      <c r="AG190" s="75">
        <f t="shared" si="32"/>
        <v>9261272</v>
      </c>
      <c r="AH190" s="75">
        <f t="shared" si="32"/>
        <v>16552687</v>
      </c>
      <c r="AI190" s="75">
        <f t="shared" si="32"/>
        <v>15242126</v>
      </c>
      <c r="AJ190" s="75">
        <f t="shared" si="32"/>
        <v>11743531</v>
      </c>
      <c r="AK190" s="75">
        <f t="shared" si="32"/>
        <v>241042118</v>
      </c>
      <c r="AL190" s="75">
        <f t="shared" si="32"/>
        <v>31331115</v>
      </c>
      <c r="AM190" s="75">
        <f t="shared" si="32"/>
        <v>57589493</v>
      </c>
      <c r="AN190" s="75">
        <f t="shared" si="32"/>
        <v>63633235</v>
      </c>
      <c r="AO190" s="75">
        <f t="shared" si="32"/>
        <v>43874465</v>
      </c>
      <c r="AP190" s="75">
        <f t="shared" si="32"/>
        <v>15808557</v>
      </c>
      <c r="AQ190" s="75">
        <f t="shared" si="32"/>
        <v>15037416</v>
      </c>
      <c r="AR190" s="75">
        <f t="shared" si="32"/>
        <v>1478392</v>
      </c>
      <c r="AS190" s="75">
        <f t="shared" si="32"/>
        <v>2853147</v>
      </c>
      <c r="AT190" s="75">
        <f t="shared" si="32"/>
        <v>1155267</v>
      </c>
      <c r="AU190" s="75">
        <f t="shared" si="32"/>
        <v>2854062</v>
      </c>
      <c r="AV190" s="75">
        <f t="shared" si="32"/>
        <v>1138150</v>
      </c>
      <c r="AW190" s="75">
        <f t="shared" si="32"/>
        <v>587959</v>
      </c>
      <c r="AX190" s="75">
        <f t="shared" si="32"/>
        <v>6300504</v>
      </c>
      <c r="AY190" s="75">
        <f t="shared" si="32"/>
        <v>3924011</v>
      </c>
      <c r="AZ190" s="75">
        <f t="shared" si="32"/>
        <v>1143600</v>
      </c>
      <c r="BA190" s="75">
        <f t="shared" si="32"/>
        <v>1930677</v>
      </c>
      <c r="BB190" s="75">
        <f t="shared" si="32"/>
        <v>655898</v>
      </c>
      <c r="BC190" s="75">
        <f t="shared" si="32"/>
        <v>1542401</v>
      </c>
      <c r="BD190" s="75">
        <f t="shared" si="32"/>
        <v>839390</v>
      </c>
      <c r="BE190" s="75">
        <f t="shared" si="32"/>
        <v>512322</v>
      </c>
      <c r="BF190" s="75">
        <f t="shared" si="32"/>
        <v>2260474</v>
      </c>
      <c r="BG190" s="75">
        <f t="shared" si="32"/>
        <v>1735784</v>
      </c>
      <c r="BH190" s="75">
        <f t="shared" si="32"/>
        <v>334793</v>
      </c>
      <c r="BI190" s="75">
        <f t="shared" si="32"/>
        <v>922469</v>
      </c>
      <c r="BJ190" s="75">
        <f t="shared" si="32"/>
        <v>499367</v>
      </c>
      <c r="BK190" s="75">
        <f t="shared" si="32"/>
        <v>1311662</v>
      </c>
      <c r="BL190" s="75">
        <f t="shared" si="32"/>
        <v>298762</v>
      </c>
      <c r="BM190" s="75">
        <f t="shared" si="32"/>
        <v>75638</v>
      </c>
      <c r="BN190" s="75">
        <f t="shared" si="32"/>
        <v>4040032</v>
      </c>
      <c r="BO190" s="75">
        <f t="shared" ref="BO190:CM190" si="33">SUM(BO148:BO159)</f>
        <v>2188227</v>
      </c>
      <c r="BP190" s="75">
        <f t="shared" si="33"/>
        <v>5137903</v>
      </c>
      <c r="BQ190" s="75">
        <f t="shared" si="33"/>
        <v>8451672</v>
      </c>
      <c r="BR190" s="75">
        <f t="shared" si="33"/>
        <v>1999785</v>
      </c>
      <c r="BS190" s="75">
        <f t="shared" si="33"/>
        <v>5951351</v>
      </c>
      <c r="BT190" s="75">
        <f t="shared" si="33"/>
        <v>4020362</v>
      </c>
      <c r="BU190" s="75">
        <f t="shared" si="33"/>
        <v>1055719</v>
      </c>
      <c r="BV190" s="75">
        <f t="shared" si="33"/>
        <v>22049260</v>
      </c>
      <c r="BW190" s="75">
        <f t="shared" si="33"/>
        <v>7937339</v>
      </c>
      <c r="BX190" s="75">
        <f t="shared" si="33"/>
        <v>3788860</v>
      </c>
      <c r="BY190" s="75">
        <f t="shared" si="33"/>
        <v>5216651</v>
      </c>
      <c r="BZ190" s="75">
        <f t="shared" si="33"/>
        <v>1162415</v>
      </c>
      <c r="CA190" s="75">
        <f t="shared" si="33"/>
        <v>3133222</v>
      </c>
      <c r="CB190" s="75">
        <f t="shared" si="33"/>
        <v>2580082</v>
      </c>
      <c r="CC190" s="75">
        <f t="shared" si="33"/>
        <v>931160</v>
      </c>
      <c r="CD190" s="75">
        <f t="shared" si="33"/>
        <v>5442280</v>
      </c>
      <c r="CE190" s="75">
        <f t="shared" si="33"/>
        <v>3017604</v>
      </c>
      <c r="CF190" s="75">
        <f t="shared" si="33"/>
        <v>1349042</v>
      </c>
      <c r="CG190" s="75">
        <f t="shared" si="33"/>
        <v>3235022</v>
      </c>
      <c r="CH190" s="75">
        <f t="shared" si="33"/>
        <v>837373</v>
      </c>
      <c r="CI190" s="75">
        <f t="shared" si="33"/>
        <v>2818130</v>
      </c>
      <c r="CJ190" s="75">
        <f t="shared" si="33"/>
        <v>1440278</v>
      </c>
      <c r="CK190" s="75">
        <f t="shared" si="33"/>
        <v>124559</v>
      </c>
      <c r="CL190" s="75">
        <f t="shared" si="33"/>
        <v>16606983</v>
      </c>
      <c r="CM190" s="75">
        <f t="shared" si="33"/>
        <v>4919733</v>
      </c>
    </row>
    <row r="191" spans="1:91" s="59" customFormat="1" x14ac:dyDescent="0.3">
      <c r="A191" s="76" t="s">
        <v>110</v>
      </c>
      <c r="B191" s="77">
        <f>(B190/B189)-1</f>
        <v>3.7274050811518578E-2</v>
      </c>
      <c r="C191" s="77">
        <f t="shared" ref="C191:BN191" si="34">(C190/C189)-1</f>
        <v>2.0463539973300859E-2</v>
      </c>
      <c r="D191" s="77">
        <f t="shared" si="34"/>
        <v>7.5158261585885233E-2</v>
      </c>
      <c r="E191" s="77">
        <f t="shared" si="34"/>
        <v>3.9371928803233036E-2</v>
      </c>
      <c r="F191" s="77">
        <f t="shared" si="34"/>
        <v>1.8332496742246018E-2</v>
      </c>
      <c r="G191" s="77">
        <f t="shared" si="34"/>
        <v>3.1633422972416225E-2</v>
      </c>
      <c r="H191" s="77">
        <f t="shared" si="34"/>
        <v>4.7389012122726504E-2</v>
      </c>
      <c r="I191" s="77">
        <f t="shared" si="34"/>
        <v>-7.104875540656086E-3</v>
      </c>
      <c r="J191" s="77">
        <f t="shared" si="34"/>
        <v>-3.7678484734756323E-2</v>
      </c>
      <c r="K191" s="77">
        <f t="shared" si="34"/>
        <v>2.0294052014443897E-2</v>
      </c>
      <c r="L191" s="77">
        <f t="shared" si="34"/>
        <v>-7.8080934362838583E-3</v>
      </c>
      <c r="M191" s="77">
        <f t="shared" si="34"/>
        <v>-4.6795616763903869E-2</v>
      </c>
      <c r="N191" s="77">
        <f t="shared" si="34"/>
        <v>-1.2265479972705107E-2</v>
      </c>
      <c r="O191" s="77">
        <f t="shared" si="34"/>
        <v>-8.3819926178149151E-3</v>
      </c>
      <c r="P191" s="77">
        <f t="shared" si="34"/>
        <v>7.9657609437099097E-2</v>
      </c>
      <c r="Q191" s="77">
        <f t="shared" si="34"/>
        <v>9.2983542096814809E-2</v>
      </c>
      <c r="R191" s="77">
        <f t="shared" si="34"/>
        <v>8.3847507670571142E-2</v>
      </c>
      <c r="S191" s="77">
        <f t="shared" si="34"/>
        <v>5.3084742194315027E-2</v>
      </c>
      <c r="T191" s="77">
        <f t="shared" si="34"/>
        <v>5.7849527751767216E-2</v>
      </c>
      <c r="U191" s="77">
        <f t="shared" si="34"/>
        <v>9.1848331907118386E-2</v>
      </c>
      <c r="V191" s="77">
        <f t="shared" si="34"/>
        <v>0.10999412244253493</v>
      </c>
      <c r="W191" s="77">
        <f t="shared" si="34"/>
        <v>4.7762006934675583E-2</v>
      </c>
      <c r="X191" s="77">
        <f t="shared" si="34"/>
        <v>4.4175479382983829E-2</v>
      </c>
      <c r="Y191" s="77">
        <f t="shared" si="34"/>
        <v>6.7717959100322744E-2</v>
      </c>
      <c r="Z191" s="77">
        <f t="shared" si="34"/>
        <v>4.5020045539355014E-2</v>
      </c>
      <c r="AA191" s="77">
        <f t="shared" si="34"/>
        <v>2.9595124788024618E-2</v>
      </c>
      <c r="AB191" s="77">
        <f t="shared" si="34"/>
        <v>6.8042584827717301E-2</v>
      </c>
      <c r="AC191" s="77">
        <f t="shared" si="34"/>
        <v>5.9800853113539887E-2</v>
      </c>
      <c r="AD191" s="77">
        <f t="shared" si="34"/>
        <v>2.4489326609733464E-3</v>
      </c>
      <c r="AE191" s="77">
        <f t="shared" si="34"/>
        <v>-1.1233520981228207E-2</v>
      </c>
      <c r="AF191" s="77">
        <f t="shared" si="34"/>
        <v>-8.6244853398116383E-3</v>
      </c>
      <c r="AG191" s="77">
        <f t="shared" si="34"/>
        <v>1.545449820740985E-2</v>
      </c>
      <c r="AH191" s="77">
        <f t="shared" si="34"/>
        <v>-4.2065314521662844E-2</v>
      </c>
      <c r="AI191" s="77">
        <f t="shared" si="34"/>
        <v>2.5954095092679097E-2</v>
      </c>
      <c r="AJ191" s="77">
        <f t="shared" si="34"/>
        <v>3.1478608794295315E-3</v>
      </c>
      <c r="AK191" s="77">
        <f t="shared" si="34"/>
        <v>7.2299262606331016E-2</v>
      </c>
      <c r="AL191" s="77">
        <f t="shared" si="34"/>
        <v>9.3608509835337417E-2</v>
      </c>
      <c r="AM191" s="77">
        <f t="shared" si="34"/>
        <v>7.5557686893006792E-2</v>
      </c>
      <c r="AN191" s="77">
        <f t="shared" si="34"/>
        <v>4.9467084024263253E-2</v>
      </c>
      <c r="AO191" s="77">
        <f t="shared" si="34"/>
        <v>5.9497108606189286E-2</v>
      </c>
      <c r="AP191" s="77">
        <f t="shared" si="34"/>
        <v>0.11202763088708312</v>
      </c>
      <c r="AQ191" s="77">
        <f t="shared" si="34"/>
        <v>0.10869961913605208</v>
      </c>
      <c r="AR191" s="77">
        <f t="shared" si="34"/>
        <v>4.1675709039460385E-2</v>
      </c>
      <c r="AS191" s="77">
        <f t="shared" si="34"/>
        <v>-1.2414962336631086E-2</v>
      </c>
      <c r="AT191" s="77">
        <f t="shared" si="34"/>
        <v>2.5677745273428698E-2</v>
      </c>
      <c r="AU191" s="77">
        <f t="shared" si="34"/>
        <v>3.6762494278677504E-2</v>
      </c>
      <c r="AV191" s="77">
        <f t="shared" si="34"/>
        <v>1.4733992853219968E-2</v>
      </c>
      <c r="AW191" s="77">
        <f t="shared" si="34"/>
        <v>8.3475841226550607E-2</v>
      </c>
      <c r="AX191" s="77">
        <f t="shared" si="34"/>
        <v>5.842359115108442E-3</v>
      </c>
      <c r="AY191" s="77">
        <f t="shared" si="34"/>
        <v>4.1147498400739391E-2</v>
      </c>
      <c r="AZ191" s="77">
        <f t="shared" si="34"/>
        <v>2.3254066039078092E-2</v>
      </c>
      <c r="BA191" s="77">
        <f t="shared" si="34"/>
        <v>-3.4872862843037367E-2</v>
      </c>
      <c r="BB191" s="77">
        <f t="shared" si="34"/>
        <v>-5.2712609547137745E-2</v>
      </c>
      <c r="BC191" s="77">
        <f t="shared" si="34"/>
        <v>-4.6821525109290385E-2</v>
      </c>
      <c r="BD191" s="77">
        <f t="shared" si="34"/>
        <v>-6.8600122103011918E-3</v>
      </c>
      <c r="BE191" s="77">
        <f t="shared" si="34"/>
        <v>7.7216472735377462E-2</v>
      </c>
      <c r="BF191" s="77">
        <f t="shared" si="34"/>
        <v>-6.7938787139592671E-2</v>
      </c>
      <c r="BG191" s="77">
        <f t="shared" si="34"/>
        <v>-6.7651984655165531E-2</v>
      </c>
      <c r="BH191" s="77">
        <f t="shared" si="34"/>
        <v>0.10993492091382584</v>
      </c>
      <c r="BI191" s="77">
        <f t="shared" si="34"/>
        <v>3.8141883033209201E-2</v>
      </c>
      <c r="BJ191" s="77">
        <f t="shared" si="34"/>
        <v>0.1507451302105538</v>
      </c>
      <c r="BK191" s="77">
        <f t="shared" si="34"/>
        <v>0.15596506534824495</v>
      </c>
      <c r="BL191" s="77">
        <f t="shared" si="34"/>
        <v>8.0767630726934048E-2</v>
      </c>
      <c r="BM191" s="77">
        <f t="shared" si="34"/>
        <v>0.12788166174584714</v>
      </c>
      <c r="BN191" s="77">
        <f t="shared" si="34"/>
        <v>5.2457560115300561E-2</v>
      </c>
      <c r="BO191" s="77">
        <f t="shared" ref="BO191:CM191" si="35">(BO190/BO189)-1</f>
        <v>0.14735477741371739</v>
      </c>
      <c r="BP191" s="77">
        <f t="shared" si="35"/>
        <v>4.8352445688380374E-2</v>
      </c>
      <c r="BQ191" s="77">
        <f t="shared" si="35"/>
        <v>3.8985472201696014E-2</v>
      </c>
      <c r="BR191" s="77">
        <f t="shared" si="35"/>
        <v>2.9834951206323845E-2</v>
      </c>
      <c r="BS191" s="77">
        <f t="shared" si="35"/>
        <v>7.2762963290093019E-2</v>
      </c>
      <c r="BT191" s="77">
        <f t="shared" si="35"/>
        <v>6.3441818438156217E-2</v>
      </c>
      <c r="BU191" s="77">
        <f t="shared" si="35"/>
        <v>5.5641938138515812E-2</v>
      </c>
      <c r="BV191" s="77">
        <f t="shared" si="35"/>
        <v>2.8508411242156084E-2</v>
      </c>
      <c r="BW191" s="77">
        <f t="shared" si="35"/>
        <v>6.3273953553108386E-2</v>
      </c>
      <c r="BX191" s="77">
        <f t="shared" si="35"/>
        <v>5.2820239792907175E-2</v>
      </c>
      <c r="BY191" s="77">
        <f t="shared" si="35"/>
        <v>2.0221170272165079E-2</v>
      </c>
      <c r="BZ191" s="77">
        <f t="shared" si="35"/>
        <v>-5.8110524733598012E-2</v>
      </c>
      <c r="CA191" s="77">
        <f t="shared" si="35"/>
        <v>-1.8509480595556238E-2</v>
      </c>
      <c r="CB191" s="77">
        <f t="shared" si="35"/>
        <v>3.3702022025166256E-2</v>
      </c>
      <c r="CC191" s="77">
        <f t="shared" si="35"/>
        <v>5.477307585131963E-2</v>
      </c>
      <c r="CD191" s="77">
        <f t="shared" si="35"/>
        <v>-6.4079724885926614E-2</v>
      </c>
      <c r="CE191" s="77">
        <f t="shared" si="35"/>
        <v>-6.4963217989766564E-2</v>
      </c>
      <c r="CF191" s="77">
        <f t="shared" si="35"/>
        <v>3.600325612827926E-2</v>
      </c>
      <c r="CG191" s="77">
        <f t="shared" si="35"/>
        <v>7.0743385432560757E-2</v>
      </c>
      <c r="CH191" s="77">
        <f t="shared" si="35"/>
        <v>0.18320150116289247</v>
      </c>
      <c r="CI191" s="77">
        <f t="shared" si="35"/>
        <v>0.19646917769252581</v>
      </c>
      <c r="CJ191" s="77">
        <f t="shared" si="35"/>
        <v>0.12122806826338173</v>
      </c>
      <c r="CK191" s="77">
        <f t="shared" si="35"/>
        <v>6.21828817996537E-2</v>
      </c>
      <c r="CL191" s="77">
        <f t="shared" si="35"/>
        <v>6.2969502146743572E-2</v>
      </c>
      <c r="CM191" s="77">
        <f t="shared" si="35"/>
        <v>0.16093236423256441</v>
      </c>
    </row>
    <row r="192" spans="1:91" s="59" customFormat="1" x14ac:dyDescent="0.3">
      <c r="A192" s="76" t="s">
        <v>109</v>
      </c>
      <c r="B192" s="75">
        <f>+B190-B189</f>
        <v>4174387</v>
      </c>
      <c r="C192" s="75">
        <f t="shared" ref="C192:BN192" si="36">+C190-C189</f>
        <v>406909</v>
      </c>
      <c r="D192" s="75">
        <f t="shared" si="36"/>
        <v>867118</v>
      </c>
      <c r="E192" s="75">
        <f t="shared" si="36"/>
        <v>420936</v>
      </c>
      <c r="F192" s="75">
        <f t="shared" si="36"/>
        <v>388779</v>
      </c>
      <c r="G192" s="75">
        <f t="shared" si="36"/>
        <v>298175</v>
      </c>
      <c r="H192" s="75">
        <f t="shared" si="36"/>
        <v>601365</v>
      </c>
      <c r="I192" s="75">
        <f t="shared" si="36"/>
        <v>-388694</v>
      </c>
      <c r="J192" s="75">
        <f t="shared" si="36"/>
        <v>-415834</v>
      </c>
      <c r="K192" s="75">
        <f t="shared" si="36"/>
        <v>32012</v>
      </c>
      <c r="L192" s="75">
        <f t="shared" si="36"/>
        <v>-18799</v>
      </c>
      <c r="M192" s="75">
        <f t="shared" si="36"/>
        <v>-374759</v>
      </c>
      <c r="N192" s="75">
        <f t="shared" si="36"/>
        <v>-66866</v>
      </c>
      <c r="O192" s="75">
        <f t="shared" si="36"/>
        <v>-56254</v>
      </c>
      <c r="P192" s="75">
        <f t="shared" si="36"/>
        <v>4563083</v>
      </c>
      <c r="Q192" s="75">
        <f t="shared" si="36"/>
        <v>822738</v>
      </c>
      <c r="R192" s="75">
        <f t="shared" si="36"/>
        <v>835106</v>
      </c>
      <c r="S192" s="75">
        <f t="shared" si="36"/>
        <v>439735</v>
      </c>
      <c r="T192" s="75">
        <f t="shared" si="36"/>
        <v>763537</v>
      </c>
      <c r="U192" s="75">
        <f t="shared" si="36"/>
        <v>365041</v>
      </c>
      <c r="V192" s="75">
        <f t="shared" si="36"/>
        <v>657619</v>
      </c>
      <c r="W192" s="75">
        <f t="shared" si="36"/>
        <v>16550244</v>
      </c>
      <c r="X192" s="75">
        <f t="shared" si="36"/>
        <v>2394695</v>
      </c>
      <c r="Y192" s="75">
        <f t="shared" si="36"/>
        <v>3998229</v>
      </c>
      <c r="Z192" s="75">
        <f t="shared" si="36"/>
        <v>3140336</v>
      </c>
      <c r="AA192" s="75">
        <f t="shared" si="36"/>
        <v>1736944</v>
      </c>
      <c r="AB192" s="75">
        <f t="shared" si="36"/>
        <v>1978169</v>
      </c>
      <c r="AC192" s="75">
        <f t="shared" si="36"/>
        <v>1511155</v>
      </c>
      <c r="AD192" s="75">
        <f t="shared" si="36"/>
        <v>298096</v>
      </c>
      <c r="AE192" s="75">
        <f t="shared" si="36"/>
        <v>-287122</v>
      </c>
      <c r="AF192" s="75">
        <f t="shared" si="36"/>
        <v>-47422</v>
      </c>
      <c r="AG192" s="75">
        <f t="shared" si="36"/>
        <v>140950</v>
      </c>
      <c r="AH192" s="75">
        <f t="shared" si="36"/>
        <v>-726870</v>
      </c>
      <c r="AI192" s="75">
        <f t="shared" si="36"/>
        <v>385588</v>
      </c>
      <c r="AJ192" s="75">
        <f t="shared" si="36"/>
        <v>36851</v>
      </c>
      <c r="AK192" s="75">
        <f t="shared" si="36"/>
        <v>16252149</v>
      </c>
      <c r="AL192" s="75">
        <f t="shared" si="36"/>
        <v>2681818</v>
      </c>
      <c r="AM192" s="75">
        <f t="shared" si="36"/>
        <v>4045649</v>
      </c>
      <c r="AN192" s="75">
        <f t="shared" si="36"/>
        <v>2999380</v>
      </c>
      <c r="AO192" s="75">
        <f t="shared" si="36"/>
        <v>2463814</v>
      </c>
      <c r="AP192" s="75">
        <f t="shared" si="36"/>
        <v>1592582</v>
      </c>
      <c r="AQ192" s="75">
        <f t="shared" si="36"/>
        <v>1474305</v>
      </c>
      <c r="AR192" s="75">
        <f t="shared" si="36"/>
        <v>59148</v>
      </c>
      <c r="AS192" s="75">
        <f t="shared" si="36"/>
        <v>-35867</v>
      </c>
      <c r="AT192" s="75">
        <f t="shared" si="36"/>
        <v>28922</v>
      </c>
      <c r="AU192" s="75">
        <f t="shared" si="36"/>
        <v>101202</v>
      </c>
      <c r="AV192" s="75">
        <f t="shared" si="36"/>
        <v>16526</v>
      </c>
      <c r="AW192" s="75">
        <f t="shared" si="36"/>
        <v>45299</v>
      </c>
      <c r="AX192" s="75">
        <f t="shared" si="36"/>
        <v>36596</v>
      </c>
      <c r="AY192" s="75">
        <f t="shared" si="36"/>
        <v>155082</v>
      </c>
      <c r="AZ192" s="75">
        <f t="shared" si="36"/>
        <v>25989</v>
      </c>
      <c r="BA192" s="75">
        <f t="shared" si="36"/>
        <v>-69761</v>
      </c>
      <c r="BB192" s="75">
        <f t="shared" si="36"/>
        <v>-36498</v>
      </c>
      <c r="BC192" s="75">
        <f t="shared" si="36"/>
        <v>-75765</v>
      </c>
      <c r="BD192" s="75">
        <f t="shared" si="36"/>
        <v>-5798</v>
      </c>
      <c r="BE192" s="75">
        <f t="shared" si="36"/>
        <v>36724</v>
      </c>
      <c r="BF192" s="75">
        <f t="shared" si="36"/>
        <v>-164768</v>
      </c>
      <c r="BG192" s="75">
        <f t="shared" si="36"/>
        <v>-125950</v>
      </c>
      <c r="BH192" s="75">
        <f t="shared" si="36"/>
        <v>33160</v>
      </c>
      <c r="BI192" s="75">
        <f t="shared" si="36"/>
        <v>33892</v>
      </c>
      <c r="BJ192" s="75">
        <f t="shared" si="36"/>
        <v>65416</v>
      </c>
      <c r="BK192" s="75">
        <f t="shared" si="36"/>
        <v>176972</v>
      </c>
      <c r="BL192" s="75">
        <f t="shared" si="36"/>
        <v>22327</v>
      </c>
      <c r="BM192" s="75">
        <f t="shared" si="36"/>
        <v>8576</v>
      </c>
      <c r="BN192" s="75">
        <f t="shared" si="36"/>
        <v>201367</v>
      </c>
      <c r="BO192" s="75">
        <f t="shared" ref="BO192:CM192" si="37">+BO190-BO189</f>
        <v>281034</v>
      </c>
      <c r="BP192" s="75">
        <f t="shared" si="37"/>
        <v>236972</v>
      </c>
      <c r="BQ192" s="75">
        <f t="shared" si="37"/>
        <v>317129</v>
      </c>
      <c r="BR192" s="75">
        <f t="shared" si="37"/>
        <v>57935</v>
      </c>
      <c r="BS192" s="75">
        <f t="shared" si="37"/>
        <v>403666</v>
      </c>
      <c r="BT192" s="75">
        <f t="shared" si="37"/>
        <v>239843</v>
      </c>
      <c r="BU192" s="75">
        <f t="shared" si="37"/>
        <v>55646</v>
      </c>
      <c r="BV192" s="75">
        <f t="shared" si="37"/>
        <v>611166</v>
      </c>
      <c r="BW192" s="75">
        <f t="shared" si="37"/>
        <v>472340</v>
      </c>
      <c r="BX192" s="75">
        <f t="shared" si="37"/>
        <v>190088</v>
      </c>
      <c r="BY192" s="75">
        <f t="shared" si="37"/>
        <v>103396</v>
      </c>
      <c r="BZ192" s="75">
        <f t="shared" si="37"/>
        <v>-71716</v>
      </c>
      <c r="CA192" s="75">
        <f t="shared" si="37"/>
        <v>-59088</v>
      </c>
      <c r="CB192" s="75">
        <f t="shared" si="37"/>
        <v>84119</v>
      </c>
      <c r="CC192" s="75">
        <f t="shared" si="37"/>
        <v>48354</v>
      </c>
      <c r="CD192" s="75">
        <f t="shared" si="37"/>
        <v>-372617</v>
      </c>
      <c r="CE192" s="75">
        <f t="shared" si="37"/>
        <v>-209653</v>
      </c>
      <c r="CF192" s="75">
        <f t="shared" si="37"/>
        <v>46882</v>
      </c>
      <c r="CG192" s="75">
        <f t="shared" si="37"/>
        <v>213736</v>
      </c>
      <c r="CH192" s="75">
        <f t="shared" si="37"/>
        <v>129655</v>
      </c>
      <c r="CI192" s="75">
        <f t="shared" si="37"/>
        <v>462758</v>
      </c>
      <c r="CJ192" s="75">
        <f t="shared" si="37"/>
        <v>155724</v>
      </c>
      <c r="CK192" s="75">
        <f t="shared" si="37"/>
        <v>7292</v>
      </c>
      <c r="CL192" s="75">
        <f t="shared" si="37"/>
        <v>983785</v>
      </c>
      <c r="CM192" s="75">
        <f t="shared" si="37"/>
        <v>681990</v>
      </c>
    </row>
    <row r="193" spans="1:50" s="59" customFormat="1" x14ac:dyDescent="0.3">
      <c r="A193" s="54"/>
    </row>
    <row r="194" spans="1:50" s="59" customFormat="1" x14ac:dyDescent="0.3">
      <c r="A194" s="54"/>
      <c r="X194" s="75">
        <v>53659950.881819397</v>
      </c>
      <c r="Y194" s="285">
        <f>(X194/1000000)</f>
        <v>53.659950881819398</v>
      </c>
      <c r="AX194" s="82">
        <f>SUM(AX88:AX99)</f>
        <v>5821358</v>
      </c>
    </row>
    <row r="195" spans="1:50" s="59" customFormat="1" x14ac:dyDescent="0.3">
      <c r="A195" s="54"/>
      <c r="X195" s="82">
        <f>(X194-X190)</f>
        <v>-2943437.1181806028</v>
      </c>
      <c r="Y195" s="285">
        <f>(X195/1000000)</f>
        <v>-2.9434371181806029</v>
      </c>
      <c r="AX195" s="83">
        <f>(AX182/AX194)-1</f>
        <v>-4.6153320239023299E-2</v>
      </c>
    </row>
    <row r="196" spans="1:50" s="59" customFormat="1" x14ac:dyDescent="0.3">
      <c r="A196" s="54"/>
      <c r="X196" s="82">
        <f>SUM(X88:X99)</f>
        <v>54847844</v>
      </c>
      <c r="Y196" s="83">
        <f>(X194/X196)-1</f>
        <v>-2.1657972885508525E-2</v>
      </c>
      <c r="Z196" s="285">
        <f>(X196/1000000)</f>
        <v>54.847844000000002</v>
      </c>
    </row>
    <row r="197" spans="1:50" s="59" customFormat="1" x14ac:dyDescent="0.3">
      <c r="A197" s="54"/>
    </row>
    <row r="198" spans="1:50" s="59" customFormat="1" x14ac:dyDescent="0.3">
      <c r="A198" s="54"/>
    </row>
    <row r="199" spans="1:50" s="59" customFormat="1" x14ac:dyDescent="0.3">
      <c r="A199" s="54"/>
    </row>
    <row r="200" spans="1:50" s="59" customFormat="1" x14ac:dyDescent="0.3">
      <c r="A200" s="54"/>
    </row>
    <row r="201" spans="1:50" s="59" customFormat="1" x14ac:dyDescent="0.3">
      <c r="A201" s="54"/>
    </row>
    <row r="202" spans="1:50" s="59" customFormat="1" x14ac:dyDescent="0.3">
      <c r="A202" s="80"/>
    </row>
    <row r="203" spans="1:50" s="59" customFormat="1" x14ac:dyDescent="0.3">
      <c r="A203" s="80"/>
    </row>
    <row r="204" spans="1:50" s="59" customFormat="1" x14ac:dyDescent="0.3">
      <c r="A204" s="80"/>
    </row>
    <row r="205" spans="1:50" s="59" customFormat="1" x14ac:dyDescent="0.3">
      <c r="A205" s="80"/>
    </row>
    <row r="206" spans="1:50" s="59" customFormat="1" x14ac:dyDescent="0.3">
      <c r="A206" s="80"/>
    </row>
    <row r="207" spans="1:50" s="59" customFormat="1" x14ac:dyDescent="0.3">
      <c r="A207" s="80"/>
    </row>
    <row r="208" spans="1:50" s="59" customFormat="1" x14ac:dyDescent="0.3">
      <c r="A208" s="80"/>
    </row>
    <row r="209" spans="1:1" s="59" customFormat="1" x14ac:dyDescent="0.3">
      <c r="A209" s="80"/>
    </row>
    <row r="210" spans="1:1" s="59" customFormat="1" x14ac:dyDescent="0.3">
      <c r="A210" s="80"/>
    </row>
    <row r="211" spans="1:1" s="59" customFormat="1" x14ac:dyDescent="0.3">
      <c r="A211" s="80"/>
    </row>
    <row r="212" spans="1:1" s="59" customFormat="1" x14ac:dyDescent="0.3">
      <c r="A212" s="80"/>
    </row>
    <row r="213" spans="1:1" s="59" customFormat="1" x14ac:dyDescent="0.3">
      <c r="A213" s="80"/>
    </row>
    <row r="214" spans="1:1" s="59" customFormat="1" x14ac:dyDescent="0.3">
      <c r="A214" s="80"/>
    </row>
    <row r="215" spans="1:1" s="59" customFormat="1" x14ac:dyDescent="0.3">
      <c r="A215" s="80"/>
    </row>
    <row r="216" spans="1:1" s="59" customFormat="1" x14ac:dyDescent="0.3"/>
    <row r="217" spans="1:1" s="59" customFormat="1" x14ac:dyDescent="0.3"/>
    <row r="218" spans="1:1" s="59" customFormat="1" x14ac:dyDescent="0.3"/>
    <row r="219" spans="1:1" s="59" customFormat="1" x14ac:dyDescent="0.3"/>
    <row r="220" spans="1:1" s="59" customFormat="1" x14ac:dyDescent="0.3"/>
    <row r="221" spans="1:1" s="59" customFormat="1" x14ac:dyDescent="0.3"/>
    <row r="222" spans="1:1" s="59" customFormat="1" x14ac:dyDescent="0.3"/>
    <row r="223" spans="1:1" s="59" customFormat="1" x14ac:dyDescent="0.3"/>
    <row r="224" spans="1:1" s="59" customFormat="1" x14ac:dyDescent="0.3"/>
    <row r="225" s="59" customFormat="1" x14ac:dyDescent="0.3"/>
    <row r="226" s="59" customFormat="1" x14ac:dyDescent="0.3"/>
    <row r="227" s="59" customFormat="1" x14ac:dyDescent="0.3"/>
    <row r="228" s="59" customFormat="1" x14ac:dyDescent="0.3"/>
    <row r="229" s="59" customFormat="1" x14ac:dyDescent="0.3"/>
    <row r="230" s="59" customFormat="1" x14ac:dyDescent="0.3"/>
    <row r="231" s="59" customFormat="1" x14ac:dyDescent="0.3"/>
    <row r="232" s="59" customFormat="1" x14ac:dyDescent="0.3"/>
    <row r="233" s="59" customFormat="1" x14ac:dyDescent="0.3"/>
    <row r="234" s="59" customFormat="1" x14ac:dyDescent="0.3"/>
    <row r="235" s="59" customFormat="1" x14ac:dyDescent="0.3"/>
    <row r="236" s="59" customFormat="1" x14ac:dyDescent="0.3"/>
    <row r="237" s="59" customFormat="1" x14ac:dyDescent="0.3"/>
    <row r="238" s="59" customFormat="1" x14ac:dyDescent="0.3"/>
    <row r="239" s="59" customFormat="1" x14ac:dyDescent="0.3"/>
    <row r="240" s="59" customFormat="1" x14ac:dyDescent="0.3"/>
    <row r="241" s="59" customFormat="1" x14ac:dyDescent="0.3"/>
    <row r="242" s="59" customFormat="1" x14ac:dyDescent="0.3"/>
    <row r="243" s="59" customFormat="1" x14ac:dyDescent="0.3"/>
    <row r="244" s="59" customFormat="1" x14ac:dyDescent="0.3"/>
    <row r="245" s="59" customFormat="1" x14ac:dyDescent="0.3"/>
    <row r="246" s="59" customFormat="1" x14ac:dyDescent="0.3"/>
    <row r="247" s="59" customFormat="1" x14ac:dyDescent="0.3"/>
    <row r="248" s="59" customFormat="1" x14ac:dyDescent="0.3"/>
    <row r="249" s="59" customFormat="1" x14ac:dyDescent="0.3"/>
    <row r="250" s="59" customFormat="1" x14ac:dyDescent="0.3"/>
    <row r="251" s="59" customFormat="1" x14ac:dyDescent="0.3"/>
    <row r="252" s="59" customFormat="1" x14ac:dyDescent="0.3"/>
    <row r="253" s="59" customFormat="1" x14ac:dyDescent="0.3"/>
    <row r="254" s="59" customFormat="1" x14ac:dyDescent="0.3"/>
    <row r="255" s="59" customFormat="1" x14ac:dyDescent="0.3"/>
    <row r="256" s="59" customFormat="1" x14ac:dyDescent="0.3"/>
    <row r="257" s="59" customFormat="1" x14ac:dyDescent="0.3"/>
    <row r="258" s="59" customFormat="1" x14ac:dyDescent="0.3"/>
    <row r="259" s="59" customFormat="1" x14ac:dyDescent="0.3"/>
    <row r="260" s="59" customFormat="1" x14ac:dyDescent="0.3"/>
    <row r="261" s="59" customFormat="1" x14ac:dyDescent="0.3"/>
    <row r="262" s="59" customFormat="1" x14ac:dyDescent="0.3"/>
    <row r="263" s="59" customFormat="1" x14ac:dyDescent="0.3"/>
    <row r="264" s="59" customFormat="1" x14ac:dyDescent="0.3"/>
    <row r="265" s="59" customFormat="1" x14ac:dyDescent="0.3"/>
    <row r="266" s="59" customFormat="1" x14ac:dyDescent="0.3"/>
    <row r="267" s="59" customFormat="1" x14ac:dyDescent="0.3"/>
    <row r="268" s="59" customFormat="1" x14ac:dyDescent="0.3"/>
    <row r="269" s="59" customFormat="1" x14ac:dyDescent="0.3"/>
    <row r="270" s="59" customFormat="1" x14ac:dyDescent="0.3"/>
    <row r="271" s="59" customFormat="1" x14ac:dyDescent="0.3"/>
    <row r="272" s="59" customFormat="1" x14ac:dyDescent="0.3"/>
    <row r="273" s="59" customFormat="1" x14ac:dyDescent="0.3"/>
    <row r="274" s="59" customFormat="1" x14ac:dyDescent="0.3"/>
    <row r="275" s="59" customFormat="1" x14ac:dyDescent="0.3"/>
    <row r="276" s="59" customFormat="1" x14ac:dyDescent="0.3"/>
    <row r="277" s="59" customFormat="1" x14ac:dyDescent="0.3"/>
    <row r="278" s="59" customFormat="1" x14ac:dyDescent="0.3"/>
    <row r="279" s="59" customFormat="1" x14ac:dyDescent="0.3"/>
    <row r="280" s="59" customFormat="1" x14ac:dyDescent="0.3"/>
    <row r="281" s="59" customFormat="1" x14ac:dyDescent="0.3"/>
    <row r="282" s="59" customFormat="1" x14ac:dyDescent="0.3"/>
    <row r="283" s="59" customFormat="1" x14ac:dyDescent="0.3"/>
    <row r="284" s="59" customFormat="1" x14ac:dyDescent="0.3"/>
    <row r="285" s="59" customFormat="1" x14ac:dyDescent="0.3"/>
    <row r="286" s="59" customFormat="1" x14ac:dyDescent="0.3"/>
    <row r="287" s="59" customFormat="1" x14ac:dyDescent="0.3"/>
    <row r="288" s="59" customFormat="1" x14ac:dyDescent="0.3"/>
    <row r="289" s="59" customFormat="1" x14ac:dyDescent="0.3"/>
    <row r="290" s="59" customFormat="1" x14ac:dyDescent="0.3"/>
    <row r="291" s="59" customFormat="1" x14ac:dyDescent="0.3"/>
    <row r="292" s="59" customFormat="1" x14ac:dyDescent="0.3"/>
    <row r="293" s="59" customFormat="1" x14ac:dyDescent="0.3"/>
    <row r="294" s="59" customFormat="1" x14ac:dyDescent="0.3"/>
  </sheetData>
  <mergeCells count="32">
    <mergeCell ref="BP173:CM173"/>
    <mergeCell ref="AR1:BO1"/>
    <mergeCell ref="BP1:CM1"/>
    <mergeCell ref="AR2:AY2"/>
    <mergeCell ref="AZ2:BG2"/>
    <mergeCell ref="BH2:BO2"/>
    <mergeCell ref="BP2:BW2"/>
    <mergeCell ref="BX2:CE2"/>
    <mergeCell ref="CF2:CM2"/>
    <mergeCell ref="B1:V1"/>
    <mergeCell ref="W1:AQ1"/>
    <mergeCell ref="B2:H2"/>
    <mergeCell ref="I2:O2"/>
    <mergeCell ref="AR173:BO173"/>
    <mergeCell ref="P2:V2"/>
    <mergeCell ref="W2:AC2"/>
    <mergeCell ref="AD2:AJ2"/>
    <mergeCell ref="AK2:AQ2"/>
    <mergeCell ref="B173:V173"/>
    <mergeCell ref="W173:AQ173"/>
    <mergeCell ref="CF174:CM174"/>
    <mergeCell ref="B174:H174"/>
    <mergeCell ref="I174:O174"/>
    <mergeCell ref="P174:V174"/>
    <mergeCell ref="W174:AC174"/>
    <mergeCell ref="AD174:AJ174"/>
    <mergeCell ref="BX174:CE174"/>
    <mergeCell ref="AK174:AQ174"/>
    <mergeCell ref="AR174:AY174"/>
    <mergeCell ref="AZ174:BG174"/>
    <mergeCell ref="BH174:BO174"/>
    <mergeCell ref="BP174:BW174"/>
  </mergeCells>
  <phoneticPr fontId="25" type="noConversion"/>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69"/>
  <sheetViews>
    <sheetView topLeftCell="A138" zoomScale="86" zoomScaleNormal="86" workbookViewId="0">
      <selection activeCell="G76" sqref="G76"/>
    </sheetView>
  </sheetViews>
  <sheetFormatPr baseColWidth="10" defaultColWidth="11.453125" defaultRowHeight="16.5" x14ac:dyDescent="0.5"/>
  <cols>
    <col min="1" max="1" width="28" style="150" customWidth="1"/>
    <col min="2" max="2" width="13.54296875" style="150" customWidth="1"/>
    <col min="3" max="5" width="20.54296875" style="144" customWidth="1"/>
    <col min="6" max="6" width="24.7265625" style="144" customWidth="1"/>
    <col min="7" max="8" width="20.54296875" style="144" customWidth="1"/>
    <col min="9" max="16384" width="11.453125" style="144"/>
  </cols>
  <sheetData>
    <row r="1" spans="9:9" ht="19" x14ac:dyDescent="0.65">
      <c r="I1" s="297" t="s">
        <v>395</v>
      </c>
    </row>
    <row r="2" spans="9:9" ht="19" x14ac:dyDescent="0.65">
      <c r="I2" s="298" t="s">
        <v>396</v>
      </c>
    </row>
    <row r="3" spans="9:9" ht="19" x14ac:dyDescent="0.5">
      <c r="I3" s="299" t="s">
        <v>397</v>
      </c>
    </row>
    <row r="30" spans="1:9" ht="31" x14ac:dyDescent="0.5">
      <c r="A30" s="471" t="s">
        <v>259</v>
      </c>
      <c r="B30" s="471"/>
      <c r="C30" s="471"/>
      <c r="D30" s="471"/>
      <c r="E30" s="471"/>
      <c r="F30" s="471"/>
      <c r="G30" s="471"/>
      <c r="H30" s="471"/>
      <c r="I30" s="471"/>
    </row>
    <row r="31" spans="1:9" ht="31" x14ac:dyDescent="0.7">
      <c r="A31" s="352"/>
      <c r="B31" s="352"/>
      <c r="C31" s="353"/>
      <c r="D31" s="354"/>
      <c r="E31" s="353"/>
      <c r="F31" s="353"/>
      <c r="G31" s="353"/>
      <c r="H31" s="353"/>
      <c r="I31" s="353"/>
    </row>
    <row r="32" spans="1:9" ht="31" x14ac:dyDescent="0.7">
      <c r="A32" s="355"/>
      <c r="B32" s="356"/>
      <c r="C32" s="353"/>
      <c r="D32" s="353"/>
      <c r="E32" s="353"/>
      <c r="F32" s="353"/>
      <c r="G32" s="353"/>
      <c r="H32" s="353"/>
      <c r="I32" s="353"/>
    </row>
    <row r="33" spans="1:9" ht="30" customHeight="1" x14ac:dyDescent="0.5">
      <c r="A33" s="471" t="s">
        <v>258</v>
      </c>
      <c r="B33" s="471"/>
      <c r="C33" s="471"/>
      <c r="D33" s="471"/>
      <c r="E33" s="471"/>
      <c r="F33" s="471"/>
      <c r="G33" s="471"/>
      <c r="H33" s="471"/>
      <c r="I33" s="471"/>
    </row>
    <row r="34" spans="1:9" ht="31" x14ac:dyDescent="0.7">
      <c r="A34" s="357"/>
      <c r="B34" s="356"/>
      <c r="C34" s="353"/>
      <c r="D34" s="353"/>
      <c r="E34" s="353"/>
      <c r="F34" s="353"/>
      <c r="G34" s="353"/>
      <c r="H34" s="353"/>
      <c r="I34" s="353"/>
    </row>
    <row r="35" spans="1:9" ht="31" x14ac:dyDescent="0.7">
      <c r="A35" s="353"/>
      <c r="B35" s="356"/>
      <c r="C35" s="353"/>
      <c r="D35" s="353"/>
      <c r="E35" s="353"/>
      <c r="F35" s="353"/>
      <c r="G35" s="353"/>
      <c r="H35" s="353"/>
      <c r="I35" s="353"/>
    </row>
    <row r="36" spans="1:9" ht="31" x14ac:dyDescent="0.5">
      <c r="A36" s="472" t="s">
        <v>424</v>
      </c>
      <c r="B36" s="473"/>
      <c r="C36" s="473"/>
      <c r="D36" s="473"/>
      <c r="E36" s="473"/>
      <c r="F36" s="473"/>
      <c r="G36" s="473"/>
      <c r="H36" s="473"/>
      <c r="I36" s="473"/>
    </row>
    <row r="37" spans="1:9" x14ac:dyDescent="0.5">
      <c r="A37" s="144"/>
      <c r="B37" s="291"/>
    </row>
    <row r="52" spans="1:2" ht="29.5" x14ac:dyDescent="0.5">
      <c r="A52" s="396" t="s">
        <v>398</v>
      </c>
      <c r="B52" s="397"/>
    </row>
    <row r="53" spans="1:2" ht="29.5" x14ac:dyDescent="0.95">
      <c r="A53" s="398"/>
      <c r="B53" s="399" t="s">
        <v>403</v>
      </c>
    </row>
    <row r="54" spans="1:2" ht="29.5" x14ac:dyDescent="0.95">
      <c r="A54" s="304"/>
      <c r="B54" s="358" t="s">
        <v>127</v>
      </c>
    </row>
    <row r="55" spans="1:2" ht="29.5" x14ac:dyDescent="0.95">
      <c r="A55" s="304"/>
      <c r="B55" s="358" t="s">
        <v>119</v>
      </c>
    </row>
    <row r="56" spans="1:2" ht="29.5" x14ac:dyDescent="0.95">
      <c r="A56" s="304"/>
      <c r="B56" s="358" t="s">
        <v>120</v>
      </c>
    </row>
    <row r="57" spans="1:2" ht="29.5" x14ac:dyDescent="0.95">
      <c r="A57" s="304"/>
      <c r="B57" s="358" t="s">
        <v>121</v>
      </c>
    </row>
    <row r="58" spans="1:2" ht="29.5" x14ac:dyDescent="0.95">
      <c r="A58" s="304"/>
      <c r="B58" s="358" t="s">
        <v>122</v>
      </c>
    </row>
    <row r="59" spans="1:2" ht="29.5" x14ac:dyDescent="0.95">
      <c r="A59" s="304"/>
      <c r="B59" s="358" t="s">
        <v>123</v>
      </c>
    </row>
    <row r="60" spans="1:2" ht="29.5" x14ac:dyDescent="0.95">
      <c r="A60" s="304"/>
      <c r="B60" s="358" t="s">
        <v>124</v>
      </c>
    </row>
    <row r="61" spans="1:2" ht="29.5" x14ac:dyDescent="0.95">
      <c r="A61" s="304"/>
      <c r="B61" s="358" t="s">
        <v>125</v>
      </c>
    </row>
    <row r="62" spans="1:2" ht="29.5" x14ac:dyDescent="0.95">
      <c r="A62" s="304"/>
      <c r="B62" s="358" t="s">
        <v>126</v>
      </c>
    </row>
    <row r="63" spans="1:2" ht="29.5" x14ac:dyDescent="0.95">
      <c r="A63" s="304"/>
      <c r="B63" s="358" t="s">
        <v>392</v>
      </c>
    </row>
    <row r="64" spans="1:2" ht="29.5" x14ac:dyDescent="0.95">
      <c r="A64" s="304"/>
      <c r="B64" s="358" t="s">
        <v>394</v>
      </c>
    </row>
    <row r="65" spans="1:12" ht="29.5" x14ac:dyDescent="0.95">
      <c r="A65" s="304"/>
      <c r="B65" s="358" t="s">
        <v>404</v>
      </c>
    </row>
    <row r="70" spans="1:12" ht="18.5" x14ac:dyDescent="0.5">
      <c r="A70" s="329" t="s">
        <v>258</v>
      </c>
      <c r="B70" s="140"/>
      <c r="C70" s="140"/>
      <c r="D70" s="141"/>
      <c r="E70" s="141"/>
      <c r="F70" s="142"/>
      <c r="G70" s="142"/>
      <c r="I70" s="330" t="str">
        <f>demanda!A178</f>
        <v>OCTUBRE 25</v>
      </c>
    </row>
    <row r="71" spans="1:12" x14ac:dyDescent="0.5">
      <c r="A71" s="140"/>
      <c r="B71" s="140"/>
      <c r="C71" s="140"/>
      <c r="D71" s="141"/>
      <c r="E71" s="141"/>
      <c r="F71" s="142"/>
      <c r="G71" s="142"/>
      <c r="H71" s="141"/>
      <c r="I71" s="151"/>
    </row>
    <row r="72" spans="1:12" ht="32.5" x14ac:dyDescent="0.5">
      <c r="A72" s="331" t="s">
        <v>301</v>
      </c>
      <c r="B72" s="359"/>
      <c r="C72" s="325"/>
      <c r="D72" s="325"/>
      <c r="E72" s="325"/>
      <c r="F72" s="325"/>
      <c r="G72" s="325"/>
      <c r="H72" s="325"/>
      <c r="I72" s="325"/>
    </row>
    <row r="73" spans="1:12" ht="21.75" customHeight="1" x14ac:dyDescent="0.5">
      <c r="A73" s="145"/>
      <c r="B73" s="145"/>
      <c r="C73" s="143"/>
      <c r="D73" s="143"/>
      <c r="E73" s="143"/>
      <c r="F73" s="143"/>
      <c r="G73" s="143"/>
      <c r="H73" s="143"/>
    </row>
    <row r="74" spans="1:12" ht="26.25" customHeight="1" x14ac:dyDescent="0.5">
      <c r="A74" s="468" t="s">
        <v>127</v>
      </c>
      <c r="B74" s="366"/>
      <c r="C74" s="451" t="s">
        <v>405</v>
      </c>
      <c r="D74" s="454" t="s">
        <v>422</v>
      </c>
      <c r="E74" s="455"/>
      <c r="F74" s="458" t="s">
        <v>421</v>
      </c>
      <c r="G74" s="454" t="s">
        <v>425</v>
      </c>
      <c r="H74" s="455"/>
    </row>
    <row r="75" spans="1:12" ht="16.5" customHeight="1" x14ac:dyDescent="0.5">
      <c r="A75" s="469"/>
      <c r="B75" s="367"/>
      <c r="C75" s="452"/>
      <c r="D75" s="456"/>
      <c r="E75" s="457"/>
      <c r="F75" s="459"/>
      <c r="G75" s="456"/>
      <c r="H75" s="457"/>
    </row>
    <row r="76" spans="1:12" x14ac:dyDescent="0.5">
      <c r="A76" s="470"/>
      <c r="B76" s="368"/>
      <c r="C76" s="453"/>
      <c r="D76" s="348" t="s">
        <v>260</v>
      </c>
      <c r="E76" s="348" t="s">
        <v>261</v>
      </c>
      <c r="F76" s="460"/>
      <c r="G76" s="348" t="s">
        <v>260</v>
      </c>
      <c r="H76" s="348" t="s">
        <v>261</v>
      </c>
    </row>
    <row r="77" spans="1:12" x14ac:dyDescent="0.5">
      <c r="A77" s="360" t="s">
        <v>138</v>
      </c>
      <c r="B77" s="361"/>
      <c r="C77" s="333"/>
      <c r="D77" s="333"/>
      <c r="E77" s="333"/>
      <c r="F77" s="333"/>
      <c r="G77" s="333"/>
      <c r="H77" s="333"/>
    </row>
    <row r="78" spans="1:12" x14ac:dyDescent="0.5">
      <c r="A78" s="362" t="s">
        <v>139</v>
      </c>
      <c r="B78" s="363"/>
      <c r="C78" s="335">
        <f>+demanda!J178</f>
        <v>843852</v>
      </c>
      <c r="D78" s="336">
        <f>+'demanda-enl'!J179</f>
        <v>6.0751229065658663E-2</v>
      </c>
      <c r="E78" s="335">
        <f>+'demanda-enl'!J180</f>
        <v>48329</v>
      </c>
      <c r="F78" s="335">
        <f>+demanda!J182</f>
        <v>9221232</v>
      </c>
      <c r="G78" s="336">
        <f>+'demanda-enl'!J183</f>
        <v>-8.7808989005602189E-3</v>
      </c>
      <c r="H78" s="335">
        <f>+'demanda-enl'!J184</f>
        <v>-81688</v>
      </c>
      <c r="J78" s="146"/>
    </row>
    <row r="79" spans="1:12" x14ac:dyDescent="0.5">
      <c r="A79" s="362" t="s">
        <v>140</v>
      </c>
      <c r="B79" s="363"/>
      <c r="C79" s="335">
        <f>+demanda!Q178</f>
        <v>1059793</v>
      </c>
      <c r="D79" s="336">
        <f>+'demanda-enl'!Q179</f>
        <v>1.8819150234999027E-2</v>
      </c>
      <c r="E79" s="335">
        <f>+'demanda-enl'!Q180</f>
        <v>19576</v>
      </c>
      <c r="F79" s="335">
        <f>+demanda!Q182</f>
        <v>8634817</v>
      </c>
      <c r="G79" s="336">
        <f>+'demanda-enl'!Q183</f>
        <v>2.804893698686417E-3</v>
      </c>
      <c r="H79" s="335">
        <f>+'demanda-enl'!Q184</f>
        <v>24152</v>
      </c>
      <c r="J79" s="146"/>
      <c r="K79" s="147"/>
      <c r="L79" s="147"/>
    </row>
    <row r="80" spans="1:12" x14ac:dyDescent="0.5">
      <c r="A80" s="364" t="s">
        <v>135</v>
      </c>
      <c r="B80" s="365"/>
      <c r="C80" s="338">
        <f>+demanda!C178</f>
        <v>1903645</v>
      </c>
      <c r="D80" s="339">
        <f>+'demanda-enl'!C179</f>
        <v>3.6990532428339495E-2</v>
      </c>
      <c r="E80" s="338">
        <f>+'demanda-enl'!C180</f>
        <v>67905</v>
      </c>
      <c r="F80" s="338">
        <f>+demanda!C182</f>
        <v>17856045</v>
      </c>
      <c r="G80" s="339">
        <f>+'demanda-enl'!C183</f>
        <v>-3.2121430069892432E-3</v>
      </c>
      <c r="H80" s="338">
        <f>+'demanda-enl'!C184</f>
        <v>-57541</v>
      </c>
      <c r="J80" s="146"/>
      <c r="K80" s="147"/>
    </row>
    <row r="81" spans="1:11" x14ac:dyDescent="0.5">
      <c r="A81" s="360" t="s">
        <v>141</v>
      </c>
      <c r="B81" s="361"/>
      <c r="C81" s="333"/>
      <c r="D81" s="340"/>
      <c r="E81" s="333"/>
      <c r="F81" s="333"/>
      <c r="G81" s="340"/>
      <c r="H81" s="333"/>
      <c r="J81" s="146"/>
    </row>
    <row r="82" spans="1:11" x14ac:dyDescent="0.5">
      <c r="A82" s="362" t="s">
        <v>139</v>
      </c>
      <c r="B82" s="363"/>
      <c r="C82" s="335">
        <f>+demanda!AE178</f>
        <v>1703330</v>
      </c>
      <c r="D82" s="336">
        <f>+'demanda-enl'!AE179</f>
        <v>2.259724198380253E-2</v>
      </c>
      <c r="E82" s="335">
        <f>+'demanda-enl'!AE180</f>
        <v>37640</v>
      </c>
      <c r="F82" s="335">
        <f>+demanda!AE182</f>
        <v>22673712</v>
      </c>
      <c r="G82" s="336">
        <f>+'demanda-enl'!AE183</f>
        <v>-2.6216155940336217E-3</v>
      </c>
      <c r="H82" s="335">
        <f>+'demanda-enl'!AE184</f>
        <v>-59598</v>
      </c>
      <c r="J82" s="146"/>
    </row>
    <row r="83" spans="1:11" x14ac:dyDescent="0.5">
      <c r="A83" s="362" t="s">
        <v>140</v>
      </c>
      <c r="B83" s="363"/>
      <c r="C83" s="335">
        <f>+demanda!AL178</f>
        <v>3547528</v>
      </c>
      <c r="D83" s="336">
        <f>+'demanda-enl'!AL179</f>
        <v>2.0712752550682723E-2</v>
      </c>
      <c r="E83" s="335">
        <f>+'demanda-enl'!AL180</f>
        <v>71988</v>
      </c>
      <c r="F83" s="335">
        <f>+demanda!AL182</f>
        <v>28631072</v>
      </c>
      <c r="G83" s="336">
        <f>+'demanda-enl'!AL183</f>
        <v>1.2184863640859911E-2</v>
      </c>
      <c r="H83" s="335">
        <f>+'demanda-enl'!AL184</f>
        <v>344666</v>
      </c>
      <c r="K83" s="147"/>
    </row>
    <row r="84" spans="1:11" x14ac:dyDescent="0.5">
      <c r="A84" s="364" t="s">
        <v>135</v>
      </c>
      <c r="B84" s="365"/>
      <c r="C84" s="338">
        <f>+demanda!X178</f>
        <v>5250858</v>
      </c>
      <c r="D84" s="339">
        <f>+'demanda-enl'!X179</f>
        <v>2.1323302011386325E-2</v>
      </c>
      <c r="E84" s="338">
        <f>+'demanda-enl'!X180</f>
        <v>109628</v>
      </c>
      <c r="F84" s="338">
        <f>+demanda!X182</f>
        <v>51304786</v>
      </c>
      <c r="G84" s="339">
        <f>+'demanda-enl'!X183</f>
        <v>5.5874675113336547E-3</v>
      </c>
      <c r="H84" s="338">
        <f>+'demanda-enl'!X184</f>
        <v>285071</v>
      </c>
    </row>
    <row r="85" spans="1:11" x14ac:dyDescent="0.5">
      <c r="A85" s="360" t="s">
        <v>142</v>
      </c>
      <c r="B85" s="361"/>
      <c r="C85" s="333"/>
      <c r="D85" s="333"/>
      <c r="E85" s="333"/>
      <c r="F85" s="333"/>
      <c r="G85" s="333"/>
      <c r="H85" s="333"/>
    </row>
    <row r="86" spans="1:11" x14ac:dyDescent="0.5">
      <c r="A86" s="362" t="s">
        <v>139</v>
      </c>
      <c r="B86" s="363"/>
      <c r="C86" s="341">
        <f>+'demanda-enl'!J204</f>
        <v>2.0185174651479167</v>
      </c>
      <c r="D86" s="341" t="s">
        <v>118</v>
      </c>
      <c r="E86" s="341">
        <f>+'demanda-enl'!J206</f>
        <v>-7.5312631530620511E-2</v>
      </c>
      <c r="F86" s="341">
        <f>+'demanda-enl'!J208</f>
        <v>2.4588592934219635</v>
      </c>
      <c r="G86" s="341" t="s">
        <v>118</v>
      </c>
      <c r="H86" s="341">
        <f>+'demanda-enl'!J210</f>
        <v>1.5184619233644003E-2</v>
      </c>
    </row>
    <row r="87" spans="1:11" x14ac:dyDescent="0.5">
      <c r="A87" s="362" t="s">
        <v>140</v>
      </c>
      <c r="B87" s="363"/>
      <c r="C87" s="341">
        <f>+'demanda-enl'!Q204</f>
        <v>3.3473782144248925</v>
      </c>
      <c r="D87" s="341" t="s">
        <v>118</v>
      </c>
      <c r="E87" s="341">
        <f>+'demanda-enl'!Q206</f>
        <v>6.2099774128077101E-3</v>
      </c>
      <c r="F87" s="341">
        <f>+'demanda-enl'!Q208</f>
        <v>3.3157705600477696</v>
      </c>
      <c r="G87" s="341" t="s">
        <v>118</v>
      </c>
      <c r="H87" s="341">
        <f>+'demanda-enl'!Q210</f>
        <v>3.0727418780515769E-2</v>
      </c>
    </row>
    <row r="88" spans="1:11" x14ac:dyDescent="0.5">
      <c r="A88" s="364" t="s">
        <v>135</v>
      </c>
      <c r="B88" s="365"/>
      <c r="C88" s="342">
        <f>+'demanda-enl'!C204</f>
        <v>2.7583178586343569</v>
      </c>
      <c r="D88" s="342" t="s">
        <v>118</v>
      </c>
      <c r="E88" s="342">
        <f>+'demanda-enl'!C206</f>
        <v>-4.2312949650040732E-2</v>
      </c>
      <c r="F88" s="342">
        <f>+'demanda-enl'!C208</f>
        <v>2.8732446630818864</v>
      </c>
      <c r="G88" s="342" t="s">
        <v>118</v>
      </c>
      <c r="H88" s="342">
        <f>+'demanda-enl'!C210</f>
        <v>2.5142948550803901E-2</v>
      </c>
    </row>
    <row r="89" spans="1:11" x14ac:dyDescent="0.5">
      <c r="A89" s="360" t="s">
        <v>205</v>
      </c>
      <c r="B89" s="361"/>
      <c r="C89" s="333"/>
      <c r="D89" s="333"/>
      <c r="E89" s="333"/>
      <c r="F89" s="333"/>
      <c r="G89" s="333"/>
      <c r="H89" s="333"/>
    </row>
    <row r="90" spans="1:11" x14ac:dyDescent="0.5">
      <c r="A90" s="362" t="s">
        <v>139</v>
      </c>
      <c r="B90" s="363"/>
      <c r="C90" s="343">
        <f>(demanda!AE178/demanda!AD178)</f>
        <v>0.17805896048975439</v>
      </c>
      <c r="D90" s="344" t="s">
        <v>118</v>
      </c>
      <c r="E90" s="345">
        <f>((demanda!AE178/demanda!AD178)-(demanda!AE177/demanda!AD177))*100</f>
        <v>0.48096219188656364</v>
      </c>
      <c r="F90" s="343">
        <f>(demanda!AE182/demanda!AD182)</f>
        <v>0.21184871436450819</v>
      </c>
      <c r="G90" s="344" t="s">
        <v>118</v>
      </c>
      <c r="H90" s="345">
        <f>((demanda!AE182/demanda!AD182)-(demanda!AE181/demanda!AD181))*100</f>
        <v>-1.4086599500381936E-2</v>
      </c>
    </row>
    <row r="91" spans="1:11" x14ac:dyDescent="0.5">
      <c r="A91" s="362" t="s">
        <v>140</v>
      </c>
      <c r="B91" s="363"/>
      <c r="C91" s="343">
        <f>(demanda!AL178/demanda!AK178)</f>
        <v>0.14353683708808843</v>
      </c>
      <c r="D91" s="344" t="s">
        <v>118</v>
      </c>
      <c r="E91" s="345">
        <f>((demanda!AL178/demanda!AK178)-(demanda!AL177/demanda!AK177))*100</f>
        <v>5.2074680721325706E-3</v>
      </c>
      <c r="F91" s="343">
        <f>(demanda!AL182/demanda!AK182)</f>
        <v>0.12964982169786807</v>
      </c>
      <c r="G91" s="344" t="s">
        <v>118</v>
      </c>
      <c r="H91" s="345">
        <f>((demanda!AL182/demanda!AK182)-(demanda!AL181/demanda!AK181))*100</f>
        <v>-2.0939036799597077E-2</v>
      </c>
    </row>
    <row r="92" spans="1:11" x14ac:dyDescent="0.5">
      <c r="A92" s="362" t="s">
        <v>135</v>
      </c>
      <c r="B92" s="363"/>
      <c r="C92" s="343">
        <f>(demanda!X178/demanda!W178)</f>
        <v>0.1531701656003584</v>
      </c>
      <c r="D92" s="345" t="s">
        <v>118</v>
      </c>
      <c r="E92" s="345">
        <f>((demanda!X178/demanda!W178)-(demanda!X177/demanda!W177))*100</f>
        <v>0.12280713603995685</v>
      </c>
      <c r="F92" s="343">
        <f>(demanda!X182/demanda!W182)</f>
        <v>0.15648300238578022</v>
      </c>
      <c r="G92" s="345" t="s">
        <v>118</v>
      </c>
      <c r="H92" s="345">
        <f>((demanda!X182/demanda!W182)-(demanda!X181/demanda!W181))*100</f>
        <v>-4.7103457673894344E-2</v>
      </c>
    </row>
    <row r="93" spans="1:11" x14ac:dyDescent="0.5">
      <c r="A93" s="360" t="s">
        <v>310</v>
      </c>
      <c r="B93" s="361"/>
      <c r="C93" s="333"/>
      <c r="D93" s="333"/>
      <c r="E93" s="333"/>
      <c r="F93" s="333"/>
      <c r="G93" s="333"/>
      <c r="H93" s="333"/>
    </row>
    <row r="94" spans="1:11" x14ac:dyDescent="0.5">
      <c r="A94" s="364" t="s">
        <v>143</v>
      </c>
      <c r="B94" s="365"/>
      <c r="C94" s="346">
        <f>+oferta!Q178</f>
        <v>44622</v>
      </c>
      <c r="D94" s="347">
        <f>+'oferta-enl'!Q179</f>
        <v>3.0221873340567473E-2</v>
      </c>
      <c r="E94" s="346">
        <f>+'oferta-enl'!Q180</f>
        <v>1309</v>
      </c>
      <c r="F94" s="346">
        <f>+oferta!Q182</f>
        <v>43703.5</v>
      </c>
      <c r="G94" s="347">
        <f>+'oferta-enl'!Q183</f>
        <v>3.255232636436034E-2</v>
      </c>
      <c r="H94" s="346">
        <f>+'oferta-enl'!Q184</f>
        <v>1377.8000000000029</v>
      </c>
    </row>
    <row r="95" spans="1:11" x14ac:dyDescent="0.5">
      <c r="A95" s="364" t="s">
        <v>299</v>
      </c>
      <c r="B95" s="365"/>
      <c r="C95" s="347">
        <f>'oferta-enl'!J178/100</f>
        <v>0.58860000000000001</v>
      </c>
      <c r="D95" s="342" t="s">
        <v>118</v>
      </c>
      <c r="E95" s="342">
        <f>'oferta-enl'!J180</f>
        <v>0.58999999999999631</v>
      </c>
      <c r="F95" s="347">
        <f>'oferta-enl'!J182/100</f>
        <v>0.58559233288768864</v>
      </c>
      <c r="G95" s="342" t="s">
        <v>118</v>
      </c>
      <c r="H95" s="342">
        <f>'oferta-enl'!J184</f>
        <v>0.16434386012066682</v>
      </c>
    </row>
    <row r="96" spans="1:11" x14ac:dyDescent="0.5">
      <c r="A96" s="364" t="s">
        <v>300</v>
      </c>
      <c r="B96" s="365"/>
      <c r="C96" s="346">
        <f>'oferta-enl'!C178</f>
        <v>282892</v>
      </c>
      <c r="D96" s="347">
        <f>'oferta-enl'!C179</f>
        <v>7.6977604895789309E-3</v>
      </c>
      <c r="E96" s="346">
        <f>'oferta-enl'!C180</f>
        <v>2161</v>
      </c>
      <c r="F96" s="346">
        <f>'oferta-enl'!C182</f>
        <v>280118.5</v>
      </c>
      <c r="G96" s="347">
        <f>'oferta-enl'!C183</f>
        <v>2.1867049626254076E-3</v>
      </c>
      <c r="H96" s="346">
        <f>'oferta-enl'!C184</f>
        <v>611.20000000001164</v>
      </c>
      <c r="I96" s="151"/>
    </row>
    <row r="97" spans="1:12" x14ac:dyDescent="0.5">
      <c r="A97" s="349" t="s">
        <v>353</v>
      </c>
      <c r="B97" s="349"/>
      <c r="C97" s="350"/>
      <c r="D97" s="350"/>
      <c r="E97" s="350"/>
      <c r="F97" s="350"/>
      <c r="G97" s="350"/>
      <c r="H97" s="350"/>
      <c r="I97" s="151"/>
    </row>
    <row r="98" spans="1:12" x14ac:dyDescent="0.5">
      <c r="A98" s="140"/>
      <c r="B98" s="140"/>
      <c r="C98" s="140"/>
      <c r="D98" s="141"/>
      <c r="E98" s="141"/>
      <c r="F98" s="142"/>
      <c r="G98" s="142"/>
      <c r="H98" s="161"/>
      <c r="I98" s="151"/>
    </row>
    <row r="99" spans="1:12" x14ac:dyDescent="0.5">
      <c r="A99" s="140"/>
      <c r="B99" s="140"/>
      <c r="C99" s="140"/>
      <c r="D99" s="141"/>
      <c r="E99" s="141"/>
      <c r="F99" s="142"/>
      <c r="G99" s="142"/>
      <c r="H99" s="141"/>
      <c r="I99" s="151"/>
    </row>
    <row r="100" spans="1:12" ht="32.5" x14ac:dyDescent="0.5">
      <c r="A100" s="331" t="s">
        <v>302</v>
      </c>
      <c r="B100" s="359"/>
      <c r="C100" s="325"/>
      <c r="D100" s="325"/>
      <c r="E100" s="325"/>
      <c r="F100" s="325"/>
      <c r="G100" s="325"/>
      <c r="H100" s="325"/>
      <c r="I100" s="325"/>
    </row>
    <row r="101" spans="1:12" ht="21.75" customHeight="1" x14ac:dyDescent="0.5">
      <c r="A101" s="145"/>
      <c r="B101" s="145"/>
      <c r="C101" s="143"/>
      <c r="D101" s="143"/>
      <c r="E101" s="143"/>
      <c r="F101" s="143"/>
      <c r="G101" s="143"/>
      <c r="H101" s="143"/>
    </row>
    <row r="102" spans="1:12" ht="26.25" customHeight="1" x14ac:dyDescent="0.5">
      <c r="A102" s="468" t="s">
        <v>119</v>
      </c>
      <c r="B102" s="366"/>
      <c r="C102" s="451" t="str">
        <f>$C$74</f>
        <v>Oct.25</v>
      </c>
      <c r="D102" s="454" t="str">
        <f>$D$74</f>
        <v>Variación mensual                                   Oct.25/Oct.24</v>
      </c>
      <c r="E102" s="455"/>
      <c r="F102" s="458" t="str">
        <f>$F$74</f>
        <v>Acumulado Ene-Oct.25</v>
      </c>
      <c r="G102" s="454" t="str">
        <f>$G$74</f>
        <v>Var. del acumulado                                                       Ene-Oct.25/Ene-Oct.24</v>
      </c>
      <c r="H102" s="455"/>
    </row>
    <row r="103" spans="1:12" ht="16.5" customHeight="1" x14ac:dyDescent="0.5">
      <c r="A103" s="469"/>
      <c r="B103" s="367"/>
      <c r="C103" s="452"/>
      <c r="D103" s="456"/>
      <c r="E103" s="457"/>
      <c r="F103" s="459"/>
      <c r="G103" s="456"/>
      <c r="H103" s="457"/>
    </row>
    <row r="104" spans="1:12" x14ac:dyDescent="0.5">
      <c r="A104" s="470"/>
      <c r="B104" s="368"/>
      <c r="C104" s="453"/>
      <c r="D104" s="348" t="str">
        <f>$D$76</f>
        <v>%</v>
      </c>
      <c r="E104" s="348" t="str">
        <f>$E$76</f>
        <v>Diferencias</v>
      </c>
      <c r="F104" s="460"/>
      <c r="G104" s="348" t="str">
        <f>$G$76</f>
        <v>%</v>
      </c>
      <c r="H104" s="348" t="str">
        <f>$H$76</f>
        <v>Diferencias</v>
      </c>
    </row>
    <row r="105" spans="1:12" x14ac:dyDescent="0.5">
      <c r="A105" s="360" t="s">
        <v>138</v>
      </c>
      <c r="B105" s="361"/>
      <c r="C105" s="333"/>
      <c r="D105" s="333"/>
      <c r="E105" s="333"/>
      <c r="F105" s="333"/>
      <c r="G105" s="333"/>
      <c r="H105" s="333"/>
    </row>
    <row r="106" spans="1:12" x14ac:dyDescent="0.5">
      <c r="A106" s="362" t="s">
        <v>139</v>
      </c>
      <c r="B106" s="363"/>
      <c r="C106" s="335">
        <f>+demanda!AZ178</f>
        <v>81044</v>
      </c>
      <c r="D106" s="336">
        <f>+'demanda-enl'!AZ179</f>
        <v>0.15597141593803943</v>
      </c>
      <c r="E106" s="335">
        <f>+'demanda-enl'!AZ180</f>
        <v>10935</v>
      </c>
      <c r="F106" s="335">
        <f>+demanda!AZ182</f>
        <v>1159271</v>
      </c>
      <c r="G106" s="336">
        <f>+'demanda-enl'!AZ183</f>
        <v>8.172636387897203E-2</v>
      </c>
      <c r="H106" s="335">
        <f>+'demanda-enl'!AZ184</f>
        <v>87585</v>
      </c>
      <c r="J106" s="146"/>
    </row>
    <row r="107" spans="1:12" x14ac:dyDescent="0.5">
      <c r="A107" s="362" t="s">
        <v>140</v>
      </c>
      <c r="B107" s="363"/>
      <c r="C107" s="335">
        <f>+demanda!BH178</f>
        <v>34028</v>
      </c>
      <c r="D107" s="336">
        <f>+'demanda-enl'!BH179</f>
        <v>9.1235609146009145E-2</v>
      </c>
      <c r="E107" s="335">
        <f>+'demanda-enl'!BH180</f>
        <v>2845</v>
      </c>
      <c r="F107" s="335">
        <f>+demanda!BH182</f>
        <v>302098</v>
      </c>
      <c r="G107" s="336">
        <f>+'demanda-enl'!BH183</f>
        <v>-1.6566456262797624E-2</v>
      </c>
      <c r="H107" s="335">
        <f>+'demanda-enl'!BH184</f>
        <v>-5089</v>
      </c>
      <c r="J107" s="146"/>
      <c r="K107" s="147"/>
      <c r="L107" s="147"/>
    </row>
    <row r="108" spans="1:12" x14ac:dyDescent="0.5">
      <c r="A108" s="364" t="s">
        <v>135</v>
      </c>
      <c r="B108" s="365"/>
      <c r="C108" s="338">
        <f>+demanda!AR178</f>
        <v>115073</v>
      </c>
      <c r="D108" s="339">
        <f>+'demanda-enl'!AR179</f>
        <v>0.13605220550487696</v>
      </c>
      <c r="E108" s="338">
        <f>+'demanda-enl'!AR180</f>
        <v>13781</v>
      </c>
      <c r="F108" s="338">
        <f>+demanda!AR182</f>
        <v>1461371</v>
      </c>
      <c r="G108" s="339">
        <f>+'demanda-enl'!AR183</f>
        <v>5.983078922481555E-2</v>
      </c>
      <c r="H108" s="338">
        <f>+'demanda-enl'!AR184</f>
        <v>82499</v>
      </c>
      <c r="J108" s="146"/>
      <c r="K108" s="147"/>
    </row>
    <row r="109" spans="1:12" x14ac:dyDescent="0.5">
      <c r="A109" s="360" t="s">
        <v>141</v>
      </c>
      <c r="B109" s="361"/>
      <c r="C109" s="333"/>
      <c r="D109" s="340"/>
      <c r="E109" s="333"/>
      <c r="F109" s="333"/>
      <c r="G109" s="340"/>
      <c r="H109" s="333"/>
      <c r="J109" s="146"/>
    </row>
    <row r="110" spans="1:12" x14ac:dyDescent="0.5">
      <c r="A110" s="362" t="s">
        <v>139</v>
      </c>
      <c r="B110" s="363"/>
      <c r="C110" s="335">
        <f>+demanda!BX178</f>
        <v>184681</v>
      </c>
      <c r="D110" s="336">
        <f>+'demanda-enl'!BX179</f>
        <v>5.5531106221244242E-2</v>
      </c>
      <c r="E110" s="335">
        <f>+'demanda-enl'!BX180</f>
        <v>9716</v>
      </c>
      <c r="F110" s="335">
        <f>+demanda!BX182</f>
        <v>3763739</v>
      </c>
      <c r="G110" s="336">
        <f>+'demanda-enl'!BX183</f>
        <v>3.7906339278820145E-2</v>
      </c>
      <c r="H110" s="335">
        <f>+'demanda-enl'!BX184</f>
        <v>137459</v>
      </c>
      <c r="J110" s="146"/>
    </row>
    <row r="111" spans="1:12" x14ac:dyDescent="0.5">
      <c r="A111" s="362" t="s">
        <v>140</v>
      </c>
      <c r="B111" s="363"/>
      <c r="C111" s="335">
        <f>+demanda!CF178</f>
        <v>134377</v>
      </c>
      <c r="D111" s="336">
        <f>+'demanda-enl'!CF179</f>
        <v>-3.9985997399517026E-2</v>
      </c>
      <c r="E111" s="335">
        <f>+'demanda-enl'!CF180</f>
        <v>-5597</v>
      </c>
      <c r="F111" s="335">
        <f>+demanda!CF182</f>
        <v>1284077</v>
      </c>
      <c r="G111" s="336">
        <f>+'demanda-enl'!CF183</f>
        <v>1.2864341109729782E-2</v>
      </c>
      <c r="H111" s="335">
        <f>+'demanda-enl'!CF184</f>
        <v>16309</v>
      </c>
      <c r="K111" s="147"/>
    </row>
    <row r="112" spans="1:12" x14ac:dyDescent="0.5">
      <c r="A112" s="364" t="s">
        <v>135</v>
      </c>
      <c r="B112" s="365"/>
      <c r="C112" s="338">
        <f>+demanda!BP178</f>
        <v>319058</v>
      </c>
      <c r="D112" s="339">
        <f>+'demanda-enl'!BP179</f>
        <v>1.308193993738449E-2</v>
      </c>
      <c r="E112" s="338">
        <f>+'demanda-enl'!BP180</f>
        <v>4120</v>
      </c>
      <c r="F112" s="338">
        <f>+demanda!BP182</f>
        <v>5047816</v>
      </c>
      <c r="G112" s="339">
        <f>+'demanda-enl'!BP183</f>
        <v>3.1419178680066384E-2</v>
      </c>
      <c r="H112" s="338">
        <f>+'demanda-enl'!BP184</f>
        <v>153767</v>
      </c>
    </row>
    <row r="113" spans="1:9" x14ac:dyDescent="0.5">
      <c r="A113" s="360" t="s">
        <v>142</v>
      </c>
      <c r="B113" s="361"/>
      <c r="C113" s="333"/>
      <c r="D113" s="333"/>
      <c r="E113" s="333"/>
      <c r="F113" s="333"/>
      <c r="G113" s="333"/>
      <c r="H113" s="333"/>
    </row>
    <row r="114" spans="1:9" x14ac:dyDescent="0.5">
      <c r="A114" s="362" t="s">
        <v>139</v>
      </c>
      <c r="B114" s="363"/>
      <c r="C114" s="341">
        <f>+'demanda-enl'!AZ204</f>
        <v>2.2787744928680715</v>
      </c>
      <c r="D114" s="341" t="s">
        <v>118</v>
      </c>
      <c r="E114" s="341">
        <f>+'demanda-enl'!AZ206</f>
        <v>-0.21683947966041961</v>
      </c>
      <c r="F114" s="341">
        <f>+'demanda-enl'!AZ208</f>
        <v>3.246642933360707</v>
      </c>
      <c r="G114" s="341" t="s">
        <v>118</v>
      </c>
      <c r="H114" s="341">
        <f>+'demanda-enl'!AZ210</f>
        <v>-0.13707207271383348</v>
      </c>
    </row>
    <row r="115" spans="1:9" x14ac:dyDescent="0.5">
      <c r="A115" s="362" t="s">
        <v>140</v>
      </c>
      <c r="B115" s="363"/>
      <c r="C115" s="341">
        <f>+'demanda-enl'!BH204</f>
        <v>3.9490125778770424</v>
      </c>
      <c r="D115" s="341" t="s">
        <v>118</v>
      </c>
      <c r="E115" s="341">
        <f>+'demanda-enl'!BH206</f>
        <v>-0.53977939210660209</v>
      </c>
      <c r="F115" s="341">
        <f>+'demanda-enl'!BH208</f>
        <v>4.2505312845500463</v>
      </c>
      <c r="G115" s="341" t="s">
        <v>118</v>
      </c>
      <c r="H115" s="341">
        <f>+'demanda-enl'!BH210</f>
        <v>0.12350768003553192</v>
      </c>
    </row>
    <row r="116" spans="1:9" x14ac:dyDescent="0.5">
      <c r="A116" s="364" t="s">
        <v>135</v>
      </c>
      <c r="B116" s="365"/>
      <c r="C116" s="342">
        <f>+'demanda-enl'!AR204</f>
        <v>2.7726573566344843</v>
      </c>
      <c r="D116" s="342" t="s">
        <v>118</v>
      </c>
      <c r="E116" s="342">
        <f>+'demanda-enl'!AR206</f>
        <v>-0.3365516628339833</v>
      </c>
      <c r="F116" s="342">
        <f>+'demanda-enl'!AR208</f>
        <v>3.4541646166510764</v>
      </c>
      <c r="G116" s="342" t="s">
        <v>118</v>
      </c>
      <c r="H116" s="342">
        <f>+'demanda-enl'!AR210</f>
        <v>-9.51488801782161E-2</v>
      </c>
    </row>
    <row r="117" spans="1:9" x14ac:dyDescent="0.5">
      <c r="A117" s="360" t="s">
        <v>204</v>
      </c>
      <c r="B117" s="361"/>
      <c r="C117" s="333"/>
      <c r="D117" s="333"/>
      <c r="E117" s="333"/>
      <c r="F117" s="333"/>
      <c r="G117" s="333"/>
      <c r="H117" s="333"/>
    </row>
    <row r="118" spans="1:9" x14ac:dyDescent="0.5">
      <c r="A118" s="362" t="s">
        <v>139</v>
      </c>
      <c r="B118" s="363"/>
      <c r="C118" s="343">
        <f>(demanda!BX178/demanda!AE178)</f>
        <v>0.10842349985029325</v>
      </c>
      <c r="D118" s="344" t="s">
        <v>118</v>
      </c>
      <c r="E118" s="345">
        <f>((demanda!BX178/demanda!AE178)-(demanda!BX177/demanda!AE177))*100</f>
        <v>0.33829460857872501</v>
      </c>
      <c r="F118" s="343">
        <f>(demanda!BX182/demanda!AE182)</f>
        <v>0.16599571345000766</v>
      </c>
      <c r="G118" s="344" t="s">
        <v>118</v>
      </c>
      <c r="H118" s="345">
        <f>((demanda!BX182/demanda!AE182)-(demanda!BX181/demanda!AE181))*100</f>
        <v>0.64817667348130714</v>
      </c>
    </row>
    <row r="119" spans="1:9" x14ac:dyDescent="0.5">
      <c r="A119" s="362" t="s">
        <v>140</v>
      </c>
      <c r="B119" s="363"/>
      <c r="C119" s="343">
        <f>(demanda!CF178/demanda!AL178)</f>
        <v>3.7879052681190961E-2</v>
      </c>
      <c r="D119" s="344" t="s">
        <v>118</v>
      </c>
      <c r="E119" s="345">
        <f>((demanda!CF178/demanda!AL178)-(demanda!CF177/demanda!AL177))*100</f>
        <v>-0.23949766782754844</v>
      </c>
      <c r="F119" s="343">
        <f>(demanda!CF182/demanda!AL182)</f>
        <v>4.4849071665915966E-2</v>
      </c>
      <c r="G119" s="344" t="s">
        <v>118</v>
      </c>
      <c r="H119" s="345">
        <f>((demanda!CF182/demanda!AL182)-(demanda!CF181/demanda!AL181))*100</f>
        <v>3.0086885735691737E-3</v>
      </c>
    </row>
    <row r="120" spans="1:9" x14ac:dyDescent="0.5">
      <c r="A120" s="362" t="s">
        <v>135</v>
      </c>
      <c r="B120" s="363"/>
      <c r="C120" s="343">
        <f>(demanda!BP178/demanda!X178)</f>
        <v>6.0763021967076621E-2</v>
      </c>
      <c r="D120" s="345" t="s">
        <v>118</v>
      </c>
      <c r="E120" s="345">
        <f>((demanda!BP178/demanda!X178)-(demanda!BP177/demanda!X177))*100</f>
        <v>-4.9430361454489563E-2</v>
      </c>
      <c r="F120" s="343">
        <f>(demanda!BP182/demanda!X182)</f>
        <v>9.838879359130355E-2</v>
      </c>
      <c r="G120" s="345" t="s">
        <v>118</v>
      </c>
      <c r="H120" s="345">
        <f>((demanda!BP182/demanda!X182)-(demanda!BP181/demanda!X181))*100</f>
        <v>0.24641299588234328</v>
      </c>
    </row>
    <row r="121" spans="1:9" x14ac:dyDescent="0.5">
      <c r="A121" s="360" t="s">
        <v>310</v>
      </c>
      <c r="B121" s="361"/>
      <c r="C121" s="333"/>
      <c r="D121" s="333"/>
      <c r="E121" s="333"/>
      <c r="F121" s="333"/>
      <c r="G121" s="333"/>
      <c r="H121" s="333"/>
    </row>
    <row r="122" spans="1:9" x14ac:dyDescent="0.5">
      <c r="A122" s="364" t="s">
        <v>143</v>
      </c>
      <c r="B122" s="365"/>
      <c r="C122" s="346">
        <f>+oferta!AM178</f>
        <v>3007</v>
      </c>
      <c r="D122" s="347">
        <f>+'oferta-enl'!AM179</f>
        <v>8.7916063675832046E-2</v>
      </c>
      <c r="E122" s="346">
        <f>+'oferta-enl'!AM180</f>
        <v>243</v>
      </c>
      <c r="F122" s="346">
        <f>+oferta!AM182</f>
        <v>3774.5</v>
      </c>
      <c r="G122" s="347">
        <f>+'oferta-enl'!AM183</f>
        <v>2.7046883078011508E-2</v>
      </c>
      <c r="H122" s="346">
        <f>+'oferta-enl'!AM184</f>
        <v>99.400000000000091</v>
      </c>
    </row>
    <row r="123" spans="1:9" x14ac:dyDescent="0.5">
      <c r="A123" s="364" t="s">
        <v>299</v>
      </c>
      <c r="B123" s="365"/>
      <c r="C123" s="347">
        <f>'oferta-enl'!AE178/100</f>
        <v>0.38369999999999999</v>
      </c>
      <c r="D123" s="342" t="s">
        <v>118</v>
      </c>
      <c r="E123" s="342">
        <f>'oferta-enl'!AE180</f>
        <v>-0.78000000000000114</v>
      </c>
      <c r="F123" s="347">
        <f>'oferta-enl'!AE182/100</f>
        <v>0.5139579645678104</v>
      </c>
      <c r="G123" s="342" t="s">
        <v>118</v>
      </c>
      <c r="H123" s="342">
        <f>'oferta-enl'!AE184</f>
        <v>2.2221784656812318</v>
      </c>
    </row>
    <row r="124" spans="1:9" x14ac:dyDescent="0.5">
      <c r="A124" s="364" t="s">
        <v>300</v>
      </c>
      <c r="B124" s="365"/>
      <c r="C124" s="346">
        <f>'oferta-enl'!W178</f>
        <v>26591</v>
      </c>
      <c r="D124" s="347">
        <f>'oferta-enl'!W179</f>
        <v>3.4588747957357446E-2</v>
      </c>
      <c r="E124" s="346">
        <f>'oferta-enl'!W180</f>
        <v>889</v>
      </c>
      <c r="F124" s="346">
        <f>'oferta-enl'!W182</f>
        <v>31271</v>
      </c>
      <c r="G124" s="347">
        <f>'oferta-enl'!W183</f>
        <v>-6.0076287349014601E-3</v>
      </c>
      <c r="H124" s="346">
        <f>'oferta-enl'!W184</f>
        <v>-189</v>
      </c>
      <c r="I124" s="151"/>
    </row>
    <row r="125" spans="1:9" x14ac:dyDescent="0.5">
      <c r="A125" s="349" t="str">
        <f>($A$97)</f>
        <v>Fuente: Oficina del Dato a partir de datos de Encuesta de Ocupación Hotelera (INE)</v>
      </c>
      <c r="B125" s="349"/>
      <c r="C125" s="350"/>
      <c r="D125" s="350"/>
      <c r="E125" s="350"/>
      <c r="F125" s="350"/>
      <c r="G125" s="350"/>
      <c r="H125" s="350"/>
      <c r="I125" s="151"/>
    </row>
    <row r="126" spans="1:9" x14ac:dyDescent="0.5">
      <c r="B126" s="140"/>
      <c r="C126" s="140"/>
      <c r="D126" s="141"/>
      <c r="E126" s="141"/>
      <c r="F126" s="142"/>
      <c r="G126" s="142"/>
      <c r="I126" s="151"/>
    </row>
    <row r="127" spans="1:9" x14ac:dyDescent="0.5">
      <c r="A127" s="140"/>
      <c r="B127" s="140"/>
      <c r="C127" s="140"/>
      <c r="D127" s="141"/>
      <c r="E127" s="141"/>
      <c r="F127" s="142"/>
      <c r="G127" s="142"/>
      <c r="H127" s="141"/>
      <c r="I127" s="151"/>
    </row>
    <row r="128" spans="1:9" ht="32.5" x14ac:dyDescent="0.5">
      <c r="A128" s="331" t="s">
        <v>303</v>
      </c>
      <c r="B128" s="359"/>
      <c r="C128" s="325"/>
      <c r="D128" s="325"/>
      <c r="E128" s="325"/>
      <c r="F128" s="325"/>
      <c r="G128" s="325"/>
      <c r="H128" s="325"/>
      <c r="I128" s="325"/>
    </row>
    <row r="129" spans="1:12" ht="21.75" customHeight="1" x14ac:dyDescent="0.5">
      <c r="A129" s="145"/>
      <c r="B129" s="145"/>
      <c r="C129" s="143"/>
      <c r="D129" s="143"/>
      <c r="E129" s="143"/>
      <c r="F129" s="143"/>
      <c r="G129" s="143"/>
      <c r="H129" s="143"/>
    </row>
    <row r="130" spans="1:12" ht="26.25" customHeight="1" x14ac:dyDescent="0.5">
      <c r="A130" s="468" t="s">
        <v>120</v>
      </c>
      <c r="B130" s="366"/>
      <c r="C130" s="451" t="str">
        <f>$C$74</f>
        <v>Oct.25</v>
      </c>
      <c r="D130" s="454" t="str">
        <f>$D$74</f>
        <v>Variación mensual                                   Oct.25/Oct.24</v>
      </c>
      <c r="E130" s="455"/>
      <c r="F130" s="458" t="str">
        <f>$F$74</f>
        <v>Acumulado Ene-Oct.25</v>
      </c>
      <c r="G130" s="454" t="str">
        <f>$G$74</f>
        <v>Var. del acumulado                                                       Ene-Oct.25/Ene-Oct.24</v>
      </c>
      <c r="H130" s="455"/>
    </row>
    <row r="131" spans="1:12" ht="16.5" customHeight="1" x14ac:dyDescent="0.5">
      <c r="A131" s="469"/>
      <c r="B131" s="367"/>
      <c r="C131" s="452"/>
      <c r="D131" s="456"/>
      <c r="E131" s="457"/>
      <c r="F131" s="459"/>
      <c r="G131" s="456"/>
      <c r="H131" s="457"/>
    </row>
    <row r="132" spans="1:12" x14ac:dyDescent="0.5">
      <c r="A132" s="470"/>
      <c r="B132" s="368"/>
      <c r="C132" s="453"/>
      <c r="D132" s="348" t="str">
        <f>$D$76</f>
        <v>%</v>
      </c>
      <c r="E132" s="348" t="str">
        <f>$E$76</f>
        <v>Diferencias</v>
      </c>
      <c r="F132" s="460"/>
      <c r="G132" s="348" t="str">
        <f>$G$76</f>
        <v>%</v>
      </c>
      <c r="H132" s="348" t="str">
        <f>$H$76</f>
        <v>Diferencias</v>
      </c>
    </row>
    <row r="133" spans="1:12" x14ac:dyDescent="0.5">
      <c r="A133" s="360" t="s">
        <v>138</v>
      </c>
      <c r="B133" s="361"/>
      <c r="C133" s="333"/>
      <c r="D133" s="333"/>
      <c r="E133" s="333"/>
      <c r="F133" s="333"/>
      <c r="G133" s="333"/>
      <c r="H133" s="333"/>
    </row>
    <row r="134" spans="1:12" x14ac:dyDescent="0.5">
      <c r="A134" s="362" t="s">
        <v>139</v>
      </c>
      <c r="B134" s="363"/>
      <c r="C134" s="335">
        <f>+demanda!BA178</f>
        <v>160796</v>
      </c>
      <c r="D134" s="336">
        <f>+'demanda-enl'!BA179</f>
        <v>0.15217219957150729</v>
      </c>
      <c r="E134" s="335">
        <f>+'demanda-enl'!BA180</f>
        <v>21237</v>
      </c>
      <c r="F134" s="335">
        <f>+demanda!BA182</f>
        <v>1793692</v>
      </c>
      <c r="G134" s="336">
        <f>+'demanda-enl'!BA183</f>
        <v>2.5082837943950276E-2</v>
      </c>
      <c r="H134" s="335">
        <f>+'demanda-enl'!BA184</f>
        <v>43890</v>
      </c>
      <c r="J134" s="146"/>
    </row>
    <row r="135" spans="1:12" x14ac:dyDescent="0.5">
      <c r="A135" s="362" t="s">
        <v>140</v>
      </c>
      <c r="B135" s="363"/>
      <c r="C135" s="335">
        <f>+demanda!BI178</f>
        <v>118085</v>
      </c>
      <c r="D135" s="336">
        <f>+'demanda-enl'!BI179</f>
        <v>0.10698114799433789</v>
      </c>
      <c r="E135" s="335">
        <f>+'demanda-enl'!BI180</f>
        <v>11412</v>
      </c>
      <c r="F135" s="335">
        <f>+demanda!BI182</f>
        <v>839423</v>
      </c>
      <c r="G135" s="336">
        <f>+'demanda-enl'!BI183</f>
        <v>-1.6234770239347274E-3</v>
      </c>
      <c r="H135" s="335">
        <f>+'demanda-enl'!BI184</f>
        <v>-1365</v>
      </c>
      <c r="J135" s="146"/>
      <c r="K135" s="147"/>
      <c r="L135" s="147"/>
    </row>
    <row r="136" spans="1:12" x14ac:dyDescent="0.5">
      <c r="A136" s="364" t="s">
        <v>135</v>
      </c>
      <c r="B136" s="365"/>
      <c r="C136" s="338">
        <f>+demanda!AS178</f>
        <v>278880</v>
      </c>
      <c r="D136" s="339">
        <f>+'demanda-enl'!AS179</f>
        <v>0.13259040254719134</v>
      </c>
      <c r="E136" s="338">
        <f>+'demanda-enl'!AS180</f>
        <v>32648</v>
      </c>
      <c r="F136" s="338">
        <f>+demanda!AS182</f>
        <v>2633115</v>
      </c>
      <c r="G136" s="339">
        <f>+'demanda-enl'!AS183</f>
        <v>1.6414787204927395E-2</v>
      </c>
      <c r="H136" s="338">
        <f>+'demanda-enl'!AS184</f>
        <v>42524</v>
      </c>
      <c r="J136" s="146"/>
      <c r="K136" s="147"/>
    </row>
    <row r="137" spans="1:12" x14ac:dyDescent="0.5">
      <c r="A137" s="360" t="s">
        <v>141</v>
      </c>
      <c r="B137" s="361"/>
      <c r="C137" s="333"/>
      <c r="D137" s="340"/>
      <c r="E137" s="333"/>
      <c r="F137" s="333"/>
      <c r="G137" s="340"/>
      <c r="H137" s="333"/>
      <c r="J137" s="146"/>
    </row>
    <row r="138" spans="1:12" x14ac:dyDescent="0.5">
      <c r="A138" s="362" t="s">
        <v>139</v>
      </c>
      <c r="B138" s="363"/>
      <c r="C138" s="335">
        <f>+demanda!BY178</f>
        <v>366178</v>
      </c>
      <c r="D138" s="336">
        <f>+'demanda-enl'!BY179</f>
        <v>7.8415088116105869E-2</v>
      </c>
      <c r="E138" s="335">
        <f>+'demanda-enl'!BY180</f>
        <v>26626</v>
      </c>
      <c r="F138" s="335">
        <f>+demanda!BY182</f>
        <v>5018290</v>
      </c>
      <c r="G138" s="336">
        <f>+'demanda-enl'!BY183</f>
        <v>3.5152728804420219E-2</v>
      </c>
      <c r="H138" s="335">
        <f>+'demanda-enl'!BY184</f>
        <v>170416</v>
      </c>
      <c r="J138" s="146"/>
    </row>
    <row r="139" spans="1:12" x14ac:dyDescent="0.5">
      <c r="A139" s="362" t="s">
        <v>140</v>
      </c>
      <c r="B139" s="363"/>
      <c r="C139" s="335">
        <f>+demanda!CG178</f>
        <v>457373</v>
      </c>
      <c r="D139" s="336">
        <f>+'demanda-enl'!CG179</f>
        <v>0.10514475979683846</v>
      </c>
      <c r="E139" s="335">
        <f>+'demanda-enl'!CG180</f>
        <v>43515</v>
      </c>
      <c r="F139" s="335">
        <f>+demanda!CG182</f>
        <v>3028279</v>
      </c>
      <c r="G139" s="336">
        <f>+'demanda-enl'!CG183</f>
        <v>3.8619266737804914E-3</v>
      </c>
      <c r="H139" s="335">
        <f>+'demanda-enl'!CG184</f>
        <v>11650</v>
      </c>
      <c r="K139" s="147"/>
    </row>
    <row r="140" spans="1:12" x14ac:dyDescent="0.5">
      <c r="A140" s="364" t="s">
        <v>135</v>
      </c>
      <c r="B140" s="365"/>
      <c r="C140" s="338">
        <f>+demanda!BQ178</f>
        <v>823552</v>
      </c>
      <c r="D140" s="339">
        <f>+'demanda-enl'!BQ179</f>
        <v>9.3099374842383398E-2</v>
      </c>
      <c r="E140" s="338">
        <f>+'demanda-enl'!BQ180</f>
        <v>70142</v>
      </c>
      <c r="F140" s="338">
        <f>+demanda!BQ182</f>
        <v>8046570</v>
      </c>
      <c r="G140" s="339">
        <f>+'demanda-enl'!BQ183</f>
        <v>2.315060762906529E-2</v>
      </c>
      <c r="H140" s="338">
        <f>+'demanda-enl'!BQ184</f>
        <v>182068</v>
      </c>
    </row>
    <row r="141" spans="1:12" x14ac:dyDescent="0.5">
      <c r="A141" s="360" t="s">
        <v>142</v>
      </c>
      <c r="B141" s="361"/>
      <c r="C141" s="333"/>
      <c r="D141" s="333"/>
      <c r="E141" s="333"/>
      <c r="F141" s="333"/>
      <c r="G141" s="333"/>
      <c r="H141" s="333"/>
    </row>
    <row r="142" spans="1:12" x14ac:dyDescent="0.5">
      <c r="A142" s="362" t="s">
        <v>139</v>
      </c>
      <c r="B142" s="363"/>
      <c r="C142" s="341">
        <f>+'demanda-enl'!BA204</f>
        <v>2.2772830169904723</v>
      </c>
      <c r="D142" s="341" t="s">
        <v>118</v>
      </c>
      <c r="E142" s="341">
        <f>+'demanda-enl'!BA206</f>
        <v>-0.15575247337560949</v>
      </c>
      <c r="F142" s="341">
        <f>+'demanda-enl'!BA208</f>
        <v>2.7977434252926368</v>
      </c>
      <c r="G142" s="341" t="s">
        <v>118</v>
      </c>
      <c r="H142" s="341">
        <f>+'demanda-enl'!BA210</f>
        <v>2.7216245646025428E-2</v>
      </c>
    </row>
    <row r="143" spans="1:12" x14ac:dyDescent="0.5">
      <c r="A143" s="362" t="s">
        <v>140</v>
      </c>
      <c r="B143" s="363"/>
      <c r="C143" s="341">
        <f>+'demanda-enl'!BI204</f>
        <v>3.8732523182453318</v>
      </c>
      <c r="D143" s="341" t="s">
        <v>118</v>
      </c>
      <c r="E143" s="341">
        <f>+'demanda-enl'!BI206</f>
        <v>-6.4360752563041856E-3</v>
      </c>
      <c r="F143" s="341">
        <f>+'demanda-enl'!BI208</f>
        <v>3.6075721060776273</v>
      </c>
      <c r="G143" s="341" t="s">
        <v>118</v>
      </c>
      <c r="H143" s="341">
        <f>+'demanda-enl'!BI210</f>
        <v>1.9712859751561673E-2</v>
      </c>
    </row>
    <row r="144" spans="1:12" x14ac:dyDescent="0.5">
      <c r="A144" s="364" t="s">
        <v>135</v>
      </c>
      <c r="B144" s="365"/>
      <c r="C144" s="342">
        <f>+'demanda-enl'!AS204</f>
        <v>2.9530694205393</v>
      </c>
      <c r="D144" s="342" t="s">
        <v>118</v>
      </c>
      <c r="E144" s="342">
        <f>+'demanda-enl'!AS206</f>
        <v>-0.1066872317236065</v>
      </c>
      <c r="F144" s="342">
        <f>+'demanda-enl'!AS208</f>
        <v>3.0559128636614807</v>
      </c>
      <c r="G144" s="342" t="s">
        <v>118</v>
      </c>
      <c r="H144" s="342">
        <f>+'demanda-enl'!AS210</f>
        <v>2.0118328746475012E-2</v>
      </c>
    </row>
    <row r="145" spans="1:9" x14ac:dyDescent="0.5">
      <c r="A145" s="360" t="s">
        <v>204</v>
      </c>
      <c r="B145" s="361"/>
      <c r="C145" s="333"/>
      <c r="D145" s="333"/>
      <c r="E145" s="333"/>
      <c r="F145" s="333"/>
      <c r="G145" s="333"/>
      <c r="H145" s="333"/>
    </row>
    <row r="146" spans="1:9" x14ac:dyDescent="0.5">
      <c r="A146" s="362" t="s">
        <v>139</v>
      </c>
      <c r="B146" s="363"/>
      <c r="C146" s="343">
        <f>(demanda!BY178/demanda!AE178)</f>
        <v>0.21497772011295521</v>
      </c>
      <c r="D146" s="344" t="s">
        <v>118</v>
      </c>
      <c r="E146" s="345">
        <f>((demanda!BY178/demanda!AE178)-(demanda!BY177/demanda!AE177))*100</f>
        <v>1.1127063628255192</v>
      </c>
      <c r="F146" s="343">
        <f>(demanda!BY182/demanda!AE182)</f>
        <v>0.2213263536204394</v>
      </c>
      <c r="G146" s="344" t="s">
        <v>118</v>
      </c>
      <c r="H146" s="345">
        <f>((demanda!BY182/demanda!AE182)-(demanda!BY181/demanda!AE181))*100</f>
        <v>0.8076545299521759</v>
      </c>
    </row>
    <row r="147" spans="1:9" x14ac:dyDescent="0.5">
      <c r="A147" s="362" t="s">
        <v>140</v>
      </c>
      <c r="B147" s="363"/>
      <c r="C147" s="343">
        <f>(demanda!CG178/demanda!AL178)</f>
        <v>0.12892724173001593</v>
      </c>
      <c r="D147" s="344" t="s">
        <v>118</v>
      </c>
      <c r="E147" s="345">
        <f>((demanda!CG178/demanda!AL178)-(demanda!CG177/demanda!AL177))*100</f>
        <v>0.98499184939144913</v>
      </c>
      <c r="F147" s="343">
        <f>(demanda!CG182/demanda!AL182)</f>
        <v>0.10576897015941282</v>
      </c>
      <c r="G147" s="344" t="s">
        <v>118</v>
      </c>
      <c r="H147" s="345">
        <f>((demanda!CG182/demanda!AL182)-(demanda!CG181/demanda!AL181))*100</f>
        <v>-8.7692186377315295E-2</v>
      </c>
    </row>
    <row r="148" spans="1:9" x14ac:dyDescent="0.5">
      <c r="A148" s="362" t="s">
        <v>135</v>
      </c>
      <c r="B148" s="363"/>
      <c r="C148" s="343">
        <f>(demanda!BQ178/demanda!X178)</f>
        <v>0.15684141525061238</v>
      </c>
      <c r="D148" s="345" t="s">
        <v>118</v>
      </c>
      <c r="E148" s="345">
        <f>((demanda!BQ178/demanda!X178)-(demanda!BQ177/demanda!X177))*100</f>
        <v>1.0298661862804397</v>
      </c>
      <c r="F148" s="343">
        <f>(demanda!BQ182/demanda!X182)</f>
        <v>0.15683858422097308</v>
      </c>
      <c r="G148" s="345" t="s">
        <v>118</v>
      </c>
      <c r="H148" s="345">
        <f>((demanda!BQ182/demanda!X182)-(demanda!BQ181/demanda!X181))*100</f>
        <v>0.26922507888870739</v>
      </c>
    </row>
    <row r="149" spans="1:9" x14ac:dyDescent="0.5">
      <c r="A149" s="360" t="s">
        <v>310</v>
      </c>
      <c r="B149" s="361"/>
      <c r="C149" s="333"/>
      <c r="D149" s="333"/>
      <c r="E149" s="333"/>
      <c r="F149" s="333"/>
      <c r="G149" s="333"/>
      <c r="H149" s="333"/>
    </row>
    <row r="150" spans="1:9" x14ac:dyDescent="0.5">
      <c r="A150" s="364" t="s">
        <v>143</v>
      </c>
      <c r="B150" s="365"/>
      <c r="C150" s="346">
        <f>+oferta!AN178</f>
        <v>8626</v>
      </c>
      <c r="D150" s="347">
        <f>+'oferta-enl'!AN179</f>
        <v>-4.1560840452551373E-3</v>
      </c>
      <c r="E150" s="346">
        <f>+'oferta-enl'!AN180</f>
        <v>-36</v>
      </c>
      <c r="F150" s="346">
        <f>+oferta!AN182</f>
        <v>7970.3</v>
      </c>
      <c r="G150" s="347">
        <f>+'oferta-enl'!AN183</f>
        <v>3.7421252668297988E-2</v>
      </c>
      <c r="H150" s="346">
        <f>+'oferta-enl'!AN184</f>
        <v>287.5</v>
      </c>
    </row>
    <row r="151" spans="1:9" x14ac:dyDescent="0.5">
      <c r="A151" s="364" t="s">
        <v>299</v>
      </c>
      <c r="B151" s="365"/>
      <c r="C151" s="347">
        <f>'oferta-enl'!AF178/100</f>
        <v>0.55230000000000001</v>
      </c>
      <c r="D151" s="342" t="s">
        <v>118</v>
      </c>
      <c r="E151" s="342">
        <f>'oferta-enl'!AF180</f>
        <v>4.5999999999999943</v>
      </c>
      <c r="F151" s="347">
        <f>'oferta-enl'!AF182/100</f>
        <v>0.59133772060762391</v>
      </c>
      <c r="G151" s="342" t="s">
        <v>118</v>
      </c>
      <c r="H151" s="342">
        <f>'oferta-enl'!AF184</f>
        <v>2.2347391154803233</v>
      </c>
    </row>
    <row r="152" spans="1:9" x14ac:dyDescent="0.5">
      <c r="A152" s="364" t="s">
        <v>300</v>
      </c>
      <c r="B152" s="365"/>
      <c r="C152" s="346">
        <f>'oferta-enl'!X178</f>
        <v>47655</v>
      </c>
      <c r="D152" s="347">
        <f>'oferta-enl'!X179</f>
        <v>1.8889308651304226E-4</v>
      </c>
      <c r="E152" s="346">
        <f>'oferta-enl'!X180</f>
        <v>9</v>
      </c>
      <c r="F152" s="346">
        <f>'oferta-enl'!X182</f>
        <v>43612.5</v>
      </c>
      <c r="G152" s="347">
        <f>'oferta-enl'!X183</f>
        <v>-1.6815304429375288E-2</v>
      </c>
      <c r="H152" s="346">
        <f>'oferta-enl'!X184</f>
        <v>-745.90000000000146</v>
      </c>
      <c r="I152" s="151"/>
    </row>
    <row r="153" spans="1:9" x14ac:dyDescent="0.5">
      <c r="A153" s="349" t="str">
        <f>($A$97)</f>
        <v>Fuente: Oficina del Dato a partir de datos de Encuesta de Ocupación Hotelera (INE)</v>
      </c>
      <c r="B153" s="349"/>
      <c r="C153" s="350"/>
      <c r="D153" s="350"/>
      <c r="E153" s="350"/>
      <c r="F153" s="350"/>
      <c r="G153" s="350"/>
      <c r="H153" s="350"/>
      <c r="I153" s="151"/>
    </row>
    <row r="154" spans="1:9" ht="18.5" x14ac:dyDescent="0.5">
      <c r="A154" s="329" t="s">
        <v>258</v>
      </c>
      <c r="B154" s="140"/>
      <c r="C154" s="140"/>
      <c r="D154" s="141"/>
      <c r="E154" s="141"/>
      <c r="F154" s="142"/>
      <c r="G154" s="142"/>
      <c r="I154" s="330" t="str">
        <f>demanda!A178</f>
        <v>OCTUBRE 25</v>
      </c>
    </row>
    <row r="155" spans="1:9" x14ac:dyDescent="0.5">
      <c r="A155" s="148"/>
      <c r="B155" s="148"/>
      <c r="C155" s="149"/>
      <c r="D155" s="149"/>
      <c r="E155" s="149"/>
      <c r="F155" s="149"/>
      <c r="G155" s="149"/>
      <c r="H155" s="149"/>
    </row>
    <row r="156" spans="1:9" ht="32.5" x14ac:dyDescent="0.5">
      <c r="A156" s="331" t="s">
        <v>304</v>
      </c>
      <c r="B156" s="359"/>
      <c r="C156" s="325"/>
      <c r="D156" s="325"/>
      <c r="E156" s="325"/>
      <c r="F156" s="325"/>
      <c r="G156" s="325"/>
      <c r="H156" s="325"/>
      <c r="I156" s="325"/>
    </row>
    <row r="157" spans="1:9" ht="21.75" customHeight="1" x14ac:dyDescent="0.5">
      <c r="A157" s="145"/>
      <c r="B157" s="145"/>
      <c r="C157" s="143"/>
      <c r="D157" s="143"/>
      <c r="E157" s="143"/>
      <c r="F157" s="143"/>
      <c r="G157" s="143"/>
      <c r="H157" s="143"/>
    </row>
    <row r="158" spans="1:9" ht="26.25" customHeight="1" x14ac:dyDescent="0.5">
      <c r="A158" s="468" t="s">
        <v>121</v>
      </c>
      <c r="B158" s="366"/>
      <c r="C158" s="451" t="str">
        <f>$C$74</f>
        <v>Oct.25</v>
      </c>
      <c r="D158" s="454" t="str">
        <f>$D$74</f>
        <v>Variación mensual                                   Oct.25/Oct.24</v>
      </c>
      <c r="E158" s="455"/>
      <c r="F158" s="458" t="str">
        <f>$F$74</f>
        <v>Acumulado Ene-Oct.25</v>
      </c>
      <c r="G158" s="454" t="str">
        <f>$G$74</f>
        <v>Var. del acumulado                                                       Ene-Oct.25/Ene-Oct.24</v>
      </c>
      <c r="H158" s="455"/>
    </row>
    <row r="159" spans="1:9" ht="16.5" customHeight="1" x14ac:dyDescent="0.5">
      <c r="A159" s="469"/>
      <c r="B159" s="367"/>
      <c r="C159" s="452"/>
      <c r="D159" s="456"/>
      <c r="E159" s="457"/>
      <c r="F159" s="459"/>
      <c r="G159" s="456"/>
      <c r="H159" s="457"/>
    </row>
    <row r="160" spans="1:9" x14ac:dyDescent="0.5">
      <c r="A160" s="470"/>
      <c r="B160" s="368"/>
      <c r="C160" s="453"/>
      <c r="D160" s="348" t="str">
        <f>$D$76</f>
        <v>%</v>
      </c>
      <c r="E160" s="348" t="str">
        <f>$E$76</f>
        <v>Diferencias</v>
      </c>
      <c r="F160" s="460"/>
      <c r="G160" s="348" t="str">
        <f>$G$76</f>
        <v>%</v>
      </c>
      <c r="H160" s="348" t="str">
        <f>$H$76</f>
        <v>Diferencias</v>
      </c>
    </row>
    <row r="161" spans="1:12" x14ac:dyDescent="0.5">
      <c r="A161" s="360" t="s">
        <v>138</v>
      </c>
      <c r="B161" s="361"/>
      <c r="C161" s="333"/>
      <c r="D161" s="333"/>
      <c r="E161" s="333"/>
      <c r="F161" s="333"/>
      <c r="G161" s="333"/>
      <c r="H161" s="333"/>
    </row>
    <row r="162" spans="1:12" x14ac:dyDescent="0.5">
      <c r="A162" s="362" t="s">
        <v>139</v>
      </c>
      <c r="B162" s="363"/>
      <c r="C162" s="335">
        <f>+demanda!BB178</f>
        <v>59423</v>
      </c>
      <c r="D162" s="336">
        <f>+'demanda-enl'!BB179</f>
        <v>7.2036803175175912E-2</v>
      </c>
      <c r="E162" s="335">
        <f>+'demanda-enl'!BB180</f>
        <v>3993</v>
      </c>
      <c r="F162" s="335">
        <f>+demanda!BB182</f>
        <v>550101</v>
      </c>
      <c r="G162" s="336">
        <f>+'demanda-enl'!BB183</f>
        <v>2.0400554254010883E-2</v>
      </c>
      <c r="H162" s="335">
        <f>+'demanda-enl'!BB184</f>
        <v>10998</v>
      </c>
      <c r="J162" s="146"/>
    </row>
    <row r="163" spans="1:12" x14ac:dyDescent="0.5">
      <c r="A163" s="362" t="s">
        <v>140</v>
      </c>
      <c r="B163" s="363"/>
      <c r="C163" s="335">
        <f>+demanda!BJ178</f>
        <v>57351</v>
      </c>
      <c r="D163" s="336">
        <f>+'demanda-enl'!BJ179</f>
        <v>2.4527492943656526E-2</v>
      </c>
      <c r="E163" s="335">
        <f>+'demanda-enl'!BJ180</f>
        <v>1373</v>
      </c>
      <c r="F163" s="335">
        <f>+demanda!BJ182</f>
        <v>422989</v>
      </c>
      <c r="G163" s="336">
        <f>+'demanda-enl'!BJ183</f>
        <v>-3.2789959046850337E-2</v>
      </c>
      <c r="H163" s="335">
        <f>+'demanda-enl'!BJ184</f>
        <v>-14340</v>
      </c>
      <c r="J163" s="146"/>
      <c r="K163" s="147"/>
      <c r="L163" s="147"/>
    </row>
    <row r="164" spans="1:12" x14ac:dyDescent="0.5">
      <c r="A164" s="364" t="s">
        <v>135</v>
      </c>
      <c r="B164" s="365"/>
      <c r="C164" s="338">
        <f>+demanda!AT178</f>
        <v>116774</v>
      </c>
      <c r="D164" s="339">
        <f>+'demanda-enl'!AT179</f>
        <v>4.8165302312221714E-2</v>
      </c>
      <c r="E164" s="338">
        <f>+'demanda-enl'!AT180</f>
        <v>5366</v>
      </c>
      <c r="F164" s="338">
        <f>+demanda!AT182</f>
        <v>973090</v>
      </c>
      <c r="G164" s="339">
        <f>+'demanda-enl'!AT183</f>
        <v>-3.4247066365981071E-3</v>
      </c>
      <c r="H164" s="338">
        <f>+'demanda-enl'!AT184</f>
        <v>-3344</v>
      </c>
      <c r="J164" s="146"/>
      <c r="K164" s="147"/>
    </row>
    <row r="165" spans="1:12" x14ac:dyDescent="0.5">
      <c r="A165" s="360" t="s">
        <v>141</v>
      </c>
      <c r="B165" s="361"/>
      <c r="C165" s="333"/>
      <c r="D165" s="340"/>
      <c r="E165" s="333"/>
      <c r="F165" s="333"/>
      <c r="G165" s="340"/>
      <c r="H165" s="333"/>
      <c r="J165" s="146"/>
    </row>
    <row r="166" spans="1:12" x14ac:dyDescent="0.5">
      <c r="A166" s="362" t="s">
        <v>139</v>
      </c>
      <c r="B166" s="363"/>
      <c r="C166" s="335">
        <f>+demanda!BZ178</f>
        <v>100091</v>
      </c>
      <c r="D166" s="336">
        <f>+'demanda-enl'!BZ179</f>
        <v>-1.3201222517992717E-2</v>
      </c>
      <c r="E166" s="335">
        <f>+'demanda-enl'!BZ180</f>
        <v>-1339</v>
      </c>
      <c r="F166" s="335">
        <f>+demanda!BZ182</f>
        <v>970213</v>
      </c>
      <c r="G166" s="336">
        <f>+'demanda-enl'!BZ183</f>
        <v>1.548218010698954E-2</v>
      </c>
      <c r="H166" s="335">
        <f>+'demanda-enl'!BZ184</f>
        <v>14792</v>
      </c>
      <c r="J166" s="146"/>
    </row>
    <row r="167" spans="1:12" x14ac:dyDescent="0.5">
      <c r="A167" s="362" t="s">
        <v>140</v>
      </c>
      <c r="B167" s="363"/>
      <c r="C167" s="335">
        <f>+demanda!CH178</f>
        <v>92956</v>
      </c>
      <c r="D167" s="336">
        <f>+'demanda-enl'!CH179</f>
        <v>-8.2160806500982453E-2</v>
      </c>
      <c r="E167" s="335">
        <f>+'demanda-enl'!CH180</f>
        <v>-8321</v>
      </c>
      <c r="F167" s="335">
        <f>+demanda!CH182</f>
        <v>701146</v>
      </c>
      <c r="G167" s="336">
        <f>+'demanda-enl'!CH183</f>
        <v>-4.3027498017527699E-2</v>
      </c>
      <c r="H167" s="335">
        <f>+'demanda-enl'!CH184</f>
        <v>-31525</v>
      </c>
      <c r="K167" s="147"/>
    </row>
    <row r="168" spans="1:12" x14ac:dyDescent="0.5">
      <c r="A168" s="364" t="s">
        <v>135</v>
      </c>
      <c r="B168" s="365"/>
      <c r="C168" s="338">
        <f>+demanda!BR178</f>
        <v>193047</v>
      </c>
      <c r="D168" s="339">
        <f>+'demanda-enl'!BR179</f>
        <v>-4.765498971421811E-2</v>
      </c>
      <c r="E168" s="338">
        <f>+'demanda-enl'!BR180</f>
        <v>-9660</v>
      </c>
      <c r="F168" s="338">
        <f>+demanda!BR182</f>
        <v>1671360</v>
      </c>
      <c r="G168" s="339">
        <f>+'demanda-enl'!BR183</f>
        <v>-9.9100225165853484E-3</v>
      </c>
      <c r="H168" s="338">
        <f>+'demanda-enl'!BR184</f>
        <v>-16729</v>
      </c>
    </row>
    <row r="169" spans="1:12" x14ac:dyDescent="0.5">
      <c r="A169" s="360" t="s">
        <v>142</v>
      </c>
      <c r="B169" s="361"/>
      <c r="C169" s="333"/>
      <c r="D169" s="333"/>
      <c r="E169" s="333"/>
      <c r="F169" s="333"/>
      <c r="G169" s="333"/>
      <c r="H169" s="333"/>
    </row>
    <row r="170" spans="1:12" x14ac:dyDescent="0.5">
      <c r="A170" s="362" t="s">
        <v>139</v>
      </c>
      <c r="B170" s="363"/>
      <c r="C170" s="341">
        <f>+'demanda-enl'!BB204</f>
        <v>1.6843814684549754</v>
      </c>
      <c r="D170" s="341" t="s">
        <v>118</v>
      </c>
      <c r="E170" s="341">
        <f>+'demanda-enl'!BB206</f>
        <v>-0.14549405021722372</v>
      </c>
      <c r="F170" s="341">
        <f>+'demanda-enl'!BB208</f>
        <v>1.7636997569537229</v>
      </c>
      <c r="G170" s="341" t="s">
        <v>118</v>
      </c>
      <c r="H170" s="341">
        <f>+'demanda-enl'!BB210</f>
        <v>-8.5422821371372581E-3</v>
      </c>
    </row>
    <row r="171" spans="1:12" x14ac:dyDescent="0.5">
      <c r="A171" s="362" t="s">
        <v>140</v>
      </c>
      <c r="B171" s="363"/>
      <c r="C171" s="341">
        <f>+'demanda-enl'!BJ204</f>
        <v>1.6208261407822009</v>
      </c>
      <c r="D171" s="341" t="s">
        <v>118</v>
      </c>
      <c r="E171" s="341">
        <f>+'demanda-enl'!BJ206</f>
        <v>-0.1884024847492578</v>
      </c>
      <c r="F171" s="341">
        <f>+'demanda-enl'!BJ208</f>
        <v>1.6575986609580864</v>
      </c>
      <c r="G171" s="341" t="s">
        <v>118</v>
      </c>
      <c r="H171" s="341">
        <f>+'demanda-enl'!BJ210</f>
        <v>-1.7732725709616926E-2</v>
      </c>
    </row>
    <row r="172" spans="1:12" x14ac:dyDescent="0.5">
      <c r="A172" s="364" t="s">
        <v>135</v>
      </c>
      <c r="B172" s="365"/>
      <c r="C172" s="342">
        <f>+'demanda-enl'!AT204</f>
        <v>1.6531676571839622</v>
      </c>
      <c r="D172" s="342" t="s">
        <v>118</v>
      </c>
      <c r="E172" s="342">
        <f>+'demanda-enl'!AT206</f>
        <v>-0.16633363536235413</v>
      </c>
      <c r="F172" s="342">
        <f>+'demanda-enl'!AT208</f>
        <v>1.7175800799514946</v>
      </c>
      <c r="G172" s="342" t="s">
        <v>118</v>
      </c>
      <c r="H172" s="342">
        <f>+'demanda-enl'!AT210</f>
        <v>-1.1250542497129645E-2</v>
      </c>
    </row>
    <row r="173" spans="1:12" x14ac:dyDescent="0.5">
      <c r="A173" s="360" t="s">
        <v>204</v>
      </c>
      <c r="B173" s="361"/>
      <c r="C173" s="333"/>
      <c r="D173" s="333"/>
      <c r="E173" s="333"/>
      <c r="F173" s="333"/>
      <c r="G173" s="333"/>
      <c r="H173" s="333"/>
    </row>
    <row r="174" spans="1:12" x14ac:dyDescent="0.5">
      <c r="A174" s="362" t="s">
        <v>139</v>
      </c>
      <c r="B174" s="363"/>
      <c r="C174" s="343">
        <f>(demanda!BZ178/demanda!AE178)</f>
        <v>5.8761954524372849E-2</v>
      </c>
      <c r="D174" s="344" t="s">
        <v>118</v>
      </c>
      <c r="E174" s="345">
        <f>((demanda!BZ178/demanda!AE178)-(demanda!BZ177/demanda!AE177))*100</f>
        <v>-0.21317291742745589</v>
      </c>
      <c r="F174" s="343">
        <f>(demanda!BZ182/demanda!AE182)</f>
        <v>4.2790214500387058E-2</v>
      </c>
      <c r="G174" s="344" t="s">
        <v>118</v>
      </c>
      <c r="H174" s="345">
        <f>((demanda!BZ182/demanda!AE182)-(demanda!BZ181/demanda!AE181))*100</f>
        <v>7.6285464825817662E-2</v>
      </c>
    </row>
    <row r="175" spans="1:12" x14ac:dyDescent="0.5">
      <c r="A175" s="362" t="s">
        <v>140</v>
      </c>
      <c r="B175" s="363"/>
      <c r="C175" s="343">
        <f>(demanda!CH178/demanda!AL178)</f>
        <v>2.6203034902050105E-2</v>
      </c>
      <c r="D175" s="344" t="s">
        <v>118</v>
      </c>
      <c r="E175" s="345">
        <f>((demanda!CH178/demanda!AL178)-(demanda!CH177/demanda!AL177))*100</f>
        <v>-0.29368973099227097</v>
      </c>
      <c r="F175" s="343">
        <f>(demanda!CH182/demanda!AL182)</f>
        <v>2.4488988746212508E-2</v>
      </c>
      <c r="G175" s="344" t="s">
        <v>118</v>
      </c>
      <c r="H175" s="345">
        <f>((demanda!CH182/demanda!AL182)-(demanda!CH181/demanda!AL181))*100</f>
        <v>-0.14128879361769048</v>
      </c>
    </row>
    <row r="176" spans="1:12" x14ac:dyDescent="0.5">
      <c r="A176" s="362" t="s">
        <v>135</v>
      </c>
      <c r="B176" s="363"/>
      <c r="C176" s="343">
        <f>(demanda!BR178/demanda!X178)</f>
        <v>3.6764848716152675E-2</v>
      </c>
      <c r="D176" s="345" t="s">
        <v>118</v>
      </c>
      <c r="E176" s="345">
        <f>((demanda!BR178/demanda!X178)-(demanda!BR177/demanda!X177))*100</f>
        <v>-0.2662875777791382</v>
      </c>
      <c r="F176" s="343">
        <f>(demanda!BR182/demanda!X182)</f>
        <v>3.2577077701873659E-2</v>
      </c>
      <c r="G176" s="345" t="s">
        <v>118</v>
      </c>
      <c r="H176" s="345">
        <f>((demanda!BR182/demanda!X182)-(demanda!BR181/demanda!X181))*100</f>
        <v>-5.099162180257355E-2</v>
      </c>
    </row>
    <row r="177" spans="1:12" x14ac:dyDescent="0.5">
      <c r="A177" s="360" t="s">
        <v>310</v>
      </c>
      <c r="B177" s="361"/>
      <c r="C177" s="333"/>
      <c r="D177" s="333"/>
      <c r="E177" s="333"/>
      <c r="F177" s="333"/>
      <c r="G177" s="333"/>
      <c r="H177" s="333"/>
    </row>
    <row r="178" spans="1:12" x14ac:dyDescent="0.5">
      <c r="A178" s="364" t="s">
        <v>143</v>
      </c>
      <c r="B178" s="365"/>
      <c r="C178" s="346">
        <f>+oferta!AO178</f>
        <v>1375</v>
      </c>
      <c r="D178" s="347">
        <f>+'oferta-enl'!AO179</f>
        <v>9.5447870778266886E-3</v>
      </c>
      <c r="E178" s="346">
        <f>+'oferta-enl'!AO180</f>
        <v>13</v>
      </c>
      <c r="F178" s="346">
        <f>+oferta!AO182</f>
        <v>1361.5</v>
      </c>
      <c r="G178" s="347">
        <f>+'oferta-enl'!AO183</f>
        <v>9.1913127270033534E-3</v>
      </c>
      <c r="H178" s="346">
        <f>+'oferta-enl'!AO184</f>
        <v>12.400000000000091</v>
      </c>
    </row>
    <row r="179" spans="1:12" x14ac:dyDescent="0.5">
      <c r="A179" s="364" t="s">
        <v>299</v>
      </c>
      <c r="B179" s="365"/>
      <c r="C179" s="347">
        <f>'oferta-enl'!AG178/100</f>
        <v>0.54310000000000003</v>
      </c>
      <c r="D179" s="342" t="s">
        <v>118</v>
      </c>
      <c r="E179" s="342">
        <f>'oferta-enl'!AG180</f>
        <v>-1.769999999999996</v>
      </c>
      <c r="F179" s="347">
        <f>'oferta-enl'!AG182/100</f>
        <v>0.48991368109793909</v>
      </c>
      <c r="G179" s="342" t="s">
        <v>118</v>
      </c>
      <c r="H179" s="342">
        <f>'oferta-enl'!AG184</f>
        <v>0.91087502785632068</v>
      </c>
    </row>
    <row r="180" spans="1:12" x14ac:dyDescent="0.5">
      <c r="A180" s="364" t="s">
        <v>300</v>
      </c>
      <c r="B180" s="365"/>
      <c r="C180" s="346">
        <f>'oferta-enl'!Y178</f>
        <v>11404</v>
      </c>
      <c r="D180" s="347">
        <f>'oferta-enl'!Y179</f>
        <v>-1.4006570983918332E-2</v>
      </c>
      <c r="E180" s="346">
        <f>'oferta-enl'!Y180</f>
        <v>-162</v>
      </c>
      <c r="F180" s="346">
        <f>'oferta-enl'!Y182</f>
        <v>11126.3</v>
      </c>
      <c r="G180" s="347">
        <f>'oferta-enl'!Y183</f>
        <v>-2.3811821683322187E-2</v>
      </c>
      <c r="H180" s="346">
        <f>'oferta-enl'!Y184</f>
        <v>-271.40000000000146</v>
      </c>
      <c r="I180" s="151"/>
    </row>
    <row r="181" spans="1:12" x14ac:dyDescent="0.5">
      <c r="A181" s="349" t="str">
        <f>($A$97)</f>
        <v>Fuente: Oficina del Dato a partir de datos de Encuesta de Ocupación Hotelera (INE)</v>
      </c>
      <c r="B181" s="349"/>
      <c r="C181" s="350"/>
      <c r="D181" s="350"/>
      <c r="E181" s="350"/>
      <c r="F181" s="350"/>
      <c r="G181" s="350"/>
      <c r="H181" s="350"/>
      <c r="I181" s="151"/>
    </row>
    <row r="182" spans="1:12" x14ac:dyDescent="0.5">
      <c r="A182" s="140"/>
      <c r="B182" s="140"/>
      <c r="C182" s="140"/>
      <c r="D182" s="141"/>
      <c r="E182" s="141"/>
      <c r="F182" s="142"/>
      <c r="G182" s="142"/>
      <c r="H182" s="161"/>
    </row>
    <row r="183" spans="1:12" x14ac:dyDescent="0.5">
      <c r="A183" s="148"/>
      <c r="B183" s="148"/>
      <c r="C183" s="149"/>
      <c r="D183" s="149"/>
      <c r="E183" s="149"/>
      <c r="F183" s="149"/>
      <c r="G183" s="149"/>
      <c r="H183" s="149"/>
    </row>
    <row r="184" spans="1:12" ht="32.5" x14ac:dyDescent="0.5">
      <c r="A184" s="331" t="s">
        <v>305</v>
      </c>
      <c r="B184" s="359"/>
      <c r="C184" s="325"/>
      <c r="D184" s="325"/>
      <c r="E184" s="325"/>
      <c r="F184" s="325"/>
      <c r="G184" s="325"/>
      <c r="H184" s="325"/>
      <c r="I184" s="325"/>
    </row>
    <row r="185" spans="1:12" ht="21.75" customHeight="1" x14ac:dyDescent="0.5">
      <c r="A185" s="145"/>
      <c r="B185" s="145"/>
      <c r="C185" s="143"/>
      <c r="D185" s="143"/>
      <c r="E185" s="143"/>
      <c r="F185" s="143"/>
      <c r="G185" s="143"/>
      <c r="H185" s="143"/>
    </row>
    <row r="186" spans="1:12" ht="26.25" customHeight="1" x14ac:dyDescent="0.5">
      <c r="A186" s="468" t="s">
        <v>122</v>
      </c>
      <c r="B186" s="366"/>
      <c r="C186" s="451" t="str">
        <f>$C$74</f>
        <v>Oct.25</v>
      </c>
      <c r="D186" s="454" t="str">
        <f>$D$74</f>
        <v>Variación mensual                                   Oct.25/Oct.24</v>
      </c>
      <c r="E186" s="455"/>
      <c r="F186" s="458" t="str">
        <f>$F$74</f>
        <v>Acumulado Ene-Oct.25</v>
      </c>
      <c r="G186" s="454" t="str">
        <f>$G$74</f>
        <v>Var. del acumulado                                                       Ene-Oct.25/Ene-Oct.24</v>
      </c>
      <c r="H186" s="455"/>
    </row>
    <row r="187" spans="1:12" ht="16.5" customHeight="1" x14ac:dyDescent="0.5">
      <c r="A187" s="469"/>
      <c r="B187" s="367"/>
      <c r="C187" s="452"/>
      <c r="D187" s="456"/>
      <c r="E187" s="457"/>
      <c r="F187" s="459"/>
      <c r="G187" s="456"/>
      <c r="H187" s="457"/>
    </row>
    <row r="188" spans="1:12" x14ac:dyDescent="0.5">
      <c r="A188" s="470"/>
      <c r="B188" s="368"/>
      <c r="C188" s="453"/>
      <c r="D188" s="348" t="str">
        <f>$D$76</f>
        <v>%</v>
      </c>
      <c r="E188" s="348" t="str">
        <f>$E$76</f>
        <v>Diferencias</v>
      </c>
      <c r="F188" s="460"/>
      <c r="G188" s="348" t="str">
        <f>$G$76</f>
        <v>%</v>
      </c>
      <c r="H188" s="348" t="str">
        <f>$H$76</f>
        <v>Diferencias</v>
      </c>
    </row>
    <row r="189" spans="1:12" x14ac:dyDescent="0.5">
      <c r="A189" s="360" t="s">
        <v>138</v>
      </c>
      <c r="B189" s="361"/>
      <c r="C189" s="333"/>
      <c r="D189" s="333"/>
      <c r="E189" s="333"/>
      <c r="F189" s="333"/>
      <c r="G189" s="333"/>
      <c r="H189" s="333"/>
    </row>
    <row r="190" spans="1:12" x14ac:dyDescent="0.5">
      <c r="A190" s="362" t="s">
        <v>139</v>
      </c>
      <c r="B190" s="363"/>
      <c r="C190" s="335">
        <f>+demanda!BC178</f>
        <v>130914</v>
      </c>
      <c r="D190" s="336">
        <f>+'demanda-enl'!BC179</f>
        <v>8.7958115183246033E-2</v>
      </c>
      <c r="E190" s="335">
        <f>+'demanda-enl'!BC180</f>
        <v>10584</v>
      </c>
      <c r="F190" s="335">
        <f>+demanda!BC182</f>
        <v>1305936</v>
      </c>
      <c r="G190" s="336">
        <f>+'demanda-enl'!BC183</f>
        <v>-1.7825093940996295E-3</v>
      </c>
      <c r="H190" s="335">
        <f>+'demanda-enl'!BC184</f>
        <v>-2332</v>
      </c>
      <c r="J190" s="146"/>
    </row>
    <row r="191" spans="1:12" x14ac:dyDescent="0.5">
      <c r="A191" s="362" t="s">
        <v>140</v>
      </c>
      <c r="B191" s="363"/>
      <c r="C191" s="335">
        <f>+demanda!BK178</f>
        <v>138315</v>
      </c>
      <c r="D191" s="336">
        <f>+'demanda-enl'!BK179</f>
        <v>-4.0937740519626398E-2</v>
      </c>
      <c r="E191" s="335">
        <f>+'demanda-enl'!BK180</f>
        <v>-5904</v>
      </c>
      <c r="F191" s="335">
        <f>+demanda!BK182</f>
        <v>1132398</v>
      </c>
      <c r="G191" s="336">
        <f>+'demanda-enl'!BK183</f>
        <v>-8.5157128297802531E-3</v>
      </c>
      <c r="H191" s="335">
        <f>+'demanda-enl'!BK184</f>
        <v>-9726</v>
      </c>
      <c r="J191" s="146"/>
      <c r="K191" s="147"/>
      <c r="L191" s="147"/>
    </row>
    <row r="192" spans="1:12" x14ac:dyDescent="0.5">
      <c r="A192" s="364" t="s">
        <v>135</v>
      </c>
      <c r="B192" s="365"/>
      <c r="C192" s="338">
        <f>+demanda!AU178</f>
        <v>269229</v>
      </c>
      <c r="D192" s="339">
        <f>+'demanda-enl'!AU179</f>
        <v>1.769048456051614E-2</v>
      </c>
      <c r="E192" s="338">
        <f>+'demanda-enl'!AU180</f>
        <v>4680</v>
      </c>
      <c r="F192" s="338">
        <f>+demanda!AU182</f>
        <v>2438335</v>
      </c>
      <c r="G192" s="339">
        <f>+'demanda-enl'!AU183</f>
        <v>-4.9200311297258326E-3</v>
      </c>
      <c r="H192" s="338">
        <f>+'demanda-enl'!AU184</f>
        <v>-12056</v>
      </c>
      <c r="J192" s="146"/>
      <c r="K192" s="147"/>
    </row>
    <row r="193" spans="1:11" x14ac:dyDescent="0.5">
      <c r="A193" s="360" t="s">
        <v>141</v>
      </c>
      <c r="B193" s="361"/>
      <c r="C193" s="333"/>
      <c r="D193" s="340"/>
      <c r="E193" s="333"/>
      <c r="F193" s="333"/>
      <c r="G193" s="340"/>
      <c r="H193" s="333"/>
      <c r="J193" s="146"/>
    </row>
    <row r="194" spans="1:11" x14ac:dyDescent="0.5">
      <c r="A194" s="362" t="s">
        <v>139</v>
      </c>
      <c r="B194" s="363"/>
      <c r="C194" s="335">
        <f>+demanda!CA178</f>
        <v>252672</v>
      </c>
      <c r="D194" s="336">
        <f>+'demanda-enl'!CA179</f>
        <v>0.11093914878649325</v>
      </c>
      <c r="E194" s="335">
        <f>+'demanda-enl'!CA180</f>
        <v>25232</v>
      </c>
      <c r="F194" s="335">
        <f>+demanda!CA182</f>
        <v>2771480</v>
      </c>
      <c r="G194" s="336">
        <f>+'demanda-enl'!CA183</f>
        <v>3.6850644917150399E-2</v>
      </c>
      <c r="H194" s="335">
        <f>+'demanda-enl'!CA184</f>
        <v>98501</v>
      </c>
      <c r="J194" s="146"/>
    </row>
    <row r="195" spans="1:11" x14ac:dyDescent="0.5">
      <c r="A195" s="362" t="s">
        <v>140</v>
      </c>
      <c r="B195" s="363"/>
      <c r="C195" s="335">
        <f>+demanda!CI178</f>
        <v>305431</v>
      </c>
      <c r="D195" s="336">
        <f>+'demanda-enl'!CI179</f>
        <v>-7.7704702201930154E-2</v>
      </c>
      <c r="E195" s="335">
        <f>+'demanda-enl'!CI180</f>
        <v>-25733</v>
      </c>
      <c r="F195" s="335">
        <f>+demanda!CI182</f>
        <v>2490775</v>
      </c>
      <c r="G195" s="336">
        <f>+'demanda-enl'!CI183</f>
        <v>9.2072651659143023E-3</v>
      </c>
      <c r="H195" s="335">
        <f>+'demanda-enl'!CI184</f>
        <v>22724</v>
      </c>
      <c r="K195" s="147"/>
    </row>
    <row r="196" spans="1:11" x14ac:dyDescent="0.5">
      <c r="A196" s="364" t="s">
        <v>135</v>
      </c>
      <c r="B196" s="365"/>
      <c r="C196" s="338">
        <f>+demanda!BS178</f>
        <v>558102</v>
      </c>
      <c r="D196" s="339">
        <f>+'demanda-enl'!BS179</f>
        <v>-8.9866882442657392E-4</v>
      </c>
      <c r="E196" s="338">
        <f>+'demanda-enl'!BS180</f>
        <v>-502</v>
      </c>
      <c r="F196" s="338">
        <f>+demanda!BS182</f>
        <v>5262253</v>
      </c>
      <c r="G196" s="339">
        <f>+'demanda-enl'!BS183</f>
        <v>2.3579715267118662E-2</v>
      </c>
      <c r="H196" s="338">
        <f>+'demanda-enl'!BS184</f>
        <v>121224</v>
      </c>
    </row>
    <row r="197" spans="1:11" x14ac:dyDescent="0.5">
      <c r="A197" s="360" t="s">
        <v>142</v>
      </c>
      <c r="B197" s="361"/>
      <c r="C197" s="333"/>
      <c r="D197" s="333"/>
      <c r="E197" s="333"/>
      <c r="F197" s="333"/>
      <c r="G197" s="333"/>
      <c r="H197" s="333"/>
    </row>
    <row r="198" spans="1:11" x14ac:dyDescent="0.5">
      <c r="A198" s="362" t="s">
        <v>139</v>
      </c>
      <c r="B198" s="363"/>
      <c r="C198" s="341">
        <f>+'demanda-enl'!BC204</f>
        <v>1.9300609560474815</v>
      </c>
      <c r="D198" s="341" t="s">
        <v>118</v>
      </c>
      <c r="E198" s="341">
        <f>+'demanda-enl'!BC206</f>
        <v>3.9925495231392327E-2</v>
      </c>
      <c r="F198" s="341">
        <f>+'demanda-enl'!BC208</f>
        <v>2.1222173215226472</v>
      </c>
      <c r="G198" s="341" t="s">
        <v>118</v>
      </c>
      <c r="H198" s="341">
        <f>+'demanda-enl'!BC210</f>
        <v>7.9074020608767004E-2</v>
      </c>
    </row>
    <row r="199" spans="1:11" x14ac:dyDescent="0.5">
      <c r="A199" s="362" t="s">
        <v>140</v>
      </c>
      <c r="B199" s="363"/>
      <c r="C199" s="341">
        <f>+'demanda-enl'!BK204</f>
        <v>2.2082275964284421</v>
      </c>
      <c r="D199" s="341" t="s">
        <v>118</v>
      </c>
      <c r="E199" s="341">
        <f>+'demanda-enl'!BK206</f>
        <v>-8.8030178205968035E-2</v>
      </c>
      <c r="F199" s="341">
        <f>+'demanda-enl'!BK208</f>
        <v>2.1995579292792815</v>
      </c>
      <c r="G199" s="341" t="s">
        <v>118</v>
      </c>
      <c r="H199" s="341">
        <f>+'demanda-enl'!BK210</f>
        <v>3.8627067131213444E-2</v>
      </c>
    </row>
    <row r="200" spans="1:11" x14ac:dyDescent="0.5">
      <c r="A200" s="364" t="s">
        <v>135</v>
      </c>
      <c r="B200" s="365"/>
      <c r="C200" s="342">
        <f>+'demanda-enl'!AU204</f>
        <v>2.0729639080485387</v>
      </c>
      <c r="D200" s="342" t="s">
        <v>118</v>
      </c>
      <c r="E200" s="342">
        <f>+'demanda-enl'!AU206</f>
        <v>-3.8569305080220051E-2</v>
      </c>
      <c r="F200" s="342">
        <f>+'demanda-enl'!AU208</f>
        <v>2.1581337264977947</v>
      </c>
      <c r="G200" s="342" t="s">
        <v>118</v>
      </c>
      <c r="H200" s="342">
        <f>+'demanda-enl'!AU210</f>
        <v>6.0089373576158955E-2</v>
      </c>
    </row>
    <row r="201" spans="1:11" x14ac:dyDescent="0.5">
      <c r="A201" s="360" t="s">
        <v>204</v>
      </c>
      <c r="B201" s="361"/>
      <c r="C201" s="333"/>
      <c r="D201" s="333"/>
      <c r="E201" s="333"/>
      <c r="F201" s="333"/>
      <c r="G201" s="333"/>
      <c r="H201" s="333"/>
    </row>
    <row r="202" spans="1:11" x14ac:dyDescent="0.5">
      <c r="A202" s="362" t="s">
        <v>139</v>
      </c>
      <c r="B202" s="363"/>
      <c r="C202" s="343">
        <f>(demanda!CA178/demanda!AE178)</f>
        <v>0.14834001632097127</v>
      </c>
      <c r="D202" s="344" t="s">
        <v>118</v>
      </c>
      <c r="E202" s="345">
        <f>((demanda!CA178/demanda!AE178)-(demanda!CA177/demanda!AE177))*100</f>
        <v>1.1796001528302762</v>
      </c>
      <c r="F202" s="343">
        <f>(demanda!CA182/demanda!AE182)</f>
        <v>0.12223318352107498</v>
      </c>
      <c r="G202" s="344" t="s">
        <v>118</v>
      </c>
      <c r="H202" s="345">
        <f>((demanda!CA182/demanda!AE182)-(demanda!CA181/demanda!AE181))*100</f>
        <v>0.4653341430327973</v>
      </c>
    </row>
    <row r="203" spans="1:11" x14ac:dyDescent="0.5">
      <c r="A203" s="362" t="s">
        <v>140</v>
      </c>
      <c r="B203" s="363"/>
      <c r="C203" s="343">
        <f>(demanda!CI178/demanda!AL178)</f>
        <v>8.609685392194226E-2</v>
      </c>
      <c r="D203" s="344" t="s">
        <v>118</v>
      </c>
      <c r="E203" s="345">
        <f>((demanda!CI178/demanda!AL178)-(demanda!CI177/demanda!AL177))*100</f>
        <v>-0.9187332132598911</v>
      </c>
      <c r="F203" s="343">
        <f>(demanda!CI182/demanda!AL182)</f>
        <v>8.6995520111856101E-2</v>
      </c>
      <c r="G203" s="344" t="s">
        <v>118</v>
      </c>
      <c r="H203" s="345">
        <f>((demanda!CI182/demanda!AL182)-(demanda!CI181/demanda!AL181))*100</f>
        <v>-2.5667445821406232E-2</v>
      </c>
    </row>
    <row r="204" spans="1:11" x14ac:dyDescent="0.5">
      <c r="A204" s="362" t="s">
        <v>135</v>
      </c>
      <c r="B204" s="363"/>
      <c r="C204" s="343">
        <f>(demanda!BS178/demanda!X178)</f>
        <v>0.10628777239833948</v>
      </c>
      <c r="D204" s="345" t="s">
        <v>118</v>
      </c>
      <c r="E204" s="345">
        <f>((demanda!BS178/demanda!X178)-(demanda!BS177/demanda!X177))*100</f>
        <v>-0.23640482749235359</v>
      </c>
      <c r="F204" s="343">
        <f>(demanda!BS182/demanda!X182)</f>
        <v>0.10256846213138868</v>
      </c>
      <c r="G204" s="345" t="s">
        <v>118</v>
      </c>
      <c r="H204" s="345">
        <f>((demanda!BS182/demanda!X182)-(demanda!BS181/demanda!X181))*100</f>
        <v>0.18029247307975588</v>
      </c>
    </row>
    <row r="205" spans="1:11" x14ac:dyDescent="0.5">
      <c r="A205" s="360" t="s">
        <v>310</v>
      </c>
      <c r="B205" s="361"/>
      <c r="C205" s="333"/>
      <c r="D205" s="333"/>
      <c r="E205" s="333"/>
      <c r="F205" s="333"/>
      <c r="G205" s="333"/>
      <c r="H205" s="333"/>
    </row>
    <row r="206" spans="1:11" x14ac:dyDescent="0.5">
      <c r="A206" s="364" t="s">
        <v>143</v>
      </c>
      <c r="B206" s="365"/>
      <c r="C206" s="346">
        <f>+oferta!AP178</f>
        <v>3885</v>
      </c>
      <c r="D206" s="347">
        <f>+'oferta-enl'!AP179</f>
        <v>5.1746442432083484E-3</v>
      </c>
      <c r="E206" s="346">
        <f>+'oferta-enl'!AP180</f>
        <v>20</v>
      </c>
      <c r="F206" s="346">
        <f>+oferta!AP182</f>
        <v>3959.7</v>
      </c>
      <c r="G206" s="347">
        <f>+'oferta-enl'!AP183</f>
        <v>4.798327334321395E-2</v>
      </c>
      <c r="H206" s="346">
        <f>+'oferta-enl'!AP184</f>
        <v>181.29999999999973</v>
      </c>
    </row>
    <row r="207" spans="1:11" x14ac:dyDescent="0.5">
      <c r="A207" s="364" t="s">
        <v>299</v>
      </c>
      <c r="B207" s="365"/>
      <c r="C207" s="347">
        <f>'oferta-enl'!AH178/100</f>
        <v>0.56509999999999994</v>
      </c>
      <c r="D207" s="342" t="s">
        <v>118</v>
      </c>
      <c r="E207" s="342">
        <f>'oferta-enl'!AH180</f>
        <v>0</v>
      </c>
      <c r="F207" s="347">
        <f>'oferta-enl'!AH182/100</f>
        <v>0.53678339125175878</v>
      </c>
      <c r="G207" s="342" t="s">
        <v>118</v>
      </c>
      <c r="H207" s="342">
        <f>'oferta-enl'!AH184</f>
        <v>0.77075836863965463</v>
      </c>
    </row>
    <row r="208" spans="1:11" x14ac:dyDescent="0.5">
      <c r="A208" s="364" t="s">
        <v>300</v>
      </c>
      <c r="B208" s="365"/>
      <c r="C208" s="346">
        <f>'oferta-enl'!Z178</f>
        <v>31679</v>
      </c>
      <c r="D208" s="347">
        <f>'oferta-enl'!Z179</f>
        <v>-1.4499605988967934E-3</v>
      </c>
      <c r="E208" s="346">
        <f>'oferta-enl'!Z180</f>
        <v>-46</v>
      </c>
      <c r="F208" s="346">
        <f>'oferta-enl'!Z182</f>
        <v>31912.7</v>
      </c>
      <c r="G208" s="347">
        <f>'oferta-enl'!Z183</f>
        <v>1.084883846158724E-2</v>
      </c>
      <c r="H208" s="346">
        <f>'oferta-enl'!Z184</f>
        <v>342.5</v>
      </c>
      <c r="I208" s="151"/>
    </row>
    <row r="209" spans="1:12" x14ac:dyDescent="0.5">
      <c r="A209" s="349" t="str">
        <f>($A$97)</f>
        <v>Fuente: Oficina del Dato a partir de datos de Encuesta de Ocupación Hotelera (INE)</v>
      </c>
      <c r="B209" s="349"/>
      <c r="C209" s="350"/>
      <c r="D209" s="350"/>
      <c r="E209" s="350"/>
      <c r="F209" s="350"/>
      <c r="G209" s="350"/>
      <c r="H209" s="350"/>
      <c r="I209" s="151"/>
    </row>
    <row r="210" spans="1:12" x14ac:dyDescent="0.5">
      <c r="A210" s="148"/>
      <c r="B210" s="148"/>
      <c r="C210" s="149"/>
      <c r="D210" s="149"/>
      <c r="E210" s="149"/>
      <c r="F210" s="149"/>
      <c r="G210" s="149"/>
      <c r="H210" s="149"/>
    </row>
    <row r="211" spans="1:12" x14ac:dyDescent="0.5">
      <c r="A211" s="148"/>
      <c r="B211" s="148"/>
      <c r="C211" s="149"/>
      <c r="D211" s="149"/>
      <c r="E211" s="149"/>
      <c r="F211" s="149"/>
      <c r="G211" s="149"/>
      <c r="H211" s="149"/>
    </row>
    <row r="212" spans="1:12" ht="32.5" x14ac:dyDescent="0.5">
      <c r="A212" s="331" t="s">
        <v>306</v>
      </c>
      <c r="B212" s="359"/>
      <c r="C212" s="325"/>
      <c r="D212" s="325"/>
      <c r="E212" s="325"/>
      <c r="F212" s="325"/>
      <c r="G212" s="325"/>
      <c r="H212" s="325"/>
      <c r="I212" s="325"/>
    </row>
    <row r="213" spans="1:12" ht="21.75" customHeight="1" x14ac:dyDescent="0.5">
      <c r="A213" s="145"/>
      <c r="B213" s="145"/>
      <c r="C213" s="143"/>
      <c r="D213" s="143"/>
      <c r="E213" s="143"/>
      <c r="F213" s="143"/>
      <c r="G213" s="143"/>
      <c r="H213" s="143"/>
    </row>
    <row r="214" spans="1:12" ht="26.25" customHeight="1" x14ac:dyDescent="0.5">
      <c r="A214" s="468" t="s">
        <v>123</v>
      </c>
      <c r="B214" s="366"/>
      <c r="C214" s="451" t="str">
        <f>$C$74</f>
        <v>Oct.25</v>
      </c>
      <c r="D214" s="454" t="str">
        <f>$D$74</f>
        <v>Variación mensual                                   Oct.25/Oct.24</v>
      </c>
      <c r="E214" s="455"/>
      <c r="F214" s="458" t="str">
        <f>$F$74</f>
        <v>Acumulado Ene-Oct.25</v>
      </c>
      <c r="G214" s="454" t="str">
        <f>$G$74</f>
        <v>Var. del acumulado                                                       Ene-Oct.25/Ene-Oct.24</v>
      </c>
      <c r="H214" s="455"/>
    </row>
    <row r="215" spans="1:12" ht="16.5" customHeight="1" x14ac:dyDescent="0.5">
      <c r="A215" s="469"/>
      <c r="B215" s="367"/>
      <c r="C215" s="452"/>
      <c r="D215" s="456"/>
      <c r="E215" s="457"/>
      <c r="F215" s="459"/>
      <c r="G215" s="456"/>
      <c r="H215" s="457"/>
    </row>
    <row r="216" spans="1:12" x14ac:dyDescent="0.5">
      <c r="A216" s="470"/>
      <c r="B216" s="368"/>
      <c r="C216" s="453"/>
      <c r="D216" s="348" t="str">
        <f>$D$76</f>
        <v>%</v>
      </c>
      <c r="E216" s="348" t="str">
        <f>$E$76</f>
        <v>Diferencias</v>
      </c>
      <c r="F216" s="460"/>
      <c r="G216" s="348" t="str">
        <f>$G$76</f>
        <v>%</v>
      </c>
      <c r="H216" s="348" t="str">
        <f>$H$76</f>
        <v>Diferencias</v>
      </c>
    </row>
    <row r="217" spans="1:12" x14ac:dyDescent="0.5">
      <c r="A217" s="360" t="s">
        <v>138</v>
      </c>
      <c r="B217" s="361"/>
      <c r="C217" s="333"/>
      <c r="D217" s="333"/>
      <c r="E217" s="333"/>
      <c r="F217" s="333"/>
      <c r="G217" s="333"/>
      <c r="H217" s="333"/>
    </row>
    <row r="218" spans="1:12" x14ac:dyDescent="0.5">
      <c r="A218" s="362" t="s">
        <v>139</v>
      </c>
      <c r="B218" s="363"/>
      <c r="C218" s="335">
        <f>+demanda!BD178</f>
        <v>56029</v>
      </c>
      <c r="D218" s="336">
        <f>+'demanda-enl'!BD179</f>
        <v>1.7931761200537855E-2</v>
      </c>
      <c r="E218" s="335">
        <f>+'demanda-enl'!BD180</f>
        <v>987</v>
      </c>
      <c r="F218" s="335">
        <f>+demanda!BD182</f>
        <v>789714</v>
      </c>
      <c r="G218" s="336">
        <f>+'demanda-enl'!BD183</f>
        <v>1.7809087815892743E-2</v>
      </c>
      <c r="H218" s="335">
        <f>+'demanda-enl'!BD184</f>
        <v>13818</v>
      </c>
      <c r="J218" s="146"/>
    </row>
    <row r="219" spans="1:12" x14ac:dyDescent="0.5">
      <c r="A219" s="362" t="s">
        <v>140</v>
      </c>
      <c r="B219" s="363"/>
      <c r="C219" s="335">
        <f>+demanda!BL178</f>
        <v>22166</v>
      </c>
      <c r="D219" s="336">
        <f>+'demanda-enl'!BL179</f>
        <v>-6.6694736842105251E-2</v>
      </c>
      <c r="E219" s="335">
        <f>+'demanda-enl'!BL180</f>
        <v>-1584</v>
      </c>
      <c r="F219" s="335">
        <f>+demanda!BL182</f>
        <v>291185</v>
      </c>
      <c r="G219" s="336">
        <f>+'demanda-enl'!BL183</f>
        <v>3.321209970726513E-2</v>
      </c>
      <c r="H219" s="335">
        <f>+'demanda-enl'!BL184</f>
        <v>9360</v>
      </c>
      <c r="J219" s="146"/>
      <c r="K219" s="147"/>
      <c r="L219" s="147"/>
    </row>
    <row r="220" spans="1:12" x14ac:dyDescent="0.5">
      <c r="A220" s="364" t="s">
        <v>135</v>
      </c>
      <c r="B220" s="365"/>
      <c r="C220" s="338">
        <f>+demanda!AV178</f>
        <v>78195</v>
      </c>
      <c r="D220" s="339">
        <f>+'demanda-enl'!AV179</f>
        <v>-7.5769113615595796E-3</v>
      </c>
      <c r="E220" s="338">
        <f>+'demanda-enl'!AV180</f>
        <v>-597</v>
      </c>
      <c r="F220" s="338">
        <f>+demanda!AV182</f>
        <v>1080901</v>
      </c>
      <c r="G220" s="339">
        <f>+'demanda-enl'!AV183</f>
        <v>2.1916974167997427E-2</v>
      </c>
      <c r="H220" s="338">
        <f>+'demanda-enl'!AV184</f>
        <v>23182</v>
      </c>
      <c r="J220" s="146"/>
      <c r="K220" s="147"/>
    </row>
    <row r="221" spans="1:12" x14ac:dyDescent="0.5">
      <c r="A221" s="360" t="s">
        <v>141</v>
      </c>
      <c r="B221" s="361"/>
      <c r="C221" s="333"/>
      <c r="D221" s="340"/>
      <c r="E221" s="333"/>
      <c r="F221" s="333"/>
      <c r="G221" s="340"/>
      <c r="H221" s="333"/>
      <c r="J221" s="146"/>
    </row>
    <row r="222" spans="1:12" x14ac:dyDescent="0.5">
      <c r="A222" s="362" t="s">
        <v>139</v>
      </c>
      <c r="B222" s="363"/>
      <c r="C222" s="335">
        <f>+demanda!CB178</f>
        <v>127430</v>
      </c>
      <c r="D222" s="336">
        <f>+'demanda-enl'!CB179</f>
        <v>-4.0574014260007951E-2</v>
      </c>
      <c r="E222" s="335">
        <f>+'demanda-enl'!CB180</f>
        <v>-5389</v>
      </c>
      <c r="F222" s="335">
        <f>+demanda!CB182</f>
        <v>2415975</v>
      </c>
      <c r="G222" s="336">
        <f>+'demanda-enl'!CB183</f>
        <v>-1.8213626084253254E-2</v>
      </c>
      <c r="H222" s="335">
        <f>+'demanda-enl'!CB184</f>
        <v>-44820</v>
      </c>
      <c r="J222" s="146"/>
    </row>
    <row r="223" spans="1:12" x14ac:dyDescent="0.5">
      <c r="A223" s="362" t="s">
        <v>140</v>
      </c>
      <c r="B223" s="363"/>
      <c r="C223" s="335">
        <f>+demanda!CJ178</f>
        <v>106792</v>
      </c>
      <c r="D223" s="336">
        <f>+'demanda-enl'!CJ179</f>
        <v>-0.12357816988100123</v>
      </c>
      <c r="E223" s="335">
        <f>+'demanda-enl'!CJ180</f>
        <v>-15058</v>
      </c>
      <c r="F223" s="335">
        <f>+demanda!CJ182</f>
        <v>1401644</v>
      </c>
      <c r="G223" s="336">
        <f>+'demanda-enl'!CJ183</f>
        <v>1.4499005509506224E-2</v>
      </c>
      <c r="H223" s="335">
        <f>+'demanda-enl'!CJ184</f>
        <v>20032</v>
      </c>
      <c r="K223" s="147"/>
    </row>
    <row r="224" spans="1:12" x14ac:dyDescent="0.5">
      <c r="A224" s="364" t="s">
        <v>135</v>
      </c>
      <c r="B224" s="365"/>
      <c r="C224" s="338">
        <f>+demanda!BT178</f>
        <v>234221</v>
      </c>
      <c r="D224" s="339">
        <f>+'demanda-enl'!BT179</f>
        <v>-8.0296069423175132E-2</v>
      </c>
      <c r="E224" s="338">
        <f>+'demanda-enl'!BT180</f>
        <v>-20449</v>
      </c>
      <c r="F224" s="338">
        <f>+demanda!BT182</f>
        <v>3817618</v>
      </c>
      <c r="G224" s="339">
        <f>+'demanda-enl'!BT183</f>
        <v>-6.4519419978456005E-3</v>
      </c>
      <c r="H224" s="338">
        <f>+'demanda-enl'!BT184</f>
        <v>-24791</v>
      </c>
    </row>
    <row r="225" spans="1:9" x14ac:dyDescent="0.5">
      <c r="A225" s="360" t="s">
        <v>142</v>
      </c>
      <c r="B225" s="361"/>
      <c r="C225" s="333"/>
      <c r="D225" s="333"/>
      <c r="E225" s="333"/>
      <c r="F225" s="333"/>
      <c r="G225" s="333"/>
      <c r="H225" s="333"/>
    </row>
    <row r="226" spans="1:9" x14ac:dyDescent="0.5">
      <c r="A226" s="362" t="s">
        <v>139</v>
      </c>
      <c r="B226" s="363"/>
      <c r="C226" s="341">
        <f>+'demanda-enl'!BD204</f>
        <v>2.2743579217905014</v>
      </c>
      <c r="D226" s="341" t="s">
        <v>118</v>
      </c>
      <c r="E226" s="341">
        <f>+'demanda-enl'!BD206</f>
        <v>-0.13869029593414517</v>
      </c>
      <c r="F226" s="341">
        <f>+'demanda-enl'!BD208</f>
        <v>3.0593037479391274</v>
      </c>
      <c r="G226" s="341" t="s">
        <v>118</v>
      </c>
      <c r="H226" s="341">
        <f>+'demanda-enl'!BD210</f>
        <v>-0.11224888282582057</v>
      </c>
    </row>
    <row r="227" spans="1:9" x14ac:dyDescent="0.5">
      <c r="A227" s="362" t="s">
        <v>140</v>
      </c>
      <c r="B227" s="363"/>
      <c r="C227" s="341">
        <f>+'demanda-enl'!BL204</f>
        <v>4.8178291076423347</v>
      </c>
      <c r="D227" s="341" t="s">
        <v>118</v>
      </c>
      <c r="E227" s="341">
        <f>+'demanda-enl'!BL206</f>
        <v>-0.31269720814713864</v>
      </c>
      <c r="F227" s="341">
        <f>+'demanda-enl'!BL208</f>
        <v>4.8135858646564902</v>
      </c>
      <c r="G227" s="341" t="s">
        <v>118</v>
      </c>
      <c r="H227" s="341">
        <f>+'demanda-enl'!BL210</f>
        <v>-8.878972303090471E-2</v>
      </c>
    </row>
    <row r="228" spans="1:9" x14ac:dyDescent="0.5">
      <c r="A228" s="364" t="s">
        <v>135</v>
      </c>
      <c r="B228" s="365"/>
      <c r="C228" s="342">
        <f>+'demanda-enl'!AV204</f>
        <v>2.9953449709060682</v>
      </c>
      <c r="D228" s="342" t="s">
        <v>118</v>
      </c>
      <c r="E228" s="342">
        <f>+'demanda-enl'!AV206</f>
        <v>-0.23683596116825401</v>
      </c>
      <c r="F228" s="342">
        <f>+'demanda-enl'!AV208</f>
        <v>3.5318849737395008</v>
      </c>
      <c r="G228" s="342" t="s">
        <v>118</v>
      </c>
      <c r="H228" s="342">
        <f>+'demanda-enl'!AV210</f>
        <v>-0.10084640387591515</v>
      </c>
    </row>
    <row r="229" spans="1:9" x14ac:dyDescent="0.5">
      <c r="A229" s="360" t="s">
        <v>204</v>
      </c>
      <c r="B229" s="361"/>
      <c r="C229" s="333"/>
      <c r="D229" s="333"/>
      <c r="E229" s="333"/>
      <c r="F229" s="333"/>
      <c r="G229" s="333"/>
      <c r="H229" s="333"/>
    </row>
    <row r="230" spans="1:9" x14ac:dyDescent="0.5">
      <c r="A230" s="362" t="s">
        <v>139</v>
      </c>
      <c r="B230" s="363"/>
      <c r="C230" s="343">
        <f>(demanda!CB178/demanda!AE178)</f>
        <v>7.4812279476085083E-2</v>
      </c>
      <c r="D230" s="344" t="s">
        <v>118</v>
      </c>
      <c r="E230" s="345">
        <f>((demanda!CB178/demanda!AE178)-(demanda!CB177/demanda!AE177))*100</f>
        <v>-0.49258470660686199</v>
      </c>
      <c r="F230" s="343">
        <f>(demanda!CB182/demanda!AE182)</f>
        <v>0.10655401285859148</v>
      </c>
      <c r="G230" s="344" t="s">
        <v>118</v>
      </c>
      <c r="H230" s="345">
        <f>((demanda!CB182/demanda!AE182)-(demanda!CB181/demanda!AE181))*100</f>
        <v>-0.16922126140739568</v>
      </c>
    </row>
    <row r="231" spans="1:9" x14ac:dyDescent="0.5">
      <c r="A231" s="362" t="s">
        <v>140</v>
      </c>
      <c r="B231" s="363"/>
      <c r="C231" s="343">
        <f>(demanda!CJ178/demanda!AL178)</f>
        <v>3.0103215534873863E-2</v>
      </c>
      <c r="D231" s="344" t="s">
        <v>118</v>
      </c>
      <c r="E231" s="345">
        <f>((demanda!CJ178/demanda!AL178)-(demanda!CJ177/demanda!AL177))*100</f>
        <v>-0.49560846026587213</v>
      </c>
      <c r="F231" s="343">
        <f>(demanda!CJ182/demanda!AL182)</f>
        <v>4.8955344738750961E-2</v>
      </c>
      <c r="G231" s="344" t="s">
        <v>118</v>
      </c>
      <c r="H231" s="345">
        <f>((demanda!CJ182/demanda!AL182)-(demanda!CJ181/demanda!AL181))*100</f>
        <v>1.1167050173407217E-2</v>
      </c>
    </row>
    <row r="232" spans="1:9" x14ac:dyDescent="0.5">
      <c r="A232" s="362" t="s">
        <v>135</v>
      </c>
      <c r="B232" s="363"/>
      <c r="C232" s="343">
        <f>(demanda!BT178/demanda!X178)</f>
        <v>4.4606233876444572E-2</v>
      </c>
      <c r="D232" s="345" t="s">
        <v>118</v>
      </c>
      <c r="E232" s="345">
        <f>((demanda!BT178/demanda!X178)-(demanda!BT177/demanda!X177))*100</f>
        <v>-0.49286050628753952</v>
      </c>
      <c r="F232" s="343">
        <f>(demanda!BT182/demanda!X182)</f>
        <v>7.4410562788430695E-2</v>
      </c>
      <c r="G232" s="345" t="s">
        <v>118</v>
      </c>
      <c r="H232" s="345">
        <f>((demanda!BT182/demanda!X182)-(demanda!BT181/demanda!X181))*100</f>
        <v>-9.0167680365640934E-2</v>
      </c>
    </row>
    <row r="233" spans="1:9" x14ac:dyDescent="0.5">
      <c r="A233" s="360" t="s">
        <v>310</v>
      </c>
      <c r="B233" s="361"/>
      <c r="C233" s="333"/>
      <c r="D233" s="333"/>
      <c r="E233" s="333"/>
      <c r="F233" s="333"/>
      <c r="G233" s="333"/>
      <c r="H233" s="333"/>
    </row>
    <row r="234" spans="1:9" x14ac:dyDescent="0.5">
      <c r="A234" s="364" t="s">
        <v>143</v>
      </c>
      <c r="B234" s="365"/>
      <c r="C234" s="346">
        <f>+oferta!AQ178</f>
        <v>2317</v>
      </c>
      <c r="D234" s="347">
        <f>+'oferta-enl'!AQ179</f>
        <v>-6.4594267258780813E-2</v>
      </c>
      <c r="E234" s="346">
        <f>+'oferta-enl'!AQ180</f>
        <v>-160</v>
      </c>
      <c r="F234" s="346">
        <f>+oferta!AQ182</f>
        <v>3281.5</v>
      </c>
      <c r="G234" s="347">
        <f>+'oferta-enl'!AQ183</f>
        <v>-2.6925243898822782E-2</v>
      </c>
      <c r="H234" s="346">
        <f>+'oferta-enl'!AQ184</f>
        <v>-90.800000000000182</v>
      </c>
    </row>
    <row r="235" spans="1:9" x14ac:dyDescent="0.5">
      <c r="A235" s="364" t="s">
        <v>299</v>
      </c>
      <c r="B235" s="365"/>
      <c r="C235" s="347">
        <f>'oferta-enl'!AI178/100</f>
        <v>0.49020000000000002</v>
      </c>
      <c r="D235" s="342" t="s">
        <v>118</v>
      </c>
      <c r="E235" s="342">
        <f>'oferta-enl'!AI180</f>
        <v>2.75</v>
      </c>
      <c r="F235" s="347">
        <f>'oferta-enl'!AI182/100</f>
        <v>0.564429738303308</v>
      </c>
      <c r="G235" s="342" t="s">
        <v>118</v>
      </c>
      <c r="H235" s="342">
        <f>'oferta-enl'!AI184</f>
        <v>0.47811239888455503</v>
      </c>
    </row>
    <row r="236" spans="1:9" x14ac:dyDescent="0.5">
      <c r="A236" s="364" t="s">
        <v>300</v>
      </c>
      <c r="B236" s="365"/>
      <c r="C236" s="346">
        <f>'oferta-enl'!AA178</f>
        <v>15214</v>
      </c>
      <c r="D236" s="347">
        <f>'oferta-enl'!AA179</f>
        <v>-0.13777274015301788</v>
      </c>
      <c r="E236" s="346">
        <f>'oferta-enl'!AA180</f>
        <v>-2431</v>
      </c>
      <c r="F236" s="346">
        <f>'oferta-enl'!AA182</f>
        <v>21215.4</v>
      </c>
      <c r="G236" s="347">
        <f>'oferta-enl'!AA183</f>
        <v>-2.5269464379244155E-2</v>
      </c>
      <c r="H236" s="346">
        <f>'oferta-enl'!AA184</f>
        <v>-550</v>
      </c>
      <c r="I236" s="151"/>
    </row>
    <row r="237" spans="1:9" x14ac:dyDescent="0.5">
      <c r="A237" s="349" t="str">
        <f>($A$97)</f>
        <v>Fuente: Oficina del Dato a partir de datos de Encuesta de Ocupación Hotelera (INE)</v>
      </c>
      <c r="B237" s="349"/>
      <c r="C237" s="350"/>
      <c r="D237" s="350"/>
      <c r="E237" s="350"/>
      <c r="F237" s="350"/>
      <c r="G237" s="350"/>
      <c r="H237" s="350"/>
      <c r="I237" s="151"/>
    </row>
    <row r="238" spans="1:9" ht="18.5" x14ac:dyDescent="0.5">
      <c r="A238" s="329" t="s">
        <v>258</v>
      </c>
      <c r="B238" s="140"/>
      <c r="C238" s="140"/>
      <c r="D238" s="141"/>
      <c r="E238" s="141"/>
      <c r="F238" s="142"/>
      <c r="G238" s="142"/>
      <c r="I238" s="330" t="str">
        <f>demanda!A178</f>
        <v>OCTUBRE 25</v>
      </c>
    </row>
    <row r="239" spans="1:9" x14ac:dyDescent="0.5">
      <c r="A239" s="148"/>
      <c r="B239" s="148"/>
      <c r="C239" s="149"/>
      <c r="D239" s="149"/>
      <c r="E239" s="149"/>
      <c r="F239" s="149"/>
      <c r="G239" s="149"/>
      <c r="H239" s="149"/>
    </row>
    <row r="240" spans="1:9" ht="32.5" x14ac:dyDescent="0.5">
      <c r="A240" s="331" t="s">
        <v>307</v>
      </c>
      <c r="B240" s="359"/>
      <c r="C240" s="325"/>
      <c r="D240" s="325"/>
      <c r="E240" s="325"/>
      <c r="F240" s="325"/>
      <c r="G240" s="325"/>
      <c r="H240" s="325"/>
      <c r="I240" s="325"/>
    </row>
    <row r="241" spans="1:12" ht="21.75" customHeight="1" x14ac:dyDescent="0.5">
      <c r="A241" s="145"/>
      <c r="B241" s="145"/>
      <c r="C241" s="143"/>
      <c r="D241" s="143"/>
      <c r="E241" s="143"/>
      <c r="F241" s="143"/>
      <c r="G241" s="143"/>
      <c r="H241" s="143"/>
    </row>
    <row r="242" spans="1:12" ht="26.25" customHeight="1" x14ac:dyDescent="0.5">
      <c r="A242" s="468" t="s">
        <v>124</v>
      </c>
      <c r="B242" s="366"/>
      <c r="C242" s="451" t="str">
        <f>$C$74</f>
        <v>Oct.25</v>
      </c>
      <c r="D242" s="454" t="str">
        <f>$D$74</f>
        <v>Variación mensual                                   Oct.25/Oct.24</v>
      </c>
      <c r="E242" s="455"/>
      <c r="F242" s="458" t="str">
        <f>$F$74</f>
        <v>Acumulado Ene-Oct.25</v>
      </c>
      <c r="G242" s="454" t="str">
        <f>$G$74</f>
        <v>Var. del acumulado                                                       Ene-Oct.25/Ene-Oct.24</v>
      </c>
      <c r="H242" s="455"/>
    </row>
    <row r="243" spans="1:12" ht="16.5" customHeight="1" x14ac:dyDescent="0.5">
      <c r="A243" s="469"/>
      <c r="B243" s="367"/>
      <c r="C243" s="452"/>
      <c r="D243" s="456"/>
      <c r="E243" s="457"/>
      <c r="F243" s="459"/>
      <c r="G243" s="456"/>
      <c r="H243" s="457"/>
    </row>
    <row r="244" spans="1:12" x14ac:dyDescent="0.5">
      <c r="A244" s="470"/>
      <c r="B244" s="368"/>
      <c r="C244" s="453"/>
      <c r="D244" s="348" t="str">
        <f>$D$76</f>
        <v>%</v>
      </c>
      <c r="E244" s="348" t="str">
        <f>$E$76</f>
        <v>Diferencias</v>
      </c>
      <c r="F244" s="460"/>
      <c r="G244" s="348" t="str">
        <f>$G$76</f>
        <v>%</v>
      </c>
      <c r="H244" s="348" t="str">
        <f>$H$76</f>
        <v>Diferencias</v>
      </c>
    </row>
    <row r="245" spans="1:12" x14ac:dyDescent="0.5">
      <c r="A245" s="360" t="s">
        <v>138</v>
      </c>
      <c r="B245" s="361"/>
      <c r="C245" s="333"/>
      <c r="D245" s="333"/>
      <c r="E245" s="333"/>
      <c r="F245" s="333"/>
      <c r="G245" s="333"/>
      <c r="H245" s="333"/>
    </row>
    <row r="246" spans="1:12" x14ac:dyDescent="0.5">
      <c r="A246" s="362" t="s">
        <v>139</v>
      </c>
      <c r="B246" s="363"/>
      <c r="C246" s="335">
        <f>+demanda!BE178</f>
        <v>52018</v>
      </c>
      <c r="D246" s="336">
        <f>+'demanda-enl'!BE179</f>
        <v>2.4137659473932871E-2</v>
      </c>
      <c r="E246" s="335">
        <f>+'demanda-enl'!BE180</f>
        <v>1226</v>
      </c>
      <c r="F246" s="335">
        <f>+demanda!BE182</f>
        <v>439009</v>
      </c>
      <c r="G246" s="336">
        <f>+'demanda-enl'!BE183</f>
        <v>1.5841245085766342E-2</v>
      </c>
      <c r="H246" s="335">
        <f>+'demanda-enl'!BE184</f>
        <v>6846</v>
      </c>
      <c r="J246" s="146"/>
    </row>
    <row r="247" spans="1:12" x14ac:dyDescent="0.5">
      <c r="A247" s="362" t="s">
        <v>140</v>
      </c>
      <c r="B247" s="363"/>
      <c r="C247" s="335">
        <f>+demanda!BM178</f>
        <v>8151</v>
      </c>
      <c r="D247" s="336">
        <f>+'demanda-enl'!BM179</f>
        <v>-4.1509877704609566E-2</v>
      </c>
      <c r="E247" s="335">
        <f>+'demanda-enl'!BM180</f>
        <v>-353</v>
      </c>
      <c r="F247" s="335">
        <f>+demanda!BM182</f>
        <v>63276</v>
      </c>
      <c r="G247" s="336">
        <f>+'demanda-enl'!BM183</f>
        <v>-5.606110332070291E-2</v>
      </c>
      <c r="H247" s="335">
        <f>+'demanda-enl'!BM184</f>
        <v>-3758</v>
      </c>
      <c r="J247" s="146"/>
      <c r="K247" s="147"/>
      <c r="L247" s="147"/>
    </row>
    <row r="248" spans="1:12" x14ac:dyDescent="0.5">
      <c r="A248" s="364" t="s">
        <v>135</v>
      </c>
      <c r="B248" s="365"/>
      <c r="C248" s="338">
        <f>+demanda!AW178</f>
        <v>60169</v>
      </c>
      <c r="D248" s="339">
        <f>+'demanda-enl'!AW179</f>
        <v>1.4722746896923988E-2</v>
      </c>
      <c r="E248" s="338">
        <f>+'demanda-enl'!AW180</f>
        <v>873</v>
      </c>
      <c r="F248" s="338">
        <f>+demanda!AW182</f>
        <v>502286</v>
      </c>
      <c r="G248" s="339">
        <f>+'demanda-enl'!AW183</f>
        <v>6.1919690702030294E-3</v>
      </c>
      <c r="H248" s="338">
        <f>+'demanda-enl'!AW184</f>
        <v>3091</v>
      </c>
      <c r="J248" s="146"/>
      <c r="K248" s="147"/>
    </row>
    <row r="249" spans="1:12" x14ac:dyDescent="0.5">
      <c r="A249" s="360" t="s">
        <v>141</v>
      </c>
      <c r="B249" s="361"/>
      <c r="C249" s="333"/>
      <c r="D249" s="340"/>
      <c r="E249" s="333"/>
      <c r="F249" s="333"/>
      <c r="G249" s="340"/>
      <c r="H249" s="333"/>
      <c r="J249" s="146"/>
    </row>
    <row r="250" spans="1:12" x14ac:dyDescent="0.5">
      <c r="A250" s="362" t="s">
        <v>139</v>
      </c>
      <c r="B250" s="363"/>
      <c r="C250" s="335">
        <f>+demanda!CC178</f>
        <v>92194</v>
      </c>
      <c r="D250" s="336">
        <f>+'demanda-enl'!CC179</f>
        <v>4.6446164672765633E-2</v>
      </c>
      <c r="E250" s="335">
        <f>+'demanda-enl'!CC180</f>
        <v>4092</v>
      </c>
      <c r="F250" s="335">
        <f>+demanda!CC182</f>
        <v>801963</v>
      </c>
      <c r="G250" s="336">
        <f>+'demanda-enl'!CC183</f>
        <v>2.1861453658611252E-2</v>
      </c>
      <c r="H250" s="335">
        <f>+'demanda-enl'!CC184</f>
        <v>17157</v>
      </c>
      <c r="J250" s="146"/>
    </row>
    <row r="251" spans="1:12" x14ac:dyDescent="0.5">
      <c r="A251" s="362" t="s">
        <v>140</v>
      </c>
      <c r="B251" s="363"/>
      <c r="C251" s="335">
        <f>+demanda!CK178</f>
        <v>12844</v>
      </c>
      <c r="D251" s="336">
        <f>+'demanda-enl'!CK179</f>
        <v>-4.2492917847025469E-2</v>
      </c>
      <c r="E251" s="335">
        <f>+'demanda-enl'!CK180</f>
        <v>-570</v>
      </c>
      <c r="F251" s="335">
        <f>+demanda!CK182</f>
        <v>102655</v>
      </c>
      <c r="G251" s="336">
        <f>+'demanda-enl'!CK183</f>
        <v>-6.7459416248035531E-2</v>
      </c>
      <c r="H251" s="335">
        <f>+'demanda-enl'!CK184</f>
        <v>-7426</v>
      </c>
      <c r="K251" s="147"/>
    </row>
    <row r="252" spans="1:12" x14ac:dyDescent="0.5">
      <c r="A252" s="364" t="s">
        <v>135</v>
      </c>
      <c r="B252" s="365"/>
      <c r="C252" s="338">
        <f>+demanda!BU178</f>
        <v>105039</v>
      </c>
      <c r="D252" s="339">
        <f>+'demanda-enl'!BU179</f>
        <v>3.4703889042121405E-2</v>
      </c>
      <c r="E252" s="338">
        <f>+'demanda-enl'!BU180</f>
        <v>3523</v>
      </c>
      <c r="F252" s="338">
        <f>+demanda!BU182</f>
        <v>904619</v>
      </c>
      <c r="G252" s="339">
        <f>+'demanda-enl'!BU183</f>
        <v>1.0875116076108027E-2</v>
      </c>
      <c r="H252" s="338">
        <f>+'demanda-enl'!BU184</f>
        <v>9732</v>
      </c>
    </row>
    <row r="253" spans="1:12" x14ac:dyDescent="0.5">
      <c r="A253" s="360" t="s">
        <v>142</v>
      </c>
      <c r="B253" s="361"/>
      <c r="C253" s="333"/>
      <c r="D253" s="333"/>
      <c r="E253" s="333"/>
      <c r="F253" s="333"/>
      <c r="G253" s="333"/>
      <c r="H253" s="333"/>
    </row>
    <row r="254" spans="1:12" x14ac:dyDescent="0.5">
      <c r="A254" s="362" t="s">
        <v>139</v>
      </c>
      <c r="B254" s="363"/>
      <c r="C254" s="341">
        <f>+'demanda-enl'!BE204</f>
        <v>1.7723480333730632</v>
      </c>
      <c r="D254" s="341" t="s">
        <v>118</v>
      </c>
      <c r="E254" s="341">
        <f>+'demanda-enl'!BE206</f>
        <v>3.7783535026866932E-2</v>
      </c>
      <c r="F254" s="341">
        <f>+'demanda-enl'!BE208</f>
        <v>1.82675753800036</v>
      </c>
      <c r="G254" s="341" t="s">
        <v>118</v>
      </c>
      <c r="H254" s="341">
        <f>+'demanda-enl'!BE210</f>
        <v>1.0762184395354479E-2</v>
      </c>
    </row>
    <row r="255" spans="1:12" x14ac:dyDescent="0.5">
      <c r="A255" s="362" t="s">
        <v>140</v>
      </c>
      <c r="B255" s="363"/>
      <c r="C255" s="341">
        <f>+'demanda-enl'!BM204</f>
        <v>1.5757575757575757</v>
      </c>
      <c r="D255" s="341" t="s">
        <v>118</v>
      </c>
      <c r="E255" s="341">
        <f>+'demanda-enl'!BM206</f>
        <v>-1.6177770175889172E-3</v>
      </c>
      <c r="F255" s="341">
        <f>+'demanda-enl'!BM208</f>
        <v>1.6223370630254756</v>
      </c>
      <c r="G255" s="341" t="s">
        <v>118</v>
      </c>
      <c r="H255" s="341">
        <f>+'demanda-enl'!BM210</f>
        <v>-1.9829598668590132E-2</v>
      </c>
    </row>
    <row r="256" spans="1:12" x14ac:dyDescent="0.5">
      <c r="A256" s="364" t="s">
        <v>135</v>
      </c>
      <c r="B256" s="365"/>
      <c r="C256" s="342">
        <f>+'demanda-enl'!AW204</f>
        <v>1.7457328524655553</v>
      </c>
      <c r="D256" s="342" t="s">
        <v>118</v>
      </c>
      <c r="E256" s="342">
        <f>+'demanda-enl'!AW206</f>
        <v>3.3711805514664794E-2</v>
      </c>
      <c r="F256" s="342">
        <f>+'demanda-enl'!AW208</f>
        <v>1.8010038105780373</v>
      </c>
      <c r="G256" s="342" t="s">
        <v>118</v>
      </c>
      <c r="H256" s="342">
        <f>+'demanda-enl'!AW210</f>
        <v>8.3436276835771039E-3</v>
      </c>
    </row>
    <row r="257" spans="1:9" x14ac:dyDescent="0.5">
      <c r="A257" s="360" t="s">
        <v>204</v>
      </c>
      <c r="B257" s="361"/>
      <c r="C257" s="333"/>
      <c r="D257" s="333"/>
      <c r="E257" s="333"/>
      <c r="F257" s="333"/>
      <c r="G257" s="333"/>
      <c r="H257" s="333"/>
    </row>
    <row r="258" spans="1:9" x14ac:dyDescent="0.5">
      <c r="A258" s="362" t="s">
        <v>139</v>
      </c>
      <c r="B258" s="363"/>
      <c r="C258" s="343">
        <f>(demanda!CC178/demanda!AE178)</f>
        <v>5.4125741929044874E-2</v>
      </c>
      <c r="D258" s="344" t="s">
        <v>118</v>
      </c>
      <c r="E258" s="345">
        <f>((demanda!CC178/demanda!AE178)-(demanda!CC177/demanda!AE177))*100</f>
        <v>0.12335471028767364</v>
      </c>
      <c r="F258" s="343">
        <f>(demanda!CC182/demanda!AE182)</f>
        <v>3.5369726844903034E-2</v>
      </c>
      <c r="G258" s="344" t="s">
        <v>118</v>
      </c>
      <c r="H258" s="345">
        <f>((demanda!CC182/demanda!AE182)-(demanda!CC181/demanda!AE181))*100</f>
        <v>8.4743334694783318E-2</v>
      </c>
    </row>
    <row r="259" spans="1:9" x14ac:dyDescent="0.5">
      <c r="A259" s="362" t="s">
        <v>140</v>
      </c>
      <c r="B259" s="363"/>
      <c r="C259" s="343">
        <f>(demanda!CK178/demanda!AL178)</f>
        <v>3.6205492951711729E-3</v>
      </c>
      <c r="D259" s="344" t="s">
        <v>118</v>
      </c>
      <c r="E259" s="345">
        <f>((demanda!CK178/demanda!AL178)-(demanda!CK177/demanda!AL177))*100</f>
        <v>-2.3899483322326359E-2</v>
      </c>
      <c r="F259" s="343">
        <f>(demanda!CK182/demanda!AL182)</f>
        <v>3.585440321619812E-3</v>
      </c>
      <c r="G259" s="344" t="s">
        <v>118</v>
      </c>
      <c r="H259" s="345">
        <f>((demanda!CK182/demanda!AL182)-(demanda!CK181/demanda!AL181))*100</f>
        <v>-3.0621703492099417E-2</v>
      </c>
    </row>
    <row r="260" spans="1:9" x14ac:dyDescent="0.5">
      <c r="A260" s="362" t="s">
        <v>135</v>
      </c>
      <c r="B260" s="363"/>
      <c r="C260" s="343">
        <f>(demanda!BU178/demanda!X178)</f>
        <v>2.0004159320248235E-2</v>
      </c>
      <c r="D260" s="345" t="s">
        <v>118</v>
      </c>
      <c r="E260" s="345">
        <f>((demanda!BU178/demanda!X178)-(demanda!BU177/demanda!X177))*100</f>
        <v>2.5868985088000826E-2</v>
      </c>
      <c r="F260" s="343">
        <f>(demanda!BU182/demanda!X182)</f>
        <v>1.763225364588793E-2</v>
      </c>
      <c r="G260" s="345" t="s">
        <v>118</v>
      </c>
      <c r="H260" s="345">
        <f>((demanda!BU182/demanda!X182)-(demanda!BU181/demanda!X181))*100</f>
        <v>9.2230147128675999E-3</v>
      </c>
    </row>
    <row r="261" spans="1:9" x14ac:dyDescent="0.5">
      <c r="A261" s="360" t="s">
        <v>310</v>
      </c>
      <c r="B261" s="361"/>
      <c r="C261" s="333"/>
      <c r="D261" s="333"/>
      <c r="E261" s="333"/>
      <c r="F261" s="333"/>
      <c r="G261" s="333"/>
      <c r="H261" s="333"/>
    </row>
    <row r="262" spans="1:9" x14ac:dyDescent="0.5">
      <c r="A262" s="364" t="s">
        <v>143</v>
      </c>
      <c r="B262" s="365"/>
      <c r="C262" s="346">
        <f>+oferta!AR178</f>
        <v>983</v>
      </c>
      <c r="D262" s="347">
        <f>+'oferta-enl'!AR179</f>
        <v>-5.3897978825794057E-2</v>
      </c>
      <c r="E262" s="346">
        <f>+'oferta-enl'!AR180</f>
        <v>-56</v>
      </c>
      <c r="F262" s="346">
        <f>+oferta!AR182</f>
        <v>947.3</v>
      </c>
      <c r="G262" s="347">
        <f>+'oferta-enl'!AR183</f>
        <v>-5.0991785213384211E-2</v>
      </c>
      <c r="H262" s="346">
        <f>+'oferta-enl'!AR184</f>
        <v>-50.900000000000091</v>
      </c>
    </row>
    <row r="263" spans="1:9" x14ac:dyDescent="0.5">
      <c r="A263" s="364" t="s">
        <v>299</v>
      </c>
      <c r="B263" s="365"/>
      <c r="C263" s="347">
        <f>'oferta-enl'!AJ178/100</f>
        <v>0.40289999999999998</v>
      </c>
      <c r="D263" s="342" t="s">
        <v>118</v>
      </c>
      <c r="E263" s="342">
        <f>'oferta-enl'!AJ180</f>
        <v>1.1099999999999994</v>
      </c>
      <c r="F263" s="347">
        <f>'oferta-enl'!AJ182/100</f>
        <v>0.36185065821011103</v>
      </c>
      <c r="G263" s="342" t="s">
        <v>118</v>
      </c>
      <c r="H263" s="342">
        <f>'oferta-enl'!AJ184</f>
        <v>0.78567464604707737</v>
      </c>
    </row>
    <row r="264" spans="1:9" x14ac:dyDescent="0.5">
      <c r="A264" s="364" t="s">
        <v>300</v>
      </c>
      <c r="B264" s="365"/>
      <c r="C264" s="346">
        <f>'oferta-enl'!AB178</f>
        <v>8337</v>
      </c>
      <c r="D264" s="347">
        <f>'oferta-enl'!AB179</f>
        <v>4.8210196456550669E-3</v>
      </c>
      <c r="E264" s="346">
        <f>'oferta-enl'!AB180</f>
        <v>40</v>
      </c>
      <c r="F264" s="346">
        <f>'oferta-enl'!AB182</f>
        <v>8135.7</v>
      </c>
      <c r="G264" s="347">
        <f>'oferta-enl'!AB183</f>
        <v>-7.7688611361806936E-3</v>
      </c>
      <c r="H264" s="346">
        <f>'oferta-enl'!AB184</f>
        <v>-63.699999999999818</v>
      </c>
      <c r="I264" s="151"/>
    </row>
    <row r="265" spans="1:9" x14ac:dyDescent="0.5">
      <c r="A265" s="349" t="str">
        <f>($A$97)</f>
        <v>Fuente: Oficina del Dato a partir de datos de Encuesta de Ocupación Hotelera (INE)</v>
      </c>
      <c r="B265" s="349"/>
      <c r="C265" s="350"/>
      <c r="D265" s="350"/>
      <c r="E265" s="350"/>
      <c r="F265" s="350"/>
      <c r="G265" s="350"/>
      <c r="H265" s="350"/>
      <c r="I265" s="151"/>
    </row>
    <row r="266" spans="1:9" x14ac:dyDescent="0.5">
      <c r="A266" s="148"/>
      <c r="B266" s="148"/>
      <c r="C266" s="149"/>
      <c r="D266" s="149"/>
      <c r="E266" s="149"/>
      <c r="F266" s="149"/>
      <c r="G266" s="149"/>
      <c r="H266" s="149"/>
    </row>
    <row r="267" spans="1:9" x14ac:dyDescent="0.5">
      <c r="A267" s="148"/>
      <c r="B267" s="148"/>
      <c r="C267" s="149"/>
      <c r="D267" s="149"/>
      <c r="E267" s="149"/>
      <c r="F267" s="149"/>
      <c r="G267" s="149"/>
      <c r="H267" s="149"/>
    </row>
    <row r="268" spans="1:9" ht="32.5" x14ac:dyDescent="0.5">
      <c r="A268" s="331" t="s">
        <v>308</v>
      </c>
      <c r="B268" s="359"/>
      <c r="C268" s="325"/>
      <c r="D268" s="325"/>
      <c r="E268" s="325"/>
      <c r="F268" s="325"/>
      <c r="G268" s="325"/>
      <c r="H268" s="325"/>
      <c r="I268" s="325"/>
    </row>
    <row r="269" spans="1:9" ht="21.75" customHeight="1" x14ac:dyDescent="0.5">
      <c r="A269" s="145"/>
      <c r="B269" s="145"/>
      <c r="C269" s="143"/>
      <c r="D269" s="143"/>
      <c r="E269" s="143"/>
      <c r="F269" s="143"/>
      <c r="G269" s="143"/>
      <c r="H269" s="143"/>
    </row>
    <row r="270" spans="1:9" ht="26.25" customHeight="1" x14ac:dyDescent="0.5">
      <c r="A270" s="468" t="s">
        <v>125</v>
      </c>
      <c r="B270" s="366"/>
      <c r="C270" s="451" t="str">
        <f>$C$74</f>
        <v>Oct.25</v>
      </c>
      <c r="D270" s="454" t="str">
        <f>$D$74</f>
        <v>Variación mensual                                   Oct.25/Oct.24</v>
      </c>
      <c r="E270" s="455"/>
      <c r="F270" s="458" t="str">
        <f>$F$74</f>
        <v>Acumulado Ene-Oct.25</v>
      </c>
      <c r="G270" s="454" t="str">
        <f>$G$74</f>
        <v>Var. del acumulado                                                       Ene-Oct.25/Ene-Oct.24</v>
      </c>
      <c r="H270" s="455"/>
    </row>
    <row r="271" spans="1:9" ht="16.5" customHeight="1" x14ac:dyDescent="0.5">
      <c r="A271" s="469"/>
      <c r="B271" s="367"/>
      <c r="C271" s="452"/>
      <c r="D271" s="456"/>
      <c r="E271" s="457"/>
      <c r="F271" s="459"/>
      <c r="G271" s="456"/>
      <c r="H271" s="457"/>
    </row>
    <row r="272" spans="1:9" x14ac:dyDescent="0.5">
      <c r="A272" s="470"/>
      <c r="B272" s="368"/>
      <c r="C272" s="453"/>
      <c r="D272" s="348" t="str">
        <f>$D$76</f>
        <v>%</v>
      </c>
      <c r="E272" s="348" t="str">
        <f>$E$76</f>
        <v>Diferencias</v>
      </c>
      <c r="F272" s="460"/>
      <c r="G272" s="348" t="str">
        <f>$G$76</f>
        <v>%</v>
      </c>
      <c r="H272" s="348" t="str">
        <f>$H$76</f>
        <v>Diferencias</v>
      </c>
    </row>
    <row r="273" spans="1:12" x14ac:dyDescent="0.5">
      <c r="A273" s="360" t="s">
        <v>138</v>
      </c>
      <c r="B273" s="361"/>
      <c r="C273" s="333"/>
      <c r="D273" s="333"/>
      <c r="E273" s="333"/>
      <c r="F273" s="333"/>
      <c r="G273" s="333"/>
      <c r="H273" s="333"/>
    </row>
    <row r="274" spans="1:12" x14ac:dyDescent="0.5">
      <c r="A274" s="362" t="s">
        <v>139</v>
      </c>
      <c r="B274" s="363"/>
      <c r="C274" s="335">
        <f>+demanda!BF178</f>
        <v>163815</v>
      </c>
      <c r="D274" s="336">
        <f>+'demanda-enl'!BF179</f>
        <v>-6.2836296196877583E-4</v>
      </c>
      <c r="E274" s="335">
        <f>+'demanda-enl'!BF180</f>
        <v>-103</v>
      </c>
      <c r="F274" s="335">
        <f>+demanda!BF182</f>
        <v>1835470</v>
      </c>
      <c r="G274" s="336">
        <f>+'demanda-enl'!BF183</f>
        <v>-8.2514556040756859E-2</v>
      </c>
      <c r="H274" s="335">
        <f>+'demanda-enl'!BF184</f>
        <v>-165074</v>
      </c>
      <c r="J274" s="146"/>
    </row>
    <row r="275" spans="1:12" x14ac:dyDescent="0.5">
      <c r="A275" s="362" t="s">
        <v>140</v>
      </c>
      <c r="B275" s="363"/>
      <c r="C275" s="335">
        <f>+demanda!BN178</f>
        <v>454770</v>
      </c>
      <c r="D275" s="336">
        <f>+'demanda-enl'!BN179</f>
        <v>3.7986702485808932E-2</v>
      </c>
      <c r="E275" s="335">
        <f>+'demanda-enl'!BN180</f>
        <v>16643</v>
      </c>
      <c r="F275" s="335">
        <f>+demanda!BN182</f>
        <v>3717213</v>
      </c>
      <c r="G275" s="336">
        <f>+'demanda-enl'!BN183</f>
        <v>2.0416773954812228E-2</v>
      </c>
      <c r="H275" s="335">
        <f>+'demanda-enl'!BN184</f>
        <v>74375</v>
      </c>
      <c r="J275" s="146"/>
      <c r="K275" s="147"/>
      <c r="L275" s="147"/>
    </row>
    <row r="276" spans="1:12" x14ac:dyDescent="0.5">
      <c r="A276" s="364" t="s">
        <v>135</v>
      </c>
      <c r="B276" s="365"/>
      <c r="C276" s="338">
        <f>+demanda!AX178</f>
        <v>618584</v>
      </c>
      <c r="D276" s="339">
        <f>+'demanda-enl'!AX179</f>
        <v>2.7471368419304198E-2</v>
      </c>
      <c r="E276" s="338">
        <f>+'demanda-enl'!AX180</f>
        <v>16539</v>
      </c>
      <c r="F276" s="338">
        <f>+demanda!AX182</f>
        <v>5552683</v>
      </c>
      <c r="G276" s="339">
        <f>+'demanda-enl'!AX183</f>
        <v>-1.6071571279699159E-2</v>
      </c>
      <c r="H276" s="338">
        <f>+'demanda-enl'!AX184</f>
        <v>-90698</v>
      </c>
      <c r="J276" s="146"/>
      <c r="K276" s="147"/>
    </row>
    <row r="277" spans="1:12" x14ac:dyDescent="0.5">
      <c r="A277" s="360" t="s">
        <v>141</v>
      </c>
      <c r="B277" s="361"/>
      <c r="C277" s="333"/>
      <c r="D277" s="340"/>
      <c r="E277" s="333"/>
      <c r="F277" s="333"/>
      <c r="G277" s="340"/>
      <c r="H277" s="333"/>
      <c r="J277" s="146"/>
    </row>
    <row r="278" spans="1:12" x14ac:dyDescent="0.5">
      <c r="A278" s="362" t="s">
        <v>139</v>
      </c>
      <c r="B278" s="363"/>
      <c r="C278" s="335">
        <f>+demanda!CD178</f>
        <v>339091</v>
      </c>
      <c r="D278" s="336">
        <f>+'demanda-enl'!CD179</f>
        <v>-4.8371299396340994E-2</v>
      </c>
      <c r="E278" s="335">
        <f>+'demanda-enl'!CD180</f>
        <v>-17236</v>
      </c>
      <c r="F278" s="335">
        <f>+demanda!CD182</f>
        <v>4594208</v>
      </c>
      <c r="G278" s="336">
        <f>+'demanda-enl'!CD183</f>
        <v>-6.7381763409078865E-2</v>
      </c>
      <c r="H278" s="335">
        <f>+'demanda-enl'!CD184</f>
        <v>-331932</v>
      </c>
      <c r="J278" s="146"/>
    </row>
    <row r="279" spans="1:12" x14ac:dyDescent="0.5">
      <c r="A279" s="362" t="s">
        <v>140</v>
      </c>
      <c r="B279" s="363"/>
      <c r="C279" s="335">
        <f>+demanda!CL178</f>
        <v>1922316</v>
      </c>
      <c r="D279" s="336">
        <f>+'demanda-enl'!CL179</f>
        <v>4.9473847993252162E-2</v>
      </c>
      <c r="E279" s="335">
        <f>+'demanda-enl'!CL180</f>
        <v>90621</v>
      </c>
      <c r="F279" s="335">
        <f>+demanda!CL182</f>
        <v>15386476</v>
      </c>
      <c r="G279" s="336">
        <f>+'demanda-enl'!CL183</f>
        <v>2.1569345156861486E-2</v>
      </c>
      <c r="H279" s="335">
        <f>+'demanda-enl'!CL184</f>
        <v>324869</v>
      </c>
      <c r="K279" s="147"/>
    </row>
    <row r="280" spans="1:12" x14ac:dyDescent="0.5">
      <c r="A280" s="364" t="s">
        <v>135</v>
      </c>
      <c r="B280" s="365"/>
      <c r="C280" s="338">
        <f>+demanda!BV178</f>
        <v>2261407</v>
      </c>
      <c r="D280" s="339">
        <f>+'demanda-enl'!BV179</f>
        <v>3.3539897468991331E-2</v>
      </c>
      <c r="E280" s="338">
        <f>+'demanda-enl'!BV180</f>
        <v>73386</v>
      </c>
      <c r="F280" s="338">
        <f>+demanda!BV182</f>
        <v>19980683</v>
      </c>
      <c r="G280" s="339">
        <f>+'demanda-enl'!BV183</f>
        <v>-3.5326648169997643E-4</v>
      </c>
      <c r="H280" s="338">
        <f>+'demanda-enl'!BV184</f>
        <v>-7061</v>
      </c>
    </row>
    <row r="281" spans="1:12" x14ac:dyDescent="0.5">
      <c r="A281" s="360" t="s">
        <v>142</v>
      </c>
      <c r="B281" s="361"/>
      <c r="C281" s="333"/>
      <c r="D281" s="333"/>
      <c r="E281" s="333"/>
      <c r="F281" s="333"/>
      <c r="G281" s="333"/>
      <c r="H281" s="333"/>
    </row>
    <row r="282" spans="1:12" x14ac:dyDescent="0.5">
      <c r="A282" s="362" t="s">
        <v>139</v>
      </c>
      <c r="B282" s="363"/>
      <c r="C282" s="341">
        <f>+'demanda-enl'!BF204</f>
        <v>2.0699630680951073</v>
      </c>
      <c r="D282" s="341" t="s">
        <v>118</v>
      </c>
      <c r="E282" s="341">
        <f>+'demanda-enl'!BF206</f>
        <v>-0.10384944791899731</v>
      </c>
      <c r="F282" s="341">
        <f>+'demanda-enl'!BF208</f>
        <v>2.5030144867527118</v>
      </c>
      <c r="G282" s="341" t="s">
        <v>118</v>
      </c>
      <c r="H282" s="341">
        <f>+'demanda-enl'!BF210</f>
        <v>4.0614259614493164E-2</v>
      </c>
    </row>
    <row r="283" spans="1:12" x14ac:dyDescent="0.5">
      <c r="A283" s="362" t="s">
        <v>140</v>
      </c>
      <c r="B283" s="363"/>
      <c r="C283" s="341">
        <f>+'demanda-enl'!BN204</f>
        <v>4.2270070585130943</v>
      </c>
      <c r="D283" s="341" t="s">
        <v>118</v>
      </c>
      <c r="E283" s="341">
        <f>+'demanda-enl'!BN206</f>
        <v>4.6267227368243624E-2</v>
      </c>
      <c r="F283" s="341">
        <f>+'demanda-enl'!BN208</f>
        <v>4.1392505621819362</v>
      </c>
      <c r="G283" s="341" t="s">
        <v>118</v>
      </c>
      <c r="H283" s="341">
        <f>+'demanda-enl'!BN210</f>
        <v>4.6700510529760209E-3</v>
      </c>
    </row>
    <row r="284" spans="1:12" x14ac:dyDescent="0.5">
      <c r="A284" s="364" t="s">
        <v>135</v>
      </c>
      <c r="B284" s="365"/>
      <c r="C284" s="342">
        <f>+'demanda-enl'!AX204</f>
        <v>3.6557799749104407</v>
      </c>
      <c r="D284" s="342" t="s">
        <v>118</v>
      </c>
      <c r="E284" s="342">
        <f>+'demanda-enl'!AX206</f>
        <v>2.1465264216057545E-2</v>
      </c>
      <c r="F284" s="342">
        <f>+'demanda-enl'!AX208</f>
        <v>3.5983835201829457</v>
      </c>
      <c r="G284" s="342" t="s">
        <v>118</v>
      </c>
      <c r="H284" s="342">
        <f>+'demanda-enl'!AX210</f>
        <v>5.658047693635293E-2</v>
      </c>
    </row>
    <row r="285" spans="1:12" x14ac:dyDescent="0.5">
      <c r="A285" s="360" t="s">
        <v>204</v>
      </c>
      <c r="B285" s="361"/>
      <c r="C285" s="333"/>
      <c r="D285" s="333"/>
      <c r="E285" s="333"/>
      <c r="F285" s="333"/>
      <c r="G285" s="333"/>
      <c r="H285" s="333"/>
    </row>
    <row r="286" spans="1:12" x14ac:dyDescent="0.5">
      <c r="A286" s="362" t="s">
        <v>139</v>
      </c>
      <c r="B286" s="363"/>
      <c r="C286" s="343">
        <f>(demanda!CD178/demanda!AE178)</f>
        <v>0.19907534065624394</v>
      </c>
      <c r="D286" s="344" t="s">
        <v>118</v>
      </c>
      <c r="E286" s="345">
        <f>((demanda!CD178/demanda!AE178)-(demanda!CD177/demanda!AE177))*100</f>
        <v>-1.4846217376763393</v>
      </c>
      <c r="F286" s="343">
        <f>(demanda!CD182/demanda!AE182)</f>
        <v>0.20262266716627608</v>
      </c>
      <c r="G286" s="344" t="s">
        <v>118</v>
      </c>
      <c r="H286" s="345">
        <f>((demanda!CD182/demanda!AE182)-(demanda!CD181/demanda!AE181))*100</f>
        <v>-1.4069930612050086</v>
      </c>
    </row>
    <row r="287" spans="1:12" x14ac:dyDescent="0.5">
      <c r="A287" s="362" t="s">
        <v>140</v>
      </c>
      <c r="B287" s="363"/>
      <c r="C287" s="343">
        <f>(demanda!CL178/demanda!AL178)</f>
        <v>0.54187479281347462</v>
      </c>
      <c r="D287" s="344" t="s">
        <v>118</v>
      </c>
      <c r="E287" s="345">
        <f>((demanda!CL178/demanda!AL178)-(demanda!CL177/demanda!AL177))*100</f>
        <v>1.4850215337744221</v>
      </c>
      <c r="F287" s="343">
        <f>(demanda!CL182/demanda!AL182)</f>
        <v>0.53740481669704854</v>
      </c>
      <c r="G287" s="344" t="s">
        <v>118</v>
      </c>
      <c r="H287" s="345">
        <f>((demanda!CL182/demanda!AL182)-(demanda!CL181/demanda!AL181))*100</f>
        <v>0.49367824052406473</v>
      </c>
    </row>
    <row r="288" spans="1:12" x14ac:dyDescent="0.5">
      <c r="A288" s="362" t="s">
        <v>135</v>
      </c>
      <c r="B288" s="363"/>
      <c r="C288" s="343">
        <f>(demanda!BV178/demanda!X178)</f>
        <v>0.43067380607131256</v>
      </c>
      <c r="D288" s="345" t="s">
        <v>118</v>
      </c>
      <c r="E288" s="345">
        <f>((demanda!BV178/demanda!X178)-(demanda!BV177/demanda!X177))*100</f>
        <v>0.50906285048546995</v>
      </c>
      <c r="F288" s="343">
        <f>(demanda!BV182/demanda!X182)</f>
        <v>0.38945066450525689</v>
      </c>
      <c r="G288" s="345" t="s">
        <v>118</v>
      </c>
      <c r="H288" s="345">
        <f>((demanda!BV182/demanda!X182)-(demanda!BV181/demanda!X181))*100</f>
        <v>-0.23144404154585851</v>
      </c>
    </row>
    <row r="289" spans="1:12" x14ac:dyDescent="0.5">
      <c r="A289" s="360" t="s">
        <v>310</v>
      </c>
      <c r="B289" s="361"/>
      <c r="C289" s="333"/>
      <c r="D289" s="333"/>
      <c r="E289" s="333"/>
      <c r="F289" s="333"/>
      <c r="G289" s="333"/>
      <c r="H289" s="333"/>
    </row>
    <row r="290" spans="1:12" x14ac:dyDescent="0.5">
      <c r="A290" s="364" t="s">
        <v>143</v>
      </c>
      <c r="B290" s="365"/>
      <c r="C290" s="346">
        <f>+oferta!AS178</f>
        <v>19106</v>
      </c>
      <c r="D290" s="347">
        <f>+'oferta-enl'!AS179</f>
        <v>7.6758340847610462E-2</v>
      </c>
      <c r="E290" s="346">
        <f>+'oferta-enl'!AS180</f>
        <v>1362</v>
      </c>
      <c r="F290" s="346">
        <f>+oferta!AS182</f>
        <v>17200.2</v>
      </c>
      <c r="G290" s="347">
        <f>+'oferta-enl'!AS183</f>
        <v>5.6250844376757758E-2</v>
      </c>
      <c r="H290" s="346">
        <f>+'oferta-enl'!AS184</f>
        <v>916</v>
      </c>
    </row>
    <row r="291" spans="1:12" x14ac:dyDescent="0.5">
      <c r="A291" s="364" t="s">
        <v>299</v>
      </c>
      <c r="B291" s="365"/>
      <c r="C291" s="347">
        <f>'oferta-enl'!AK178/100</f>
        <v>0.6694</v>
      </c>
      <c r="D291" s="342" t="s">
        <v>118</v>
      </c>
      <c r="E291" s="342">
        <f>'oferta-enl'!AK180</f>
        <v>-0.51000000000000512</v>
      </c>
      <c r="F291" s="347">
        <f>'oferta-enl'!AK182/100</f>
        <v>0.65287440317345102</v>
      </c>
      <c r="G291" s="342" t="s">
        <v>118</v>
      </c>
      <c r="H291" s="342">
        <f>'oferta-enl'!AK184</f>
        <v>-1.0151217308074365</v>
      </c>
    </row>
    <row r="292" spans="1:12" x14ac:dyDescent="0.5">
      <c r="A292" s="364" t="s">
        <v>300</v>
      </c>
      <c r="B292" s="365"/>
      <c r="C292" s="346">
        <f>'oferta-enl'!AC178</f>
        <v>105951</v>
      </c>
      <c r="D292" s="347">
        <f>'oferta-enl'!AC179</f>
        <v>3.4314108321293224E-2</v>
      </c>
      <c r="E292" s="346">
        <f>'oferta-enl'!AC180</f>
        <v>3515</v>
      </c>
      <c r="F292" s="346">
        <f>'oferta-enl'!AC182</f>
        <v>96979.6</v>
      </c>
      <c r="G292" s="347">
        <f>'oferta-enl'!AC183</f>
        <v>1.2008915900021844E-2</v>
      </c>
      <c r="H292" s="346">
        <f>'oferta-enl'!AC184</f>
        <v>1150.8000000000029</v>
      </c>
      <c r="I292" s="151"/>
    </row>
    <row r="293" spans="1:12" x14ac:dyDescent="0.5">
      <c r="A293" s="349" t="str">
        <f>($A$97)</f>
        <v>Fuente: Oficina del Dato a partir de datos de Encuesta de Ocupación Hotelera (INE)</v>
      </c>
      <c r="B293" s="349"/>
      <c r="C293" s="350"/>
      <c r="D293" s="350"/>
      <c r="E293" s="350"/>
      <c r="F293" s="350"/>
      <c r="G293" s="350"/>
      <c r="H293" s="350"/>
      <c r="I293" s="151"/>
    </row>
    <row r="294" spans="1:12" x14ac:dyDescent="0.5">
      <c r="A294" s="140"/>
      <c r="B294" s="140"/>
      <c r="C294" s="140"/>
      <c r="D294" s="141"/>
      <c r="E294" s="141"/>
      <c r="F294" s="142"/>
      <c r="G294" s="142"/>
      <c r="H294" s="161"/>
    </row>
    <row r="295" spans="1:12" x14ac:dyDescent="0.5">
      <c r="A295" s="148"/>
      <c r="B295" s="148"/>
      <c r="C295" s="149"/>
      <c r="D295" s="149"/>
      <c r="E295" s="149"/>
      <c r="F295" s="149"/>
      <c r="G295" s="149"/>
      <c r="H295" s="149"/>
    </row>
    <row r="296" spans="1:12" ht="32.5" x14ac:dyDescent="0.5">
      <c r="A296" s="331" t="s">
        <v>309</v>
      </c>
      <c r="B296" s="359"/>
      <c r="C296" s="325"/>
      <c r="D296" s="325"/>
      <c r="E296" s="325"/>
      <c r="F296" s="325"/>
      <c r="G296" s="325"/>
      <c r="H296" s="325"/>
      <c r="I296" s="325"/>
    </row>
    <row r="297" spans="1:12" ht="21.75" customHeight="1" x14ac:dyDescent="0.5">
      <c r="A297" s="145"/>
      <c r="B297" s="145"/>
      <c r="C297" s="143"/>
      <c r="D297" s="143"/>
      <c r="E297" s="143"/>
      <c r="F297" s="143"/>
      <c r="G297" s="143"/>
      <c r="H297" s="143"/>
    </row>
    <row r="298" spans="1:12" ht="26.25" customHeight="1" x14ac:dyDescent="0.5">
      <c r="A298" s="468" t="s">
        <v>126</v>
      </c>
      <c r="B298" s="366"/>
      <c r="C298" s="451" t="str">
        <f>$C$74</f>
        <v>Oct.25</v>
      </c>
      <c r="D298" s="454" t="str">
        <f>$D$74</f>
        <v>Variación mensual                                   Oct.25/Oct.24</v>
      </c>
      <c r="E298" s="455"/>
      <c r="F298" s="458" t="str">
        <f>$F$74</f>
        <v>Acumulado Ene-Oct.25</v>
      </c>
      <c r="G298" s="454" t="str">
        <f>$G$74</f>
        <v>Var. del acumulado                                                       Ene-Oct.25/Ene-Oct.24</v>
      </c>
      <c r="H298" s="455"/>
    </row>
    <row r="299" spans="1:12" ht="16.5" customHeight="1" x14ac:dyDescent="0.5">
      <c r="A299" s="469"/>
      <c r="B299" s="367"/>
      <c r="C299" s="452"/>
      <c r="D299" s="456"/>
      <c r="E299" s="457"/>
      <c r="F299" s="459"/>
      <c r="G299" s="456"/>
      <c r="H299" s="457"/>
    </row>
    <row r="300" spans="1:12" x14ac:dyDescent="0.5">
      <c r="A300" s="470"/>
      <c r="B300" s="368"/>
      <c r="C300" s="453"/>
      <c r="D300" s="348" t="str">
        <f>$D$76</f>
        <v>%</v>
      </c>
      <c r="E300" s="348" t="str">
        <f>$E$76</f>
        <v>Diferencias</v>
      </c>
      <c r="F300" s="460"/>
      <c r="G300" s="348" t="str">
        <f>$G$76</f>
        <v>%</v>
      </c>
      <c r="H300" s="348" t="str">
        <f>$H$76</f>
        <v>Diferencias</v>
      </c>
    </row>
    <row r="301" spans="1:12" x14ac:dyDescent="0.5">
      <c r="A301" s="360" t="s">
        <v>138</v>
      </c>
      <c r="B301" s="361"/>
      <c r="C301" s="333"/>
      <c r="D301" s="333"/>
      <c r="E301" s="333"/>
      <c r="F301" s="333"/>
      <c r="G301" s="333"/>
      <c r="H301" s="333"/>
    </row>
    <row r="302" spans="1:12" x14ac:dyDescent="0.5">
      <c r="A302" s="362" t="s">
        <v>139</v>
      </c>
      <c r="B302" s="363"/>
      <c r="C302" s="335">
        <f>+demanda!BG178</f>
        <v>139814</v>
      </c>
      <c r="D302" s="336">
        <f>+'demanda-enl'!BG179</f>
        <v>-3.7693365540141244E-3</v>
      </c>
      <c r="E302" s="335">
        <f>+'demanda-enl'!BG180</f>
        <v>-529</v>
      </c>
      <c r="F302" s="335">
        <f>+demanda!BG182</f>
        <v>1348034</v>
      </c>
      <c r="G302" s="336">
        <f>+'demanda-enl'!BG183</f>
        <v>-5.4317164762838099E-2</v>
      </c>
      <c r="H302" s="335">
        <f>+'demanda-enl'!BG184</f>
        <v>-77427</v>
      </c>
      <c r="J302" s="146"/>
    </row>
    <row r="303" spans="1:12" x14ac:dyDescent="0.5">
      <c r="A303" s="362" t="s">
        <v>140</v>
      </c>
      <c r="B303" s="363"/>
      <c r="C303" s="335">
        <f>+demanda!BO178</f>
        <v>226927</v>
      </c>
      <c r="D303" s="336">
        <f>+'demanda-enl'!BO179</f>
        <v>-2.095485451972523E-2</v>
      </c>
      <c r="E303" s="335">
        <f>+'demanda-enl'!BO180</f>
        <v>-4857</v>
      </c>
      <c r="F303" s="335">
        <f>+demanda!BO182</f>
        <v>1866232</v>
      </c>
      <c r="G303" s="336">
        <f>+'demanda-enl'!BO183</f>
        <v>-1.338009591121736E-2</v>
      </c>
      <c r="H303" s="335">
        <f>+'demanda-enl'!BO184</f>
        <v>-25309</v>
      </c>
      <c r="J303" s="146"/>
      <c r="K303" s="147"/>
      <c r="L303" s="147"/>
    </row>
    <row r="304" spans="1:12" x14ac:dyDescent="0.5">
      <c r="A304" s="364" t="s">
        <v>135</v>
      </c>
      <c r="B304" s="365"/>
      <c r="C304" s="338">
        <f>+demanda!AY178</f>
        <v>366742</v>
      </c>
      <c r="D304" s="339">
        <f>+'demanda-enl'!AY179</f>
        <v>-1.4470866129036586E-2</v>
      </c>
      <c r="E304" s="338">
        <f>+'demanda-enl'!AY180</f>
        <v>-5385</v>
      </c>
      <c r="F304" s="338">
        <f>+demanda!AY182</f>
        <v>3214266</v>
      </c>
      <c r="G304" s="339">
        <f>+'demanda-enl'!AY183</f>
        <v>-3.0972546896263609E-2</v>
      </c>
      <c r="H304" s="338">
        <f>+'demanda-enl'!AY184</f>
        <v>-102736</v>
      </c>
      <c r="J304" s="146"/>
      <c r="K304" s="147"/>
    </row>
    <row r="305" spans="1:11" x14ac:dyDescent="0.5">
      <c r="A305" s="360" t="s">
        <v>141</v>
      </c>
      <c r="B305" s="361"/>
      <c r="C305" s="333"/>
      <c r="D305" s="340"/>
      <c r="E305" s="333"/>
      <c r="F305" s="333"/>
      <c r="G305" s="340"/>
      <c r="H305" s="333"/>
      <c r="J305" s="146"/>
    </row>
    <row r="306" spans="1:11" x14ac:dyDescent="0.5">
      <c r="A306" s="362" t="s">
        <v>139</v>
      </c>
      <c r="B306" s="363"/>
      <c r="C306" s="335">
        <f>+demanda!CE178</f>
        <v>240993</v>
      </c>
      <c r="D306" s="336">
        <f>+'demanda-enl'!CE179</f>
        <v>-1.65758707228989E-2</v>
      </c>
      <c r="E306" s="335">
        <f>+'demanda-enl'!CE180</f>
        <v>-4062</v>
      </c>
      <c r="F306" s="335">
        <f>+demanda!CE182</f>
        <v>2337848</v>
      </c>
      <c r="G306" s="336">
        <f>+'demanda-enl'!CE183</f>
        <v>-4.9274994550665752E-2</v>
      </c>
      <c r="H306" s="335">
        <f>+'demanda-enl'!CE184</f>
        <v>-121168</v>
      </c>
      <c r="J306" s="146"/>
    </row>
    <row r="307" spans="1:11" x14ac:dyDescent="0.5">
      <c r="A307" s="362" t="s">
        <v>140</v>
      </c>
      <c r="B307" s="363"/>
      <c r="C307" s="335">
        <f>+demanda!CM178</f>
        <v>515439</v>
      </c>
      <c r="D307" s="336">
        <f>+'demanda-enl'!CM179</f>
        <v>-1.3149354689866333E-2</v>
      </c>
      <c r="E307" s="335">
        <f>+'demanda-enl'!CM180</f>
        <v>-6868</v>
      </c>
      <c r="F307" s="335">
        <f>+demanda!CM182</f>
        <v>4236017</v>
      </c>
      <c r="G307" s="336">
        <f>+'demanda-enl'!CM183</f>
        <v>-2.818274717754643E-3</v>
      </c>
      <c r="H307" s="335">
        <f>+'demanda-enl'!CM184</f>
        <v>-11972</v>
      </c>
      <c r="K307" s="147"/>
    </row>
    <row r="308" spans="1:11" x14ac:dyDescent="0.5">
      <c r="A308" s="364" t="s">
        <v>135</v>
      </c>
      <c r="B308" s="365"/>
      <c r="C308" s="338">
        <f>+demanda!BW178</f>
        <v>756432</v>
      </c>
      <c r="D308" s="339">
        <f>+'demanda-enl'!BW179</f>
        <v>-1.424488801258339E-2</v>
      </c>
      <c r="E308" s="338">
        <f>+'demanda-enl'!BW180</f>
        <v>-10931</v>
      </c>
      <c r="F308" s="338">
        <f>+demanda!BW182</f>
        <v>6573866</v>
      </c>
      <c r="G308" s="339">
        <f>+'demanda-enl'!BW183</f>
        <v>-1.9851176560397699E-2</v>
      </c>
      <c r="H308" s="338">
        <f>+'demanda-enl'!BW184</f>
        <v>-133142</v>
      </c>
    </row>
    <row r="309" spans="1:11" x14ac:dyDescent="0.5">
      <c r="A309" s="360" t="s">
        <v>142</v>
      </c>
      <c r="B309" s="361"/>
      <c r="C309" s="333"/>
      <c r="D309" s="333"/>
      <c r="E309" s="333"/>
      <c r="F309" s="333"/>
      <c r="G309" s="333"/>
      <c r="H309" s="333"/>
    </row>
    <row r="310" spans="1:11" x14ac:dyDescent="0.5">
      <c r="A310" s="362" t="s">
        <v>139</v>
      </c>
      <c r="B310" s="363"/>
      <c r="C310" s="341">
        <f>+'demanda-enl'!BG204</f>
        <v>1.7236685882672693</v>
      </c>
      <c r="D310" s="341" t="s">
        <v>118</v>
      </c>
      <c r="E310" s="341">
        <f>+'demanda-enl'!BG206</f>
        <v>-2.2446287430129219E-2</v>
      </c>
      <c r="F310" s="341">
        <f>+'demanda-enl'!BG208</f>
        <v>1.7342648627556871</v>
      </c>
      <c r="G310" s="341" t="s">
        <v>118</v>
      </c>
      <c r="H310" s="341">
        <f>+'demanda-enl'!BG210</f>
        <v>9.197673965534392E-3</v>
      </c>
    </row>
    <row r="311" spans="1:11" x14ac:dyDescent="0.5">
      <c r="A311" s="362" t="s">
        <v>140</v>
      </c>
      <c r="B311" s="363"/>
      <c r="C311" s="341">
        <f>+'demanda-enl'!BO204</f>
        <v>2.2713868336513503</v>
      </c>
      <c r="D311" s="341" t="s">
        <v>118</v>
      </c>
      <c r="E311" s="341">
        <f>+'demanda-enl'!BO206</f>
        <v>1.7965544865238936E-2</v>
      </c>
      <c r="F311" s="341">
        <f>+'demanda-enl'!BO208</f>
        <v>2.2698233660123717</v>
      </c>
      <c r="G311" s="341" t="s">
        <v>118</v>
      </c>
      <c r="H311" s="341">
        <f>+'demanda-enl'!BO210</f>
        <v>2.4041223304389181E-2</v>
      </c>
    </row>
    <row r="312" spans="1:11" x14ac:dyDescent="0.5">
      <c r="A312" s="364" t="s">
        <v>135</v>
      </c>
      <c r="B312" s="365"/>
      <c r="C312" s="342">
        <f>+'demanda-enl'!AY204</f>
        <v>2.0625725987206267</v>
      </c>
      <c r="D312" s="342" t="s">
        <v>118</v>
      </c>
      <c r="E312" s="342">
        <f>+'demanda-enl'!AY206</f>
        <v>4.7283170560241672E-4</v>
      </c>
      <c r="F312" s="342">
        <f>+'demanda-enl'!AY208</f>
        <v>2.045215299542726</v>
      </c>
      <c r="G312" s="342" t="s">
        <v>118</v>
      </c>
      <c r="H312" s="342">
        <f>+'demanda-enl'!AY210</f>
        <v>2.3206268496015703E-2</v>
      </c>
    </row>
    <row r="313" spans="1:11" x14ac:dyDescent="0.5">
      <c r="A313" s="360" t="s">
        <v>204</v>
      </c>
      <c r="B313" s="361"/>
      <c r="C313" s="333"/>
      <c r="D313" s="333"/>
      <c r="E313" s="333"/>
      <c r="F313" s="333"/>
      <c r="G313" s="333"/>
      <c r="H313" s="333"/>
    </row>
    <row r="314" spans="1:11" x14ac:dyDescent="0.5">
      <c r="A314" s="362" t="s">
        <v>139</v>
      </c>
      <c r="B314" s="363"/>
      <c r="C314" s="343">
        <f>(demanda!CE178/demanda!AE178)</f>
        <v>0.14148344713003352</v>
      </c>
      <c r="D314" s="344" t="s">
        <v>118</v>
      </c>
      <c r="E314" s="345">
        <f>((demanda!CE178/demanda!AE178)-(demanda!CE177/demanda!AE177))*100</f>
        <v>-0.56357647281153611</v>
      </c>
      <c r="F314" s="343">
        <f>(demanda!CE182/demanda!AE182)</f>
        <v>0.10310830445407439</v>
      </c>
      <c r="G314" s="344" t="s">
        <v>118</v>
      </c>
      <c r="H314" s="345">
        <f>((demanda!CE182/demanda!AE182)-(demanda!CE181/demanda!AE181))*100</f>
        <v>-0.50596658063056521</v>
      </c>
    </row>
    <row r="315" spans="1:11" x14ac:dyDescent="0.5">
      <c r="A315" s="362" t="s">
        <v>140</v>
      </c>
      <c r="B315" s="363"/>
      <c r="C315" s="343">
        <f>(demanda!CM178/demanda!AL178)</f>
        <v>0.14529525912128108</v>
      </c>
      <c r="D315" s="344" t="s">
        <v>118</v>
      </c>
      <c r="E315" s="345">
        <f>((demanda!CM178/demanda!AL178)-(demanda!CM177/demanda!AL177))*100</f>
        <v>-0.49855605499067035</v>
      </c>
      <c r="F315" s="343">
        <f>(demanda!CM182/demanda!AL182)</f>
        <v>0.14795174277791626</v>
      </c>
      <c r="G315" s="344" t="s">
        <v>118</v>
      </c>
      <c r="H315" s="345">
        <f>((demanda!CM182/demanda!AL182)-(demanda!CM181/demanda!AL181))*100</f>
        <v>-0.22260139862339823</v>
      </c>
    </row>
    <row r="316" spans="1:11" x14ac:dyDescent="0.5">
      <c r="A316" s="362" t="s">
        <v>135</v>
      </c>
      <c r="B316" s="363"/>
      <c r="C316" s="343">
        <f>(demanda!BW178/demanda!X178)</f>
        <v>0.14405874239981351</v>
      </c>
      <c r="D316" s="345" t="s">
        <v>118</v>
      </c>
      <c r="E316" s="345">
        <f>((demanda!BW178/demanda!X178)-(demanda!BW177/demanda!X177))*100</f>
        <v>-0.51979529824199289</v>
      </c>
      <c r="F316" s="343">
        <f>(demanda!BW182/demanda!X182)</f>
        <v>0.12813358192352658</v>
      </c>
      <c r="G316" s="345" t="s">
        <v>118</v>
      </c>
      <c r="H316" s="345">
        <f>((demanda!BW182/demanda!X182)-(demanda!BW181/demanda!X181))*100</f>
        <v>-0.33255608803875458</v>
      </c>
    </row>
    <row r="317" spans="1:11" x14ac:dyDescent="0.5">
      <c r="A317" s="360" t="s">
        <v>310</v>
      </c>
      <c r="B317" s="361"/>
      <c r="C317" s="333"/>
      <c r="D317" s="333"/>
      <c r="E317" s="333"/>
      <c r="F317" s="333"/>
      <c r="G317" s="333"/>
      <c r="H317" s="333"/>
    </row>
    <row r="318" spans="1:11" x14ac:dyDescent="0.5">
      <c r="A318" s="364" t="s">
        <v>143</v>
      </c>
      <c r="B318" s="365"/>
      <c r="C318" s="346">
        <f>+oferta!AT178</f>
        <v>5322</v>
      </c>
      <c r="D318" s="347">
        <f>+'oferta-enl'!AT179</f>
        <v>-1.4444444444444482E-2</v>
      </c>
      <c r="E318" s="346">
        <f>+'oferta-enl'!AT180</f>
        <v>-78</v>
      </c>
      <c r="F318" s="346">
        <f>+oferta!AT182</f>
        <v>5208.3</v>
      </c>
      <c r="G318" s="347">
        <f>+'oferta-enl'!AT183</f>
        <v>4.3968759039629823E-3</v>
      </c>
      <c r="H318" s="346">
        <f>+'oferta-enl'!AT184</f>
        <v>22.800000000000182</v>
      </c>
    </row>
    <row r="319" spans="1:11" x14ac:dyDescent="0.5">
      <c r="A319" s="364" t="s">
        <v>299</v>
      </c>
      <c r="B319" s="365"/>
      <c r="C319" s="347">
        <f>'oferta-enl'!AL178/100</f>
        <v>0.66949999999999998</v>
      </c>
      <c r="D319" s="342" t="s">
        <v>118</v>
      </c>
      <c r="E319" s="342">
        <f>'oferta-enl'!AL180</f>
        <v>-1.5600000000000023</v>
      </c>
      <c r="F319" s="347">
        <f>'oferta-enl'!AL182/100</f>
        <v>0.59556020136455012</v>
      </c>
      <c r="G319" s="342" t="s">
        <v>118</v>
      </c>
      <c r="H319" s="342">
        <f>'oferta-enl'!AL184</f>
        <v>-2.5909689981810047</v>
      </c>
    </row>
    <row r="320" spans="1:11" x14ac:dyDescent="0.5">
      <c r="A320" s="364" t="s">
        <v>300</v>
      </c>
      <c r="B320" s="365"/>
      <c r="C320" s="346">
        <f>'oferta-enl'!AD178</f>
        <v>36061</v>
      </c>
      <c r="D320" s="347">
        <f>'oferta-enl'!AD179</f>
        <v>9.6878062438752188E-3</v>
      </c>
      <c r="E320" s="346">
        <f>'oferta-enl'!AD180</f>
        <v>346</v>
      </c>
      <c r="F320" s="346">
        <f>'oferta-enl'!AD182</f>
        <v>35865.300000000003</v>
      </c>
      <c r="G320" s="347">
        <f>'oferta-enl'!AD183</f>
        <v>2.6849903371269246E-2</v>
      </c>
      <c r="H320" s="346">
        <f>'oferta-enl'!AD184</f>
        <v>937.80000000000291</v>
      </c>
      <c r="I320" s="151"/>
    </row>
    <row r="321" spans="1:9" x14ac:dyDescent="0.5">
      <c r="A321" s="349" t="str">
        <f>($A$97)</f>
        <v>Fuente: Oficina del Dato a partir de datos de Encuesta de Ocupación Hotelera (INE)</v>
      </c>
      <c r="B321" s="349"/>
      <c r="C321" s="350"/>
      <c r="D321" s="350"/>
      <c r="E321" s="350"/>
      <c r="F321" s="350"/>
      <c r="G321" s="350"/>
      <c r="H321" s="350"/>
      <c r="I321" s="151"/>
    </row>
    <row r="322" spans="1:9" ht="18.5" x14ac:dyDescent="0.5">
      <c r="A322" s="329" t="s">
        <v>258</v>
      </c>
      <c r="B322" s="140"/>
      <c r="C322" s="140"/>
      <c r="D322" s="141"/>
      <c r="E322" s="141"/>
      <c r="F322" s="142"/>
      <c r="G322" s="142"/>
      <c r="I322" s="330" t="str">
        <f>demanda!A178</f>
        <v>OCTUBRE 25</v>
      </c>
    </row>
    <row r="323" spans="1:9" x14ac:dyDescent="0.5">
      <c r="A323" s="148"/>
      <c r="B323" s="148"/>
      <c r="C323" s="149"/>
      <c r="D323" s="149"/>
      <c r="E323" s="149"/>
      <c r="F323" s="149"/>
      <c r="G323" s="149"/>
      <c r="H323" s="149"/>
    </row>
    <row r="324" spans="1:9" ht="32.5" x14ac:dyDescent="0.5">
      <c r="A324" s="331" t="s">
        <v>392</v>
      </c>
      <c r="B324" s="359"/>
      <c r="C324" s="325"/>
      <c r="D324" s="325"/>
      <c r="E324" s="325"/>
      <c r="F324" s="325"/>
      <c r="G324" s="325"/>
      <c r="H324" s="325"/>
      <c r="I324" s="325"/>
    </row>
    <row r="325" spans="1:9" ht="20" x14ac:dyDescent="0.5">
      <c r="A325" s="145"/>
      <c r="B325" s="145"/>
      <c r="C325" s="143"/>
      <c r="D325" s="143"/>
      <c r="E325" s="143"/>
      <c r="F325" s="143"/>
      <c r="G325" s="143"/>
      <c r="H325" s="143"/>
    </row>
    <row r="326" spans="1:9" x14ac:dyDescent="0.5">
      <c r="B326" s="370" t="s">
        <v>400</v>
      </c>
      <c r="C326" s="371"/>
      <c r="D326" s="371"/>
      <c r="E326" s="371"/>
      <c r="F326" s="371"/>
    </row>
    <row r="327" spans="1:9" x14ac:dyDescent="0.5">
      <c r="B327" s="475" t="s">
        <v>206</v>
      </c>
      <c r="C327" s="475"/>
      <c r="D327" s="394" t="str">
        <f>('imchot (2)'!E268)</f>
        <v>OCTUBRE 25</v>
      </c>
      <c r="E327" s="395" t="str">
        <f>('imchot (2)'!F268)</f>
        <v>% VAR</v>
      </c>
      <c r="F327" s="395" t="str">
        <f>('imchot (2)'!G268)</f>
        <v>CUOTA</v>
      </c>
    </row>
    <row r="328" spans="1:9" x14ac:dyDescent="0.5">
      <c r="B328" s="372">
        <v>1</v>
      </c>
      <c r="C328" s="373" t="str">
        <f>('imchot (2)'!C269)</f>
        <v>Baleares</v>
      </c>
      <c r="D328" s="374">
        <f>('imchot (2)'!E269)</f>
        <v>6967344</v>
      </c>
      <c r="E328" s="375">
        <f>('imchot (2)'!F269)</f>
        <v>-1.0598864154845011E-2</v>
      </c>
      <c r="F328" s="375">
        <f>('imchot (2)'!G269)</f>
        <v>0.2032409244878958</v>
      </c>
    </row>
    <row r="329" spans="1:9" x14ac:dyDescent="0.5">
      <c r="B329" s="376">
        <v>2</v>
      </c>
      <c r="C329" s="377" t="str">
        <f>('imchot (2)'!C270)</f>
        <v>Canarias</v>
      </c>
      <c r="D329" s="378">
        <f>('imchot (2)'!E270)</f>
        <v>6395927</v>
      </c>
      <c r="E329" s="379">
        <f>('imchot (2)'!F270)</f>
        <v>-6.991042944556658E-3</v>
      </c>
      <c r="F329" s="379">
        <f>('imchot (2)'!G270)</f>
        <v>0.18657240354963009</v>
      </c>
    </row>
    <row r="330" spans="1:9" x14ac:dyDescent="0.5">
      <c r="B330" s="372">
        <v>3</v>
      </c>
      <c r="C330" s="373" t="str">
        <f>('imchot (2)'!C271)</f>
        <v>Cataluña</v>
      </c>
      <c r="D330" s="374">
        <f>('imchot (2)'!E271)</f>
        <v>5417015</v>
      </c>
      <c r="E330" s="375">
        <f>('imchot (2)'!F271)</f>
        <v>3.7407266541879425E-2</v>
      </c>
      <c r="F330" s="375">
        <f>('imchot (2)'!G271)</f>
        <v>0.15801704875843633</v>
      </c>
    </row>
    <row r="331" spans="1:9" x14ac:dyDescent="0.5">
      <c r="B331" s="376">
        <v>4</v>
      </c>
      <c r="C331" s="377" t="str">
        <f>('imchot (2)'!C272)</f>
        <v>Andalucía</v>
      </c>
      <c r="D331" s="378">
        <f>('imchot (2)'!E272)</f>
        <v>5250858</v>
      </c>
      <c r="E331" s="379">
        <f>('imchot (2)'!F272)</f>
        <v>2.1323302011386325E-2</v>
      </c>
      <c r="F331" s="379">
        <f>('imchot (2)'!G272)</f>
        <v>0.1531701656003584</v>
      </c>
    </row>
    <row r="332" spans="1:9" x14ac:dyDescent="0.5">
      <c r="B332" s="372">
        <v>5</v>
      </c>
      <c r="C332" s="373" t="str">
        <f>('imchot (2)'!C273)</f>
        <v>C. Valenciana</v>
      </c>
      <c r="D332" s="374">
        <f>('imchot (2)'!E273)</f>
        <v>2799094</v>
      </c>
      <c r="E332" s="375">
        <f>('imchot (2)'!F273)</f>
        <v>4.0034599774759538E-2</v>
      </c>
      <c r="F332" s="375">
        <f>('imchot (2)'!G273)</f>
        <v>8.165097808986066E-2</v>
      </c>
    </row>
    <row r="333" spans="1:9" x14ac:dyDescent="0.5">
      <c r="B333" s="376">
        <v>6</v>
      </c>
      <c r="C333" s="377" t="str">
        <f>('imchot (2)'!C274)</f>
        <v>Madrid</v>
      </c>
      <c r="D333" s="378">
        <f>('imchot (2)'!E274)</f>
        <v>2598869</v>
      </c>
      <c r="E333" s="379">
        <f>('imchot (2)'!F274)</f>
        <v>3.0156691599380059E-2</v>
      </c>
      <c r="F333" s="379">
        <f>('imchot (2)'!G274)</f>
        <v>7.5810314257905631E-2</v>
      </c>
    </row>
    <row r="334" spans="1:9" x14ac:dyDescent="0.5">
      <c r="B334" s="380" t="s">
        <v>135</v>
      </c>
      <c r="C334" s="381" t="str">
        <f>('imchot (2)'!C275)</f>
        <v>España</v>
      </c>
      <c r="D334" s="382">
        <f>('imchot (2)'!E275)</f>
        <v>34281206</v>
      </c>
      <c r="E334" s="383">
        <f>('imchot (2)'!F275)</f>
        <v>1.3134645349739626E-2</v>
      </c>
      <c r="F334" s="383">
        <f>('imchot (2)'!G275)</f>
        <v>1</v>
      </c>
    </row>
    <row r="335" spans="1:9" x14ac:dyDescent="0.5">
      <c r="B335" s="369"/>
      <c r="C335" s="369"/>
      <c r="D335" s="369"/>
      <c r="E335" s="369"/>
      <c r="F335" s="369"/>
    </row>
    <row r="336" spans="1:9" x14ac:dyDescent="0.5">
      <c r="B336" s="475" t="s">
        <v>207</v>
      </c>
      <c r="C336" s="475"/>
      <c r="D336" s="394" t="str">
        <f>('imchot (2)'!E277)</f>
        <v>OCTUBRE 25</v>
      </c>
      <c r="E336" s="395" t="str">
        <f>('imchot (2)'!F277)</f>
        <v>% VAR</v>
      </c>
      <c r="F336" s="395" t="str">
        <f>('imchot (2)'!G277)</f>
        <v>CUOTA</v>
      </c>
    </row>
    <row r="337" spans="2:6" x14ac:dyDescent="0.5">
      <c r="B337" s="372">
        <v>1</v>
      </c>
      <c r="C337" s="373" t="str">
        <f>('imchot (2)'!C278)</f>
        <v>Andalucía</v>
      </c>
      <c r="D337" s="374">
        <f>('imchot (2)'!E278)</f>
        <v>1703330</v>
      </c>
      <c r="E337" s="375">
        <f>('imchot (2)'!F278)</f>
        <v>2.259724198380253E-2</v>
      </c>
      <c r="F337" s="375">
        <f>('imchot (2)'!G278)</f>
        <v>0.17805896048975439</v>
      </c>
    </row>
    <row r="338" spans="2:6" x14ac:dyDescent="0.5">
      <c r="B338" s="376">
        <v>2</v>
      </c>
      <c r="C338" s="377" t="str">
        <f>('imchot (2)'!C279)</f>
        <v>Cataluña</v>
      </c>
      <c r="D338" s="378">
        <f>('imchot (2)'!E279)</f>
        <v>1210585</v>
      </c>
      <c r="E338" s="379">
        <f>('imchot (2)'!F279)</f>
        <v>3.1515902378838501E-2</v>
      </c>
      <c r="F338" s="379">
        <f>('imchot (2)'!G279)</f>
        <v>0.12654946879611662</v>
      </c>
    </row>
    <row r="339" spans="2:6" x14ac:dyDescent="0.5">
      <c r="B339" s="372">
        <v>3</v>
      </c>
      <c r="C339" s="373" t="str">
        <f>('imchot (2)'!C280)</f>
        <v>C. Valenciana</v>
      </c>
      <c r="D339" s="374">
        <f>('imchot (2)'!E280)</f>
        <v>1129931</v>
      </c>
      <c r="E339" s="375">
        <f>('imchot (2)'!F280)</f>
        <v>1.3709236083075504E-2</v>
      </c>
      <c r="F339" s="375">
        <f>('imchot (2)'!G280)</f>
        <v>0.11811823855926254</v>
      </c>
    </row>
    <row r="340" spans="2:6" x14ac:dyDescent="0.5">
      <c r="B340" s="376">
        <v>4</v>
      </c>
      <c r="C340" s="377" t="str">
        <f>('imchot (2)'!C281)</f>
        <v>Madrid</v>
      </c>
      <c r="D340" s="378">
        <f>('imchot (2)'!E281)</f>
        <v>977831</v>
      </c>
      <c r="E340" s="379">
        <f>('imchot (2)'!F281)</f>
        <v>-2.4774801729778084E-2</v>
      </c>
      <c r="F340" s="379">
        <f>('imchot (2)'!G281)</f>
        <v>0.10221834371182156</v>
      </c>
    </row>
    <row r="341" spans="2:6" x14ac:dyDescent="0.5">
      <c r="B341" s="372">
        <v>5</v>
      </c>
      <c r="C341" s="373" t="str">
        <f>('imchot (2)'!C282)</f>
        <v>Canarias</v>
      </c>
      <c r="D341" s="374">
        <f>('imchot (2)'!E282)</f>
        <v>690900</v>
      </c>
      <c r="E341" s="375">
        <f>('imchot (2)'!F282)</f>
        <v>-9.0485443027976564E-2</v>
      </c>
      <c r="F341" s="375">
        <f>('imchot (2)'!G282)</f>
        <v>7.2223782709381804E-2</v>
      </c>
    </row>
    <row r="342" spans="2:6" x14ac:dyDescent="0.5">
      <c r="B342" s="376">
        <v>6</v>
      </c>
      <c r="C342" s="377" t="str">
        <f>('imchot (2)'!C283)</f>
        <v>Baleares</v>
      </c>
      <c r="D342" s="378">
        <f>('imchot (2)'!E283)</f>
        <v>419992</v>
      </c>
      <c r="E342" s="379">
        <f>('imchot (2)'!F283)</f>
        <v>-0.17957333093712091</v>
      </c>
      <c r="F342" s="379">
        <f>('imchot (2)'!G283)</f>
        <v>4.3904198795308561E-2</v>
      </c>
    </row>
    <row r="343" spans="2:6" x14ac:dyDescent="0.5">
      <c r="B343" s="380" t="s">
        <v>135</v>
      </c>
      <c r="C343" s="381" t="str">
        <f>('imchot (2)'!C284)</f>
        <v>España</v>
      </c>
      <c r="D343" s="382">
        <f>('imchot (2)'!E284)</f>
        <v>9566101</v>
      </c>
      <c r="E343" s="383">
        <f>('imchot (2)'!F284)</f>
        <v>-5.0245418101102501E-3</v>
      </c>
      <c r="F343" s="383">
        <f>('imchot (2)'!G284)</f>
        <v>1</v>
      </c>
    </row>
    <row r="344" spans="2:6" x14ac:dyDescent="0.5">
      <c r="B344" s="384"/>
      <c r="C344" s="385"/>
      <c r="D344" s="369"/>
      <c r="E344" s="369"/>
      <c r="F344" s="369"/>
    </row>
    <row r="345" spans="2:6" x14ac:dyDescent="0.5">
      <c r="B345" s="475" t="s">
        <v>208</v>
      </c>
      <c r="C345" s="475"/>
      <c r="D345" s="394" t="str">
        <f>('imchot (2)'!E286)</f>
        <v>OCTUBRE 25</v>
      </c>
      <c r="E345" s="395" t="str">
        <f>('imchot (2)'!F286)</f>
        <v>% VAR</v>
      </c>
      <c r="F345" s="395" t="str">
        <f>('imchot (2)'!G286)</f>
        <v>CUOTA</v>
      </c>
    </row>
    <row r="346" spans="2:6" x14ac:dyDescent="0.5">
      <c r="B346" s="372">
        <v>1</v>
      </c>
      <c r="C346" s="373" t="str">
        <f>('imchot (2)'!C287)</f>
        <v>Baleares</v>
      </c>
      <c r="D346" s="374">
        <f>('imchot (2)'!E287)</f>
        <v>6547352</v>
      </c>
      <c r="E346" s="375">
        <f>('imchot (2)'!F287)</f>
        <v>2.6476007965008375E-3</v>
      </c>
      <c r="F346" s="375">
        <f>('imchot (2)'!G287)</f>
        <v>0.26491297528373842</v>
      </c>
    </row>
    <row r="347" spans="2:6" x14ac:dyDescent="0.5">
      <c r="B347" s="376">
        <v>2</v>
      </c>
      <c r="C347" s="377" t="str">
        <f>('imchot (2)'!C288)</f>
        <v>Canarias</v>
      </c>
      <c r="D347" s="378">
        <f>('imchot (2)'!E288)</f>
        <v>5705027</v>
      </c>
      <c r="E347" s="379">
        <f>('imchot (2)'!F288)</f>
        <v>4.1727978709173996E-3</v>
      </c>
      <c r="F347" s="379">
        <f>('imchot (2)'!G288)</f>
        <v>0.23083159064062239</v>
      </c>
    </row>
    <row r="348" spans="2:6" x14ac:dyDescent="0.5">
      <c r="B348" s="372">
        <v>3</v>
      </c>
      <c r="C348" s="373" t="str">
        <f>('imchot (2)'!C289)</f>
        <v>Cataluña</v>
      </c>
      <c r="D348" s="374">
        <f>('imchot (2)'!E289)</f>
        <v>4206430</v>
      </c>
      <c r="E348" s="375">
        <f>('imchot (2)'!F289)</f>
        <v>3.9115256387707076E-2</v>
      </c>
      <c r="F348" s="375">
        <f>('imchot (2)'!G289)</f>
        <v>0.1701967278714778</v>
      </c>
    </row>
    <row r="349" spans="2:6" x14ac:dyDescent="0.5">
      <c r="B349" s="376">
        <v>4</v>
      </c>
      <c r="C349" s="377" t="str">
        <f>('imchot (2)'!C290)</f>
        <v>Andalucía</v>
      </c>
      <c r="D349" s="378">
        <f>('imchot (2)'!E290)</f>
        <v>3547528</v>
      </c>
      <c r="E349" s="379">
        <f>('imchot (2)'!F290)</f>
        <v>2.0712752550682723E-2</v>
      </c>
      <c r="F349" s="379">
        <f>('imchot (2)'!G290)</f>
        <v>0.14353683708808843</v>
      </c>
    </row>
    <row r="350" spans="2:6" x14ac:dyDescent="0.5">
      <c r="B350" s="372">
        <v>5</v>
      </c>
      <c r="C350" s="373" t="str">
        <f>('imchot (2)'!C291)</f>
        <v>C. Valenciana</v>
      </c>
      <c r="D350" s="374">
        <f>('imchot (2)'!E291)</f>
        <v>1669163</v>
      </c>
      <c r="E350" s="375">
        <f>('imchot (2)'!F291)</f>
        <v>5.8645383355203862E-2</v>
      </c>
      <c r="F350" s="375">
        <f>('imchot (2)'!G291)</f>
        <v>6.753614844039707E-2</v>
      </c>
    </row>
    <row r="351" spans="2:6" x14ac:dyDescent="0.5">
      <c r="B351" s="376">
        <v>6</v>
      </c>
      <c r="C351" s="377" t="str">
        <f>('imchot (2)'!C292)</f>
        <v>Madrid</v>
      </c>
      <c r="D351" s="378">
        <f>('imchot (2)'!E292)</f>
        <v>1621038</v>
      </c>
      <c r="E351" s="379">
        <f>('imchot (2)'!F292)</f>
        <v>6.6388881396785449E-2</v>
      </c>
      <c r="F351" s="379">
        <f>('imchot (2)'!G292)</f>
        <v>6.5588958655041121E-2</v>
      </c>
    </row>
    <row r="352" spans="2:6" x14ac:dyDescent="0.5">
      <c r="B352" s="380" t="s">
        <v>135</v>
      </c>
      <c r="C352" s="381" t="str">
        <f>('imchot (2)'!C293)</f>
        <v>España</v>
      </c>
      <c r="D352" s="382">
        <f>('imchot (2)'!E293)</f>
        <v>24715105</v>
      </c>
      <c r="E352" s="383">
        <f>('imchot (2)'!F293)</f>
        <v>2.034244140425101E-2</v>
      </c>
      <c r="F352" s="383">
        <f>('imchot (2)'!G293)</f>
        <v>1</v>
      </c>
    </row>
    <row r="353" spans="2:6" x14ac:dyDescent="0.5">
      <c r="B353" s="386"/>
      <c r="C353" s="371"/>
      <c r="D353" s="371"/>
      <c r="E353" s="371"/>
      <c r="F353" s="371"/>
    </row>
    <row r="354" spans="2:6" x14ac:dyDescent="0.5">
      <c r="B354" s="386"/>
      <c r="C354" s="371"/>
      <c r="D354" s="371"/>
      <c r="E354" s="371"/>
      <c r="F354" s="371"/>
    </row>
    <row r="355" spans="2:6" x14ac:dyDescent="0.5">
      <c r="B355" s="370" t="s">
        <v>401</v>
      </c>
      <c r="C355" s="371"/>
      <c r="D355" s="371"/>
      <c r="E355" s="371"/>
      <c r="F355" s="371"/>
    </row>
    <row r="356" spans="2:6" x14ac:dyDescent="0.5">
      <c r="B356" s="475" t="s">
        <v>206</v>
      </c>
      <c r="C356" s="475"/>
      <c r="D356" s="394" t="str">
        <f>('imchot (2)'!E581)</f>
        <v>ENE-OCT 25</v>
      </c>
      <c r="E356" s="394" t="str">
        <f>('imchot (2)'!F581)</f>
        <v>% VAR</v>
      </c>
      <c r="F356" s="394" t="str">
        <f>('imchot (2)'!G581)</f>
        <v>CUOTA</v>
      </c>
    </row>
    <row r="357" spans="2:6" x14ac:dyDescent="0.5">
      <c r="B357" s="372">
        <v>1</v>
      </c>
      <c r="C357" s="373" t="str">
        <f>('imchot (2)'!C582)</f>
        <v>Baleares</v>
      </c>
      <c r="D357" s="374">
        <f>('imchot (2)'!E582)</f>
        <v>62845971</v>
      </c>
      <c r="E357" s="375">
        <f>('imchot (2)'!F582)</f>
        <v>8.4159106686154672E-3</v>
      </c>
      <c r="F357" s="375">
        <f>('imchot (2)'!G582)</f>
        <v>0.19168438262133428</v>
      </c>
    </row>
    <row r="358" spans="2:6" x14ac:dyDescent="0.5">
      <c r="B358" s="376">
        <v>2</v>
      </c>
      <c r="C358" s="377" t="str">
        <f>('imchot (2)'!C583)</f>
        <v>Canarias</v>
      </c>
      <c r="D358" s="378">
        <f>('imchot (2)'!E583)</f>
        <v>60977669</v>
      </c>
      <c r="E358" s="379">
        <f>('imchot (2)'!F583)</f>
        <v>2.0070814603247999E-3</v>
      </c>
      <c r="F358" s="379">
        <f>('imchot (2)'!G583)</f>
        <v>0.18598593752259909</v>
      </c>
    </row>
    <row r="359" spans="2:6" x14ac:dyDescent="0.5">
      <c r="B359" s="372">
        <v>3</v>
      </c>
      <c r="C359" s="373" t="str">
        <f>('imchot (2)'!C584)</f>
        <v>Cataluña</v>
      </c>
      <c r="D359" s="374">
        <f>('imchot (2)'!E584)</f>
        <v>55238627</v>
      </c>
      <c r="E359" s="375">
        <f>('imchot (2)'!F584)</f>
        <v>3.2554850404697966E-4</v>
      </c>
      <c r="F359" s="375">
        <f>('imchot (2)'!G584)</f>
        <v>0.16848147852382084</v>
      </c>
    </row>
    <row r="360" spans="2:6" x14ac:dyDescent="0.5">
      <c r="B360" s="376">
        <v>4</v>
      </c>
      <c r="C360" s="377" t="str">
        <f>('imchot (2)'!C585)</f>
        <v>Andalucía</v>
      </c>
      <c r="D360" s="378">
        <f>('imchot (2)'!E585)</f>
        <v>51304786</v>
      </c>
      <c r="E360" s="379">
        <f>('imchot (2)'!F585)</f>
        <v>5.5874675113336547E-3</v>
      </c>
      <c r="F360" s="379">
        <f>('imchot (2)'!G585)</f>
        <v>0.15648300238578022</v>
      </c>
    </row>
    <row r="361" spans="2:6" x14ac:dyDescent="0.5">
      <c r="B361" s="372">
        <v>5</v>
      </c>
      <c r="C361" s="373" t="str">
        <f>('imchot (2)'!C586)</f>
        <v>C. Valenciana</v>
      </c>
      <c r="D361" s="374">
        <f>('imchot (2)'!E586)</f>
        <v>27947972</v>
      </c>
      <c r="E361" s="375">
        <f>('imchot (2)'!F586)</f>
        <v>1.3187914789172472E-2</v>
      </c>
      <c r="F361" s="375">
        <f>('imchot (2)'!G586)</f>
        <v>8.5243169499892635E-2</v>
      </c>
    </row>
    <row r="362" spans="2:6" x14ac:dyDescent="0.5">
      <c r="B362" s="376">
        <v>6</v>
      </c>
      <c r="C362" s="377" t="str">
        <f>('imchot (2)'!C587)</f>
        <v>Madrid</v>
      </c>
      <c r="D362" s="378">
        <f>('imchot (2)'!E587)</f>
        <v>22952143</v>
      </c>
      <c r="E362" s="379">
        <f>('imchot (2)'!F587)</f>
        <v>2.7441772768289185E-2</v>
      </c>
      <c r="F362" s="379">
        <f>('imchot (2)'!G587)</f>
        <v>7.0005559477974794E-2</v>
      </c>
    </row>
    <row r="363" spans="2:6" x14ac:dyDescent="0.5">
      <c r="B363" s="380" t="s">
        <v>135</v>
      </c>
      <c r="C363" s="381" t="str">
        <f>('imchot (2)'!C588)</f>
        <v>España</v>
      </c>
      <c r="D363" s="382">
        <f>('imchot (2)'!E588)</f>
        <v>327861718</v>
      </c>
      <c r="E363" s="383">
        <f>('imchot (2)'!F588)</f>
        <v>8.6144190646113561E-3</v>
      </c>
      <c r="F363" s="383">
        <f>('imchot (2)'!G588)</f>
        <v>1</v>
      </c>
    </row>
    <row r="364" spans="2:6" x14ac:dyDescent="0.5">
      <c r="B364" s="369"/>
      <c r="C364" s="369"/>
      <c r="D364" s="369"/>
      <c r="E364" s="369"/>
      <c r="F364" s="369"/>
    </row>
    <row r="365" spans="2:6" x14ac:dyDescent="0.5">
      <c r="B365" s="475" t="s">
        <v>207</v>
      </c>
      <c r="C365" s="475"/>
      <c r="D365" s="394" t="str">
        <f>('imchot (2)'!E590)</f>
        <v>ENE-OCT 25</v>
      </c>
      <c r="E365" s="395" t="str">
        <f>('imchot (2)'!F590)</f>
        <v>% VAR</v>
      </c>
      <c r="F365" s="395" t="str">
        <f>('imchot (2)'!G590)</f>
        <v>CUOTA</v>
      </c>
    </row>
    <row r="366" spans="2:6" x14ac:dyDescent="0.5">
      <c r="B366" s="372">
        <v>1</v>
      </c>
      <c r="C366" s="373" t="str">
        <f>('imchot (2)'!C591)</f>
        <v>Andalucía</v>
      </c>
      <c r="D366" s="374">
        <f>('imchot (2)'!E591)</f>
        <v>22673712</v>
      </c>
      <c r="E366" s="375">
        <f>('imchot (2)'!F591)</f>
        <v>-2.6216155940336217E-3</v>
      </c>
      <c r="F366" s="375">
        <f>('imchot (2)'!G591)</f>
        <v>0.21184871436450819</v>
      </c>
    </row>
    <row r="367" spans="2:6" x14ac:dyDescent="0.5">
      <c r="B367" s="376">
        <v>2</v>
      </c>
      <c r="C367" s="377" t="str">
        <f>('imchot (2)'!C592)</f>
        <v>Cataluña</v>
      </c>
      <c r="D367" s="378">
        <f>('imchot (2)'!E592)</f>
        <v>14945544</v>
      </c>
      <c r="E367" s="379">
        <f>('imchot (2)'!F592)</f>
        <v>1.0408211693266223E-2</v>
      </c>
      <c r="F367" s="379">
        <f>('imchot (2)'!G592)</f>
        <v>0.13964163794080958</v>
      </c>
    </row>
    <row r="368" spans="2:6" x14ac:dyDescent="0.5">
      <c r="B368" s="372">
        <v>3</v>
      </c>
      <c r="C368" s="373" t="str">
        <f>('imchot (2)'!C593)</f>
        <v>C. Valenciana</v>
      </c>
      <c r="D368" s="374">
        <f>('imchot (2)'!E593)</f>
        <v>13289103</v>
      </c>
      <c r="E368" s="375">
        <f>('imchot (2)'!F593)</f>
        <v>-1.372996879495203E-2</v>
      </c>
      <c r="F368" s="375">
        <f>('imchot (2)'!G593)</f>
        <v>0.1241649089309915</v>
      </c>
    </row>
    <row r="369" spans="1:8" x14ac:dyDescent="0.5">
      <c r="B369" s="376">
        <v>4</v>
      </c>
      <c r="C369" s="377" t="str">
        <f>('imchot (2)'!C594)</f>
        <v>Madrid</v>
      </c>
      <c r="D369" s="378">
        <f>('imchot (2)'!E594)</f>
        <v>9271044</v>
      </c>
      <c r="E369" s="379">
        <f>('imchot (2)'!F594)</f>
        <v>-2.9696524925513779E-2</v>
      </c>
      <c r="F369" s="379">
        <f>('imchot (2)'!G594)</f>
        <v>8.6622726451530629E-2</v>
      </c>
    </row>
    <row r="370" spans="1:8" x14ac:dyDescent="0.5">
      <c r="B370" s="372">
        <v>5</v>
      </c>
      <c r="C370" s="373" t="str">
        <f>('imchot (2)'!C595)</f>
        <v>Canarias</v>
      </c>
      <c r="D370" s="374">
        <f>('imchot (2)'!E595)</f>
        <v>8152300</v>
      </c>
      <c r="E370" s="375">
        <f>('imchot (2)'!F595)</f>
        <v>6.6531496267172585E-3</v>
      </c>
      <c r="F370" s="375">
        <f>('imchot (2)'!G595)</f>
        <v>7.6169895521023656E-2</v>
      </c>
    </row>
    <row r="371" spans="1:8" x14ac:dyDescent="0.5">
      <c r="B371" s="376">
        <v>6</v>
      </c>
      <c r="C371" s="377" t="str">
        <f>('imchot (2)'!C596)</f>
        <v>Baleares</v>
      </c>
      <c r="D371" s="378">
        <f>('imchot (2)'!E596)</f>
        <v>5045427</v>
      </c>
      <c r="E371" s="379">
        <f>('imchot (2)'!F596)</f>
        <v>-4.5833377460198776E-2</v>
      </c>
      <c r="F371" s="379">
        <f>('imchot (2)'!G596)</f>
        <v>4.7141254302338211E-2</v>
      </c>
    </row>
    <row r="372" spans="1:8" x14ac:dyDescent="0.5">
      <c r="B372" s="380" t="s">
        <v>135</v>
      </c>
      <c r="C372" s="381" t="str">
        <f>('imchot (2)'!C597)</f>
        <v>España</v>
      </c>
      <c r="D372" s="382">
        <f>('imchot (2)'!E597)</f>
        <v>107027848</v>
      </c>
      <c r="E372" s="383">
        <f>('imchot (2)'!F597)</f>
        <v>-1.9584220554931253E-3</v>
      </c>
      <c r="F372" s="383">
        <f>('imchot (2)'!G597)</f>
        <v>1</v>
      </c>
    </row>
    <row r="373" spans="1:8" x14ac:dyDescent="0.5">
      <c r="B373" s="384"/>
      <c r="C373" s="385"/>
      <c r="D373" s="369"/>
      <c r="E373" s="369"/>
      <c r="F373" s="369"/>
    </row>
    <row r="374" spans="1:8" x14ac:dyDescent="0.5">
      <c r="B374" s="475" t="s">
        <v>208</v>
      </c>
      <c r="C374" s="475"/>
      <c r="D374" s="394" t="str">
        <f>('imchot (2)'!E599)</f>
        <v>ENE-OCT 25</v>
      </c>
      <c r="E374" s="395" t="str">
        <f>('imchot (2)'!F599)</f>
        <v>% VAR</v>
      </c>
      <c r="F374" s="395" t="str">
        <f>('imchot (2)'!G599)</f>
        <v>CUOTA</v>
      </c>
    </row>
    <row r="375" spans="1:8" x14ac:dyDescent="0.5">
      <c r="B375" s="372">
        <v>1</v>
      </c>
      <c r="C375" s="373" t="str">
        <f>('imchot (2)'!C600)</f>
        <v>Baleares</v>
      </c>
      <c r="D375" s="374">
        <f>('imchot (2)'!E600)</f>
        <v>57800546</v>
      </c>
      <c r="E375" s="375">
        <f>('imchot (2)'!F600)</f>
        <v>1.344557809203839E-2</v>
      </c>
      <c r="F375" s="375">
        <f>('imchot (2)'!G600)</f>
        <v>0.26173768425224953</v>
      </c>
    </row>
    <row r="376" spans="1:8" x14ac:dyDescent="0.5">
      <c r="B376" s="376">
        <v>2</v>
      </c>
      <c r="C376" s="377" t="str">
        <f>('imchot (2)'!C601)</f>
        <v>Canarias</v>
      </c>
      <c r="D376" s="378">
        <f>('imchot (2)'!E601)</f>
        <v>52825368</v>
      </c>
      <c r="E376" s="379">
        <f>('imchot (2)'!F601)</f>
        <v>1.2938730700302603E-3</v>
      </c>
      <c r="F376" s="379">
        <f>('imchot (2)'!G601)</f>
        <v>0.23920863117958929</v>
      </c>
    </row>
    <row r="377" spans="1:8" x14ac:dyDescent="0.5">
      <c r="B377" s="372">
        <v>3</v>
      </c>
      <c r="C377" s="373" t="str">
        <f>('imchot (2)'!C602)</f>
        <v>Cataluña</v>
      </c>
      <c r="D377" s="374">
        <f>('imchot (2)'!E602)</f>
        <v>40293083</v>
      </c>
      <c r="E377" s="375">
        <f>('imchot (2)'!F602)</f>
        <v>-3.3633726986634915E-3</v>
      </c>
      <c r="F377" s="375">
        <f>('imchot (2)'!G602)</f>
        <v>0.18245879953804731</v>
      </c>
    </row>
    <row r="378" spans="1:8" x14ac:dyDescent="0.5">
      <c r="B378" s="376">
        <v>4</v>
      </c>
      <c r="C378" s="377" t="str">
        <f>('imchot (2)'!C603)</f>
        <v>Andalucía</v>
      </c>
      <c r="D378" s="378">
        <f>('imchot (2)'!E603)</f>
        <v>28631072</v>
      </c>
      <c r="E378" s="379">
        <f>('imchot (2)'!F603)</f>
        <v>1.2184863640859911E-2</v>
      </c>
      <c r="F378" s="379">
        <f>('imchot (2)'!G603)</f>
        <v>0.12964982169786807</v>
      </c>
    </row>
    <row r="379" spans="1:8" x14ac:dyDescent="0.5">
      <c r="B379" s="372">
        <v>5</v>
      </c>
      <c r="C379" s="373" t="str">
        <f>('imchot (2)'!C604)</f>
        <v>C. Valenciana</v>
      </c>
      <c r="D379" s="374">
        <f>('imchot (2)'!E604)</f>
        <v>14658869</v>
      </c>
      <c r="E379" s="375">
        <f>('imchot (2)'!F604)</f>
        <v>3.8892517497405299E-2</v>
      </c>
      <c r="F379" s="375">
        <f>('imchot (2)'!G604)</f>
        <v>6.6379622535349209E-2</v>
      </c>
    </row>
    <row r="380" spans="1:8" x14ac:dyDescent="0.5">
      <c r="B380" s="376">
        <v>6</v>
      </c>
      <c r="C380" s="377" t="str">
        <f>('imchot (2)'!C605)</f>
        <v>Madrid</v>
      </c>
      <c r="D380" s="378">
        <f>('imchot (2)'!E605)</f>
        <v>13681101</v>
      </c>
      <c r="E380" s="379">
        <f>('imchot (2)'!F605)</f>
        <v>7.0145941141078083E-2</v>
      </c>
      <c r="F380" s="379">
        <f>('imchot (2)'!G605)</f>
        <v>6.1952004636100413E-2</v>
      </c>
    </row>
    <row r="381" spans="1:8" x14ac:dyDescent="0.5">
      <c r="B381" s="380" t="s">
        <v>135</v>
      </c>
      <c r="C381" s="381" t="str">
        <f>('imchot (2)'!C606)</f>
        <v>España</v>
      </c>
      <c r="D381" s="382">
        <f>('imchot (2)'!E606)</f>
        <v>220833871</v>
      </c>
      <c r="E381" s="383">
        <f>('imchot (2)'!F606)</f>
        <v>1.3819588303818575E-2</v>
      </c>
      <c r="F381" s="383">
        <f>('imchot (2)'!G606)</f>
        <v>1</v>
      </c>
    </row>
    <row r="382" spans="1:8" x14ac:dyDescent="0.5">
      <c r="B382" s="300"/>
      <c r="C382" s="301"/>
      <c r="D382" s="302"/>
      <c r="E382" s="294"/>
      <c r="F382" s="294"/>
    </row>
    <row r="383" spans="1:8" x14ac:dyDescent="0.5">
      <c r="A383" s="387" t="s">
        <v>353</v>
      </c>
    </row>
    <row r="384" spans="1:8" x14ac:dyDescent="0.5">
      <c r="A384" s="140"/>
      <c r="H384" s="161"/>
    </row>
    <row r="386" spans="1:9" ht="32.5" x14ac:dyDescent="0.5">
      <c r="A386" s="331" t="s">
        <v>394</v>
      </c>
      <c r="B386" s="359"/>
      <c r="C386" s="325"/>
      <c r="D386" s="325"/>
      <c r="E386" s="325"/>
      <c r="F386" s="325"/>
      <c r="G386" s="325"/>
      <c r="H386" s="325"/>
      <c r="I386" s="325"/>
    </row>
    <row r="389" spans="1:9" x14ac:dyDescent="0.5">
      <c r="A389" s="370" t="s">
        <v>399</v>
      </c>
      <c r="B389" s="386"/>
      <c r="C389" s="371"/>
      <c r="D389" s="371"/>
      <c r="E389" s="371"/>
      <c r="F389" s="371"/>
      <c r="G389" s="371"/>
    </row>
    <row r="390" spans="1:9" x14ac:dyDescent="0.5">
      <c r="A390" s="400" t="s">
        <v>246</v>
      </c>
      <c r="B390" s="394" t="s">
        <v>247</v>
      </c>
      <c r="C390" s="395" t="s">
        <v>110</v>
      </c>
      <c r="D390" s="395" t="s">
        <v>248</v>
      </c>
      <c r="E390" s="394" t="s">
        <v>249</v>
      </c>
      <c r="F390" s="395" t="s">
        <v>110</v>
      </c>
      <c r="G390" s="395" t="s">
        <v>248</v>
      </c>
    </row>
    <row r="391" spans="1:9" x14ac:dyDescent="0.5">
      <c r="A391" s="385" t="s">
        <v>127</v>
      </c>
      <c r="B391" s="389" t="str">
        <f>('imchot (2)'!D427)</f>
        <v>117,21 €</v>
      </c>
      <c r="C391" s="390">
        <f>('imchot (2)'!E427)</f>
        <v>6.5836137128307604E-2</v>
      </c>
      <c r="D391" s="389">
        <f>('imchot (2)'!F427)</f>
        <v>7.2399999999999949</v>
      </c>
      <c r="E391" s="389" t="str">
        <f>('imchot (2)'!G427)</f>
        <v>84,31 €</v>
      </c>
      <c r="F391" s="390">
        <f>('imchot (2)'!H427)</f>
        <v>8.437299035369783E-2</v>
      </c>
      <c r="G391" s="389">
        <f>('imchot (2)'!I427)</f>
        <v>6.5600000000000023</v>
      </c>
    </row>
    <row r="392" spans="1:9" x14ac:dyDescent="0.5">
      <c r="A392" s="377" t="s">
        <v>33</v>
      </c>
      <c r="B392" s="391" t="str">
        <f>('imchot (2)'!D428)</f>
        <v>118,40 €</v>
      </c>
      <c r="C392" s="379">
        <f>('imchot (2)'!E428)</f>
        <v>7.7637207608992398E-2</v>
      </c>
      <c r="D392" s="391">
        <f>('imchot (2)'!F428)</f>
        <v>8.5300000000000011</v>
      </c>
      <c r="E392" s="391" t="str">
        <f>('imchot (2)'!G428)</f>
        <v>83,66 €</v>
      </c>
      <c r="F392" s="379">
        <f>('imchot (2)'!H428)</f>
        <v>7.8509733144256799E-2</v>
      </c>
      <c r="G392" s="391">
        <f>('imchot (2)'!I428)</f>
        <v>6.0900000000000034</v>
      </c>
    </row>
    <row r="393" spans="1:9" x14ac:dyDescent="0.5">
      <c r="A393" s="373" t="s">
        <v>128</v>
      </c>
      <c r="B393" s="392" t="str">
        <f>('imchot (2)'!D429)</f>
        <v>142,40 €</v>
      </c>
      <c r="C393" s="375">
        <f>('imchot (2)'!E429)</f>
        <v>4.5598061531683776E-2</v>
      </c>
      <c r="D393" s="392">
        <f>('imchot (2)'!F429)</f>
        <v>6.210000000000008</v>
      </c>
      <c r="E393" s="392" t="str">
        <f>('imchot (2)'!G429)</f>
        <v>121,42 €</v>
      </c>
      <c r="F393" s="375">
        <f>('imchot (2)'!H429)</f>
        <v>4.3127147766323093E-2</v>
      </c>
      <c r="G393" s="392">
        <f>('imchot (2)'!I429)</f>
        <v>5.019999999999996</v>
      </c>
    </row>
    <row r="394" spans="1:9" x14ac:dyDescent="0.5">
      <c r="A394" s="377" t="s">
        <v>129</v>
      </c>
      <c r="B394" s="391" t="str">
        <f>('imchot (2)'!D430)</f>
        <v>123,93 €</v>
      </c>
      <c r="C394" s="379">
        <f>('imchot (2)'!E430)</f>
        <v>-3.9823351669636575E-2</v>
      </c>
      <c r="D394" s="391">
        <f>('imchot (2)'!F430)</f>
        <v>-5.1399999999999864</v>
      </c>
      <c r="E394" s="391" t="str">
        <f>('imchot (2)'!G430)</f>
        <v>89,32 €</v>
      </c>
      <c r="F394" s="379">
        <f>('imchot (2)'!H430)</f>
        <v>-2.4145089041844314E-2</v>
      </c>
      <c r="G394" s="391">
        <f>('imchot (2)'!I430)</f>
        <v>-2.210000000000008</v>
      </c>
    </row>
    <row r="395" spans="1:9" x14ac:dyDescent="0.5">
      <c r="A395" s="373" t="s">
        <v>251</v>
      </c>
      <c r="B395" s="392" t="str">
        <f>('imchot (2)'!D431)</f>
        <v>100,46 €</v>
      </c>
      <c r="C395" s="375">
        <f>('imchot (2)'!E431)</f>
        <v>3.0781859224297214E-2</v>
      </c>
      <c r="D395" s="392">
        <f>('imchot (2)'!F431)</f>
        <v>3</v>
      </c>
      <c r="E395" s="392" t="str">
        <f>('imchot (2)'!G431)</f>
        <v>71,98 €</v>
      </c>
      <c r="F395" s="375">
        <f>('imchot (2)'!H431)</f>
        <v>3.7923576063446429E-2</v>
      </c>
      <c r="G395" s="392">
        <f>('imchot (2)'!I431)</f>
        <v>2.6300000000000097</v>
      </c>
    </row>
    <row r="396" spans="1:9" x14ac:dyDescent="0.5">
      <c r="A396" s="377" t="s">
        <v>252</v>
      </c>
      <c r="B396" s="391" t="str">
        <f>('imchot (2)'!D432)</f>
        <v>173,05 €</v>
      </c>
      <c r="C396" s="379">
        <f>('imchot (2)'!E432)</f>
        <v>4.9933260526635159E-2</v>
      </c>
      <c r="D396" s="391">
        <f>('imchot (2)'!F432)</f>
        <v>8.2300000000000182</v>
      </c>
      <c r="E396" s="391" t="str">
        <f>('imchot (2)'!G432)</f>
        <v>144,16 €</v>
      </c>
      <c r="F396" s="379">
        <f>('imchot (2)'!H432)</f>
        <v>6.8881144806109518E-2</v>
      </c>
      <c r="G396" s="391">
        <f>('imchot (2)'!I432)</f>
        <v>9.289999999999992</v>
      </c>
    </row>
    <row r="397" spans="1:9" x14ac:dyDescent="0.5">
      <c r="A397" s="381" t="s">
        <v>32</v>
      </c>
      <c r="B397" s="393" t="str">
        <f>('imchot (2)'!D433)</f>
        <v>120,54 €</v>
      </c>
      <c r="C397" s="383">
        <f>('imchot (2)'!E433)</f>
        <v>3.8690219732873787E-2</v>
      </c>
      <c r="D397" s="393">
        <f>('imchot (2)'!F433)</f>
        <v>4.4900000000000091</v>
      </c>
      <c r="E397" s="393" t="str">
        <f>('imchot (2)'!G433)</f>
        <v>86,34 €</v>
      </c>
      <c r="F397" s="383">
        <f>('imchot (2)'!H433)</f>
        <v>5.4341189400415324E-2</v>
      </c>
      <c r="G397" s="393">
        <f>('imchot (2)'!I433)</f>
        <v>4.4500000000000028</v>
      </c>
    </row>
    <row r="398" spans="1:9" x14ac:dyDescent="0.5">
      <c r="A398" s="369"/>
      <c r="B398" s="388"/>
      <c r="C398" s="388"/>
      <c r="D398" s="388"/>
      <c r="E398" s="388"/>
      <c r="F398" s="369"/>
      <c r="G398" s="369"/>
    </row>
    <row r="399" spans="1:9" x14ac:dyDescent="0.5">
      <c r="A399" s="369"/>
      <c r="B399" s="369"/>
      <c r="C399" s="369"/>
      <c r="D399" s="369"/>
      <c r="E399" s="369"/>
      <c r="F399" s="369"/>
      <c r="G399" s="369"/>
    </row>
    <row r="400" spans="1:9" x14ac:dyDescent="0.5">
      <c r="A400" s="400" t="s">
        <v>250</v>
      </c>
      <c r="B400" s="394" t="s">
        <v>247</v>
      </c>
      <c r="C400" s="395" t="s">
        <v>110</v>
      </c>
      <c r="D400" s="395" t="s">
        <v>248</v>
      </c>
      <c r="E400" s="394" t="s">
        <v>249</v>
      </c>
      <c r="F400" s="395" t="s">
        <v>110</v>
      </c>
      <c r="G400" s="395" t="s">
        <v>248</v>
      </c>
    </row>
    <row r="401" spans="1:7" x14ac:dyDescent="0.5">
      <c r="A401" s="373" t="s">
        <v>119</v>
      </c>
      <c r="B401" s="392" t="str">
        <f>('imchot (2)'!D436)</f>
        <v>77,81 €</v>
      </c>
      <c r="C401" s="375">
        <f>('imchot (2)'!E436)</f>
        <v>0.12037437005039586</v>
      </c>
      <c r="D401" s="392">
        <f>('imchot (2)'!F436)</f>
        <v>8.36</v>
      </c>
      <c r="E401" s="392" t="str">
        <f>('imchot (2)'!G436)</f>
        <v>41,44 €</v>
      </c>
      <c r="F401" s="375">
        <f>('imchot (2)'!H436)</f>
        <v>8.9379600420609773E-2</v>
      </c>
      <c r="G401" s="392">
        <f>('imchot (2)'!I436)</f>
        <v>3.3999999999999986</v>
      </c>
    </row>
    <row r="402" spans="1:7" x14ac:dyDescent="0.5">
      <c r="A402" s="377" t="s">
        <v>120</v>
      </c>
      <c r="B402" s="391" t="str">
        <f>('imchot (2)'!D437)</f>
        <v>97,54 €</v>
      </c>
      <c r="C402" s="379">
        <f>('imchot (2)'!E437)</f>
        <v>6.7995182305923718E-2</v>
      </c>
      <c r="D402" s="391">
        <f>('imchot (2)'!F437)</f>
        <v>6.210000000000008</v>
      </c>
      <c r="E402" s="391" t="str">
        <f>('imchot (2)'!G437)</f>
        <v>64,78 €</v>
      </c>
      <c r="F402" s="379">
        <f>('imchot (2)'!H437)</f>
        <v>0.11612680909717432</v>
      </c>
      <c r="G402" s="391">
        <f>('imchot (2)'!I437)</f>
        <v>6.740000000000002</v>
      </c>
    </row>
    <row r="403" spans="1:7" x14ac:dyDescent="0.5">
      <c r="A403" s="373" t="s">
        <v>121</v>
      </c>
      <c r="B403" s="392" t="str">
        <f>('imchot (2)'!D438)</f>
        <v>97,70 €</v>
      </c>
      <c r="C403" s="375">
        <f>('imchot (2)'!E438)</f>
        <v>5.3028669971976639E-2</v>
      </c>
      <c r="D403" s="392">
        <f>('imchot (2)'!F438)</f>
        <v>4.9200000000000017</v>
      </c>
      <c r="E403" s="392" t="str">
        <f>('imchot (2)'!G438)</f>
        <v>62,52 €</v>
      </c>
      <c r="F403" s="375">
        <f>('imchot (2)'!H438)</f>
        <v>8.5497660913049778E-3</v>
      </c>
      <c r="G403" s="392">
        <f>('imchot (2)'!I438)</f>
        <v>0.53000000000000114</v>
      </c>
    </row>
    <row r="404" spans="1:7" x14ac:dyDescent="0.5">
      <c r="A404" s="377" t="s">
        <v>122</v>
      </c>
      <c r="B404" s="391" t="str">
        <f>('imchot (2)'!D439)</f>
        <v>102,64 €</v>
      </c>
      <c r="C404" s="379">
        <f>('imchot (2)'!E439)</f>
        <v>9.0059473237043441E-2</v>
      </c>
      <c r="D404" s="391">
        <f>('imchot (2)'!F439)</f>
        <v>8.480000000000004</v>
      </c>
      <c r="E404" s="391" t="str">
        <f>('imchot (2)'!G439)</f>
        <v>69,88 €</v>
      </c>
      <c r="F404" s="379">
        <f>('imchot (2)'!H439)</f>
        <v>0.11256169399777094</v>
      </c>
      <c r="G404" s="391">
        <f>('imchot (2)'!I439)</f>
        <v>7.0699999999999932</v>
      </c>
    </row>
    <row r="405" spans="1:7" x14ac:dyDescent="0.5">
      <c r="A405" s="373" t="s">
        <v>123</v>
      </c>
      <c r="B405" s="392" t="str">
        <f>('imchot (2)'!D440)</f>
        <v>91,55 €</v>
      </c>
      <c r="C405" s="375">
        <f>('imchot (2)'!E440)</f>
        <v>0.1534584855738943</v>
      </c>
      <c r="D405" s="392">
        <f>('imchot (2)'!F440)</f>
        <v>12.179999999999993</v>
      </c>
      <c r="E405" s="392" t="str">
        <f>('imchot (2)'!G440)</f>
        <v>52,47 €</v>
      </c>
      <c r="F405" s="375">
        <f>('imchot (2)'!H440)</f>
        <v>0.22165308498253777</v>
      </c>
      <c r="G405" s="392">
        <f>('imchot (2)'!I440)</f>
        <v>9.519999999999996</v>
      </c>
    </row>
    <row r="406" spans="1:7" x14ac:dyDescent="0.5">
      <c r="A406" s="377" t="s">
        <v>124</v>
      </c>
      <c r="B406" s="391" t="str">
        <f>('imchot (2)'!D441)</f>
        <v>69,01 €</v>
      </c>
      <c r="C406" s="379">
        <f>('imchot (2)'!E441)</f>
        <v>5.0380517503805233E-2</v>
      </c>
      <c r="D406" s="391">
        <f>('imchot (2)'!F441)</f>
        <v>3.3100000000000023</v>
      </c>
      <c r="E406" s="391" t="str">
        <f>('imchot (2)'!G441)</f>
        <v>33,33 €</v>
      </c>
      <c r="F406" s="379">
        <f>('imchot (2)'!H441)</f>
        <v>0.10620643876535008</v>
      </c>
      <c r="G406" s="391">
        <f>('imchot (2)'!I441)</f>
        <v>3.1999999999999993</v>
      </c>
    </row>
    <row r="407" spans="1:7" x14ac:dyDescent="0.5">
      <c r="A407" s="373" t="s">
        <v>125</v>
      </c>
      <c r="B407" s="392" t="str">
        <f>('imchot (2)'!D442)</f>
        <v>131,85 €</v>
      </c>
      <c r="C407" s="375">
        <f>('imchot (2)'!E442)</f>
        <v>5.9121214555385881E-2</v>
      </c>
      <c r="D407" s="392">
        <f>('imchot (2)'!F442)</f>
        <v>7.3599999999999994</v>
      </c>
      <c r="E407" s="392" t="str">
        <f>('imchot (2)'!G442)</f>
        <v>107,55 €</v>
      </c>
      <c r="F407" s="375">
        <f>('imchot (2)'!H442)</f>
        <v>6.6223852483394463E-2</v>
      </c>
      <c r="G407" s="392">
        <f>('imchot (2)'!I442)</f>
        <v>6.6799999999999926</v>
      </c>
    </row>
    <row r="408" spans="1:7" x14ac:dyDescent="0.5">
      <c r="A408" s="377" t="s">
        <v>126</v>
      </c>
      <c r="B408" s="391" t="str">
        <f>('imchot (2)'!D443)</f>
        <v>142,36 €</v>
      </c>
      <c r="C408" s="379">
        <f>('imchot (2)'!E443)</f>
        <v>3.4969102144674746E-2</v>
      </c>
      <c r="D408" s="391">
        <f>('imchot (2)'!F443)</f>
        <v>4.8100000000000023</v>
      </c>
      <c r="E408" s="391" t="str">
        <f>('imchot (2)'!G443)</f>
        <v>114,89 €</v>
      </c>
      <c r="F408" s="379">
        <f>('imchot (2)'!H443)</f>
        <v>4.3316382128586906E-2</v>
      </c>
      <c r="G408" s="391">
        <f>('imchot (2)'!I443)</f>
        <v>4.769999999999996</v>
      </c>
    </row>
    <row r="409" spans="1:7" x14ac:dyDescent="0.5">
      <c r="A409" s="381"/>
      <c r="B409" s="381"/>
      <c r="C409" s="381"/>
      <c r="D409" s="381"/>
      <c r="E409" s="381"/>
      <c r="F409" s="381"/>
      <c r="G409" s="381"/>
    </row>
    <row r="410" spans="1:7" x14ac:dyDescent="0.5">
      <c r="A410" s="386"/>
      <c r="B410" s="386"/>
      <c r="C410" s="371"/>
      <c r="D410" s="371"/>
      <c r="E410" s="371"/>
      <c r="F410" s="371"/>
      <c r="G410" s="371"/>
    </row>
    <row r="411" spans="1:7" x14ac:dyDescent="0.5">
      <c r="A411" s="386"/>
      <c r="B411" s="386"/>
      <c r="C411" s="371"/>
      <c r="D411" s="371"/>
      <c r="E411" s="371"/>
      <c r="F411" s="371"/>
      <c r="G411" s="371"/>
    </row>
    <row r="412" spans="1:7" x14ac:dyDescent="0.5">
      <c r="A412" s="386"/>
      <c r="B412" s="386"/>
      <c r="C412" s="371"/>
      <c r="D412" s="371"/>
      <c r="E412" s="371"/>
      <c r="F412" s="371"/>
      <c r="G412" s="371"/>
    </row>
    <row r="413" spans="1:7" x14ac:dyDescent="0.5">
      <c r="A413" s="386"/>
      <c r="B413" s="386"/>
      <c r="C413" s="371"/>
      <c r="D413" s="371"/>
      <c r="E413" s="371"/>
      <c r="F413" s="371"/>
      <c r="G413" s="371"/>
    </row>
    <row r="414" spans="1:7" x14ac:dyDescent="0.5">
      <c r="A414" s="370" t="s">
        <v>393</v>
      </c>
      <c r="B414" s="386"/>
      <c r="C414" s="371"/>
      <c r="D414" s="371"/>
      <c r="E414" s="371"/>
      <c r="F414" s="371"/>
      <c r="G414" s="371"/>
    </row>
    <row r="415" spans="1:7" x14ac:dyDescent="0.5">
      <c r="A415" s="400" t="s">
        <v>246</v>
      </c>
      <c r="B415" s="394" t="s">
        <v>247</v>
      </c>
      <c r="C415" s="395" t="s">
        <v>110</v>
      </c>
      <c r="D415" s="395" t="s">
        <v>248</v>
      </c>
      <c r="E415" s="394" t="s">
        <v>249</v>
      </c>
      <c r="F415" s="395" t="s">
        <v>110</v>
      </c>
      <c r="G415" s="395" t="s">
        <v>248</v>
      </c>
    </row>
    <row r="416" spans="1:7" x14ac:dyDescent="0.5">
      <c r="A416" s="385" t="s">
        <v>127</v>
      </c>
      <c r="B416" s="389" t="str">
        <f>('imchot (2)'!D739)</f>
        <v>125,65 €</v>
      </c>
      <c r="C416" s="390">
        <f>('imchot (2)'!E739)</f>
        <v>5.7570911539432723E-2</v>
      </c>
      <c r="D416" s="389">
        <f>('imchot (2)'!F739)</f>
        <v>6.8400000000000034</v>
      </c>
      <c r="E416" s="389" t="str">
        <f>('imchot (2)'!G739)</f>
        <v>86,09 €</v>
      </c>
      <c r="F416" s="390">
        <f>('imchot (2)'!H739)</f>
        <v>7.0238687220288476E-2</v>
      </c>
      <c r="G416" s="389">
        <f>('imchot (2)'!I739)</f>
        <v>5.6500000000000057</v>
      </c>
    </row>
    <row r="417" spans="1:7" x14ac:dyDescent="0.5">
      <c r="A417" s="377" t="s">
        <v>33</v>
      </c>
      <c r="B417" s="391" t="str">
        <f>('imchot (2)'!D740)</f>
        <v>158,36 €</v>
      </c>
      <c r="C417" s="379">
        <f>('imchot (2)'!E740)</f>
        <v>8.3099651186649304E-2</v>
      </c>
      <c r="D417" s="391">
        <f>('imchot (2)'!F740)</f>
        <v>12.150000000000006</v>
      </c>
      <c r="E417" s="391" t="str">
        <f>('imchot (2)'!G740)</f>
        <v>130,58 €</v>
      </c>
      <c r="F417" s="379">
        <f>('imchot (2)'!H740)</f>
        <v>9.2902577837294942E-2</v>
      </c>
      <c r="G417" s="391">
        <f>('imchot (2)'!I740)</f>
        <v>11.100000000000009</v>
      </c>
    </row>
    <row r="418" spans="1:7" x14ac:dyDescent="0.5">
      <c r="A418" s="373" t="s">
        <v>128</v>
      </c>
      <c r="B418" s="392" t="str">
        <f>('imchot (2)'!D741)</f>
        <v>139,65 €</v>
      </c>
      <c r="C418" s="375">
        <f>('imchot (2)'!E741)</f>
        <v>5.4678649648818078E-2</v>
      </c>
      <c r="D418" s="392">
        <f>('imchot (2)'!F741)</f>
        <v>7.2400000000000091</v>
      </c>
      <c r="E418" s="392" t="str">
        <f>('imchot (2)'!G741)</f>
        <v>117,54 €</v>
      </c>
      <c r="F418" s="375">
        <f>('imchot (2)'!H741)</f>
        <v>6.5252854812398065E-2</v>
      </c>
      <c r="G418" s="392">
        <f>('imchot (2)'!I741)</f>
        <v>7.2000000000000028</v>
      </c>
    </row>
    <row r="419" spans="1:7" x14ac:dyDescent="0.5">
      <c r="A419" s="377" t="s">
        <v>129</v>
      </c>
      <c r="B419" s="391" t="str">
        <f>('imchot (2)'!D742)</f>
        <v>134,30 €</v>
      </c>
      <c r="C419" s="379">
        <f>('imchot (2)'!E742)</f>
        <v>1.7578420972874875E-2</v>
      </c>
      <c r="D419" s="391">
        <f>('imchot (2)'!F742)</f>
        <v>2.3200000000000216</v>
      </c>
      <c r="E419" s="391" t="str">
        <f>('imchot (2)'!G742)</f>
        <v>98,79 €</v>
      </c>
      <c r="F419" s="379">
        <f>('imchot (2)'!H742)</f>
        <v>2.6923076923077049E-2</v>
      </c>
      <c r="G419" s="391">
        <f>('imchot (2)'!I742)</f>
        <v>2.5900000000000034</v>
      </c>
    </row>
    <row r="420" spans="1:7" x14ac:dyDescent="0.5">
      <c r="A420" s="373" t="s">
        <v>251</v>
      </c>
      <c r="B420" s="392" t="str">
        <f>('imchot (2)'!D743)</f>
        <v>107,79 €</v>
      </c>
      <c r="C420" s="375">
        <f>('imchot (2)'!E743)</f>
        <v>2.5302007038904284E-2</v>
      </c>
      <c r="D420" s="392">
        <f>('imchot (2)'!F743)</f>
        <v>2.6600000000000108</v>
      </c>
      <c r="E420" s="392" t="str">
        <f>('imchot (2)'!G743)</f>
        <v>77,36 €</v>
      </c>
      <c r="F420" s="375">
        <f>('imchot (2)'!H743)</f>
        <v>2.3957643944407803E-2</v>
      </c>
      <c r="G420" s="392">
        <f>('imchot (2)'!I743)</f>
        <v>1.8100000000000023</v>
      </c>
    </row>
    <row r="421" spans="1:7" x14ac:dyDescent="0.5">
      <c r="A421" s="377" t="s">
        <v>252</v>
      </c>
      <c r="B421" s="391" t="str">
        <f>('imchot (2)'!D744)</f>
        <v>148,44 €</v>
      </c>
      <c r="C421" s="379">
        <f>('imchot (2)'!E744)</f>
        <v>8.5008405818288058E-2</v>
      </c>
      <c r="D421" s="391">
        <f>('imchot (2)'!F744)</f>
        <v>11.629999999999995</v>
      </c>
      <c r="E421" s="391" t="str">
        <f>('imchot (2)'!G744)</f>
        <v>108,44 €</v>
      </c>
      <c r="F421" s="379">
        <f>('imchot (2)'!H744)</f>
        <v>8.7881219903691798E-2</v>
      </c>
      <c r="G421" s="391">
        <f>('imchot (2)'!I744)</f>
        <v>8.7599999999999909</v>
      </c>
    </row>
    <row r="422" spans="1:7" x14ac:dyDescent="0.5">
      <c r="A422" s="381" t="s">
        <v>32</v>
      </c>
      <c r="B422" s="393" t="str">
        <f>('imchot (2)'!D745)</f>
        <v>128,89 €</v>
      </c>
      <c r="C422" s="383">
        <f>('imchot (2)'!E745)</f>
        <v>5.3453208009807796E-2</v>
      </c>
      <c r="D422" s="393">
        <f>('imchot (2)'!F745)</f>
        <v>6.539999999999992</v>
      </c>
      <c r="E422" s="393" t="str">
        <f>('imchot (2)'!G745)</f>
        <v>92,06 €</v>
      </c>
      <c r="F422" s="383">
        <f>('imchot (2)'!H745)</f>
        <v>6.5139419183154024E-2</v>
      </c>
      <c r="G422" s="393">
        <f>('imchot (2)'!I745)</f>
        <v>5.6299999999999955</v>
      </c>
    </row>
    <row r="423" spans="1:7" x14ac:dyDescent="0.5">
      <c r="A423" s="369"/>
      <c r="B423" s="388"/>
      <c r="C423" s="388"/>
      <c r="D423" s="388"/>
      <c r="E423" s="388"/>
      <c r="F423" s="369"/>
      <c r="G423" s="369"/>
    </row>
    <row r="424" spans="1:7" x14ac:dyDescent="0.5">
      <c r="A424" s="369"/>
      <c r="B424" s="369"/>
      <c r="C424" s="369"/>
      <c r="D424" s="369"/>
      <c r="E424" s="369"/>
      <c r="F424" s="369"/>
      <c r="G424" s="369"/>
    </row>
    <row r="425" spans="1:7" x14ac:dyDescent="0.5">
      <c r="A425" s="400" t="s">
        <v>250</v>
      </c>
      <c r="B425" s="394" t="s">
        <v>247</v>
      </c>
      <c r="C425" s="395" t="s">
        <v>110</v>
      </c>
      <c r="D425" s="395" t="s">
        <v>248</v>
      </c>
      <c r="E425" s="394" t="s">
        <v>249</v>
      </c>
      <c r="F425" s="395" t="s">
        <v>110</v>
      </c>
      <c r="G425" s="395" t="s">
        <v>248</v>
      </c>
    </row>
    <row r="426" spans="1:7" x14ac:dyDescent="0.5">
      <c r="A426" s="373" t="s">
        <v>119</v>
      </c>
      <c r="B426" s="392" t="str">
        <f>('imchot (2)'!D749)</f>
        <v>108,11 €</v>
      </c>
      <c r="C426" s="375">
        <f>('imchot (2)'!E749)</f>
        <v>0.1259112684857322</v>
      </c>
      <c r="D426" s="392">
        <f>('imchot (2)'!F749)</f>
        <v>12.090000000000003</v>
      </c>
      <c r="E426" s="392" t="str">
        <f>('imchot (2)'!G749)</f>
        <v>70,34 €</v>
      </c>
      <c r="F426" s="375">
        <f>('imchot (2)'!H749)</f>
        <v>0.19952251023192358</v>
      </c>
      <c r="G426" s="392">
        <f>('imchot (2)'!I749)</f>
        <v>11.700000000000003</v>
      </c>
    </row>
    <row r="427" spans="1:7" x14ac:dyDescent="0.5">
      <c r="A427" s="377" t="s">
        <v>120</v>
      </c>
      <c r="B427" s="391" t="str">
        <f>('imchot (2)'!D750)</f>
        <v>125,06 €</v>
      </c>
      <c r="C427" s="379">
        <f>('imchot (2)'!E750)</f>
        <v>4.6593830334189512E-3</v>
      </c>
      <c r="D427" s="391">
        <f>('imchot (2)'!F750)</f>
        <v>0.57999999999999829</v>
      </c>
      <c r="E427" s="391" t="str">
        <f>('imchot (2)'!G750)</f>
        <v>84,05 €</v>
      </c>
      <c r="F427" s="379">
        <f>('imchot (2)'!H750)</f>
        <v>2.60009765625E-2</v>
      </c>
      <c r="G427" s="391">
        <f>('imchot (2)'!I750)</f>
        <v>2.1299999999999955</v>
      </c>
    </row>
    <row r="428" spans="1:7" x14ac:dyDescent="0.5">
      <c r="A428" s="373" t="s">
        <v>121</v>
      </c>
      <c r="B428" s="392" t="str">
        <f>('imchot (2)'!D751)</f>
        <v>86,54 €</v>
      </c>
      <c r="C428" s="375">
        <f>('imchot (2)'!E751)</f>
        <v>8.8598740965259992E-3</v>
      </c>
      <c r="D428" s="392">
        <f>('imchot (2)'!F751)</f>
        <v>0.76000000000000512</v>
      </c>
      <c r="E428" s="392" t="str">
        <f>('imchot (2)'!G751)</f>
        <v>50,13 €</v>
      </c>
      <c r="F428" s="375">
        <f>('imchot (2)'!H751)</f>
        <v>5.2487927776611487E-2</v>
      </c>
      <c r="G428" s="392">
        <f>('imchot (2)'!I751)</f>
        <v>2.5</v>
      </c>
    </row>
    <row r="429" spans="1:7" x14ac:dyDescent="0.5">
      <c r="A429" s="377" t="s">
        <v>122</v>
      </c>
      <c r="B429" s="391" t="str">
        <f>('imchot (2)'!D752)</f>
        <v>97,52 €</v>
      </c>
      <c r="C429" s="379">
        <f>('imchot (2)'!E752)</f>
        <v>4.4334975369458185E-2</v>
      </c>
      <c r="D429" s="391">
        <f>('imchot (2)'!F752)</f>
        <v>4.1400000000000006</v>
      </c>
      <c r="E429" s="391" t="str">
        <f>('imchot (2)'!G752)</f>
        <v>59,80 €</v>
      </c>
      <c r="F429" s="379">
        <f>('imchot (2)'!H752)</f>
        <v>6.7475901463762922E-2</v>
      </c>
      <c r="G429" s="391">
        <f>('imchot (2)'!I752)</f>
        <v>3.779999999999994</v>
      </c>
    </row>
    <row r="430" spans="1:7" x14ac:dyDescent="0.5">
      <c r="A430" s="373" t="s">
        <v>123</v>
      </c>
      <c r="B430" s="392" t="str">
        <f>('imchot (2)'!D753)</f>
        <v>118,56 €</v>
      </c>
      <c r="C430" s="375">
        <f>('imchot (2)'!E753)</f>
        <v>7.3815777556380802E-2</v>
      </c>
      <c r="D430" s="392">
        <f>('imchot (2)'!F753)</f>
        <v>8.1500000000000057</v>
      </c>
      <c r="E430" s="392" t="str">
        <f>('imchot (2)'!G753)</f>
        <v>73,86 €</v>
      </c>
      <c r="F430" s="375">
        <f>('imchot (2)'!H753)</f>
        <v>7.3546511627907041E-2</v>
      </c>
      <c r="G430" s="392">
        <f>('imchot (2)'!I753)</f>
        <v>5.0600000000000023</v>
      </c>
    </row>
    <row r="431" spans="1:7" x14ac:dyDescent="0.5">
      <c r="A431" s="377" t="s">
        <v>124</v>
      </c>
      <c r="B431" s="391" t="str">
        <f>('imchot (2)'!D754)</f>
        <v>67,82 €</v>
      </c>
      <c r="C431" s="379">
        <f>('imchot (2)'!E754)</f>
        <v>5.5071561916614664E-2</v>
      </c>
      <c r="D431" s="391">
        <f>('imchot (2)'!F754)</f>
        <v>3.539999999999992</v>
      </c>
      <c r="E431" s="391" t="str">
        <f>('imchot (2)'!G754)</f>
        <v>29,01 €</v>
      </c>
      <c r="F431" s="379">
        <f>('imchot (2)'!H754)</f>
        <v>0.10725190839694676</v>
      </c>
      <c r="G431" s="391">
        <f>('imchot (2)'!I754)</f>
        <v>2.8100000000000023</v>
      </c>
    </row>
    <row r="432" spans="1:7" x14ac:dyDescent="0.5">
      <c r="A432" s="373" t="s">
        <v>125</v>
      </c>
      <c r="B432" s="392" t="str">
        <f>('imchot (2)'!D755)</f>
        <v>146,40 €</v>
      </c>
      <c r="C432" s="375">
        <f>('imchot (2)'!E755)</f>
        <v>8.0283353010625724E-2</v>
      </c>
      <c r="D432" s="392">
        <f>('imchot (2)'!F755)</f>
        <v>10.879999999999995</v>
      </c>
      <c r="E432" s="392" t="str">
        <f>('imchot (2)'!G755)</f>
        <v>112,89 €</v>
      </c>
      <c r="F432" s="375">
        <f>('imchot (2)'!H755)</f>
        <v>7.5552591463414753E-2</v>
      </c>
      <c r="G432" s="392">
        <f>('imchot (2)'!I755)</f>
        <v>7.9300000000000068</v>
      </c>
    </row>
    <row r="433" spans="1:9" x14ac:dyDescent="0.5">
      <c r="A433" s="377" t="s">
        <v>126</v>
      </c>
      <c r="B433" s="391" t="str">
        <f>('imchot (2)'!D756)</f>
        <v>123,14 €</v>
      </c>
      <c r="C433" s="379">
        <f>('imchot (2)'!E756)</f>
        <v>2.6252187682306971E-2</v>
      </c>
      <c r="D433" s="391">
        <f>('imchot (2)'!F756)</f>
        <v>3.1500000000000057</v>
      </c>
      <c r="E433" s="391" t="str">
        <f>('imchot (2)'!G756)</f>
        <v>86,02 €</v>
      </c>
      <c r="F433" s="379">
        <f>('imchot (2)'!H756)</f>
        <v>1.5344664778092598E-2</v>
      </c>
      <c r="G433" s="391">
        <f>('imchot (2)'!I756)</f>
        <v>1.2999999999999972</v>
      </c>
    </row>
    <row r="434" spans="1:9" x14ac:dyDescent="0.5">
      <c r="A434" s="381"/>
      <c r="B434" s="382"/>
      <c r="C434" s="383"/>
      <c r="D434" s="383"/>
      <c r="E434" s="382"/>
      <c r="F434" s="383"/>
      <c r="G434" s="383"/>
    </row>
    <row r="436" spans="1:9" x14ac:dyDescent="0.5">
      <c r="A436" s="387" t="s">
        <v>353</v>
      </c>
    </row>
    <row r="440" spans="1:9" ht="18.5" x14ac:dyDescent="0.5">
      <c r="A440" s="329" t="s">
        <v>258</v>
      </c>
      <c r="B440" s="140"/>
      <c r="C440" s="140"/>
      <c r="D440" s="141"/>
      <c r="E440" s="141"/>
      <c r="F440" s="142"/>
      <c r="G440" s="142"/>
      <c r="I440" s="330" t="str">
        <f>demanda!A178</f>
        <v>OCTUBRE 25</v>
      </c>
    </row>
    <row r="442" spans="1:9" ht="32.5" x14ac:dyDescent="0.5">
      <c r="A442" s="331" t="s">
        <v>402</v>
      </c>
      <c r="B442" s="359"/>
      <c r="C442" s="325"/>
      <c r="D442" s="325"/>
      <c r="E442" s="325"/>
      <c r="F442" s="325"/>
      <c r="G442" s="325"/>
      <c r="H442" s="325"/>
      <c r="I442" s="325"/>
    </row>
    <row r="445" spans="1:9" x14ac:dyDescent="0.5">
      <c r="A445" s="413" t="s">
        <v>141</v>
      </c>
      <c r="B445" s="414"/>
      <c r="C445" s="414" t="str">
        <f>('imchot (2)'!D776)</f>
        <v>Nov.25</v>
      </c>
      <c r="D445" s="414"/>
      <c r="E445" s="414" t="str">
        <f>('imchot (2)'!F776)</f>
        <v>Dic.25</v>
      </c>
      <c r="F445" s="414"/>
      <c r="G445" s="414" t="str">
        <f>('imchot (2)'!H776)</f>
        <v>Ene.26</v>
      </c>
      <c r="H445" s="474" t="s">
        <v>391</v>
      </c>
      <c r="I445" s="474"/>
    </row>
    <row r="446" spans="1:9" x14ac:dyDescent="0.5">
      <c r="A446" s="413" t="s">
        <v>286</v>
      </c>
      <c r="B446" s="415" t="s">
        <v>262</v>
      </c>
      <c r="C446" s="415" t="s">
        <v>211</v>
      </c>
      <c r="D446" s="415" t="s">
        <v>262</v>
      </c>
      <c r="E446" s="415" t="s">
        <v>211</v>
      </c>
      <c r="F446" s="415" t="s">
        <v>262</v>
      </c>
      <c r="G446" s="415" t="s">
        <v>211</v>
      </c>
      <c r="H446" s="415" t="s">
        <v>262</v>
      </c>
      <c r="I446" s="415" t="s">
        <v>260</v>
      </c>
    </row>
    <row r="447" spans="1:9" x14ac:dyDescent="0.5">
      <c r="A447" s="401" t="s">
        <v>127</v>
      </c>
      <c r="B447" s="402">
        <f>('imchot (2)'!C778)</f>
        <v>3131.9194287496898</v>
      </c>
      <c r="C447" s="403">
        <f>('imchot (2)'!D778)</f>
        <v>2.077733892592363</v>
      </c>
      <c r="D447" s="402">
        <f>('imchot (2)'!E778)</f>
        <v>2663.3372637426751</v>
      </c>
      <c r="E447" s="403">
        <f>('imchot (2)'!F778)</f>
        <v>5.8769686425482774</v>
      </c>
      <c r="F447" s="402">
        <f>('imchot (2)'!G778)</f>
        <v>2450.9510781886124</v>
      </c>
      <c r="G447" s="403">
        <f>('imchot (2)'!H778)</f>
        <v>7.728099494604578</v>
      </c>
      <c r="H447" s="404">
        <f>('imchot (2)'!I778)</f>
        <v>57100.041692492363</v>
      </c>
      <c r="I447" s="403">
        <f>('imchot (2)'!J778)</f>
        <v>0.8774275004393095</v>
      </c>
    </row>
    <row r="448" spans="1:9" x14ac:dyDescent="0.5">
      <c r="A448" s="405" t="s">
        <v>119</v>
      </c>
      <c r="B448" s="406">
        <f>('imchot (2)'!C779)</f>
        <v>127.85474684744854</v>
      </c>
      <c r="C448" s="407">
        <f>('imchot (2)'!D779)</f>
        <v>3.3553861212641038</v>
      </c>
      <c r="D448" s="406">
        <f>('imchot (2)'!E779)</f>
        <v>124.80242851615607</v>
      </c>
      <c r="E448" s="407">
        <f>('imchot (2)'!F779)</f>
        <v>3.8721835340458313</v>
      </c>
      <c r="F448" s="406">
        <f>('imchot (2)'!G779)</f>
        <v>97.601492668942441</v>
      </c>
      <c r="G448" s="407">
        <f>('imchot (2)'!H779)</f>
        <v>7.3487600846265337</v>
      </c>
      <c r="H448" s="408">
        <f>('imchot (2)'!I779)</f>
        <v>5300.4731753636052</v>
      </c>
      <c r="I448" s="407">
        <f>('imchot (2)'!J779)</f>
        <v>3.1641347717853874</v>
      </c>
    </row>
    <row r="449" spans="1:9" x14ac:dyDescent="0.5">
      <c r="A449" s="409" t="s">
        <v>120</v>
      </c>
      <c r="B449" s="410">
        <f>('imchot (2)'!C780)</f>
        <v>371.84449872659502</v>
      </c>
      <c r="C449" s="411">
        <f>('imchot (2)'!D780)</f>
        <v>8.8677987582109665</v>
      </c>
      <c r="D449" s="410">
        <f>('imchot (2)'!E780)</f>
        <v>280.2816323455886</v>
      </c>
      <c r="E449" s="411">
        <f>('imchot (2)'!F780)</f>
        <v>14.114680899944048</v>
      </c>
      <c r="F449" s="410">
        <f>('imchot (2)'!G780)</f>
        <v>248.28230613216587</v>
      </c>
      <c r="G449" s="411">
        <f>('imchot (2)'!H780)</f>
        <v>10.073242330086259</v>
      </c>
      <c r="H449" s="412">
        <f>('imchot (2)'!I780)</f>
        <v>8698.6951310721834</v>
      </c>
      <c r="I449" s="411">
        <f>('imchot (2)'!J780)</f>
        <v>2.9227723351330281</v>
      </c>
    </row>
    <row r="450" spans="1:9" x14ac:dyDescent="0.5">
      <c r="A450" s="405" t="s">
        <v>121</v>
      </c>
      <c r="B450" s="406">
        <f>('imchot (2)'!C781)</f>
        <v>157.55936034859178</v>
      </c>
      <c r="C450" s="407">
        <f>('imchot (2)'!D781)</f>
        <v>-4.8295972041969293</v>
      </c>
      <c r="D450" s="406">
        <f>('imchot (2)'!E781)</f>
        <v>145.35201907760637</v>
      </c>
      <c r="E450" s="407">
        <f>('imchot (2)'!F781)</f>
        <v>-0.53987650446734392</v>
      </c>
      <c r="F450" s="406">
        <f>('imchot (2)'!G781)</f>
        <v>125.66961772405564</v>
      </c>
      <c r="G450" s="407">
        <f>('imchot (2)'!H781)</f>
        <v>-5.5882308170390615</v>
      </c>
      <c r="H450" s="408">
        <f>('imchot (2)'!I781)</f>
        <v>1974.2713794261981</v>
      </c>
      <c r="I450" s="407">
        <f>('imchot (2)'!J781)</f>
        <v>-1.2758181791443501</v>
      </c>
    </row>
    <row r="451" spans="1:9" x14ac:dyDescent="0.5">
      <c r="A451" s="409" t="s">
        <v>122</v>
      </c>
      <c r="B451" s="410">
        <f>('imchot (2)'!C782)</f>
        <v>426.32171394955157</v>
      </c>
      <c r="C451" s="411">
        <f>('imchot (2)'!D782)</f>
        <v>-0.10621195019587049</v>
      </c>
      <c r="D451" s="410">
        <f>('imchot (2)'!E782)</f>
        <v>422.26764239809319</v>
      </c>
      <c r="E451" s="411">
        <f>('imchot (2)'!F782)</f>
        <v>10.095410053550964</v>
      </c>
      <c r="F451" s="410">
        <f>('imchot (2)'!G782)</f>
        <v>410.02436708519002</v>
      </c>
      <c r="G451" s="411">
        <f>('imchot (2)'!H782)</f>
        <v>10.349752154434725</v>
      </c>
      <c r="H451" s="412">
        <f>('imchot (2)'!I782)</f>
        <v>6110.8423563476445</v>
      </c>
      <c r="I451" s="411">
        <f>('imchot (2)'!J782)</f>
        <v>2.6799184982980284</v>
      </c>
    </row>
    <row r="452" spans="1:9" x14ac:dyDescent="0.5">
      <c r="A452" s="405" t="s">
        <v>123</v>
      </c>
      <c r="B452" s="406">
        <f>('imchot (2)'!C783)</f>
        <v>99.046093295588477</v>
      </c>
      <c r="C452" s="407">
        <f>('imchot (2)'!D783)</f>
        <v>-10.051316548678216</v>
      </c>
      <c r="D452" s="406">
        <f>('imchot (2)'!E783)</f>
        <v>64.58670314676759</v>
      </c>
      <c r="E452" s="407">
        <f>('imchot (2)'!F783)</f>
        <v>-4.7941403222813079</v>
      </c>
      <c r="F452" s="406">
        <f>('imchot (2)'!G783)</f>
        <v>67.377207165713443</v>
      </c>
      <c r="G452" s="407">
        <f>('imchot (2)'!H783)</f>
        <v>23.78916968107707</v>
      </c>
      <c r="H452" s="408">
        <f>('imchot (2)'!I783)</f>
        <v>3981.2517964423564</v>
      </c>
      <c r="I452" s="407">
        <f>('imchot (2)'!J783)</f>
        <v>-0.97280303509096333</v>
      </c>
    </row>
    <row r="453" spans="1:9" x14ac:dyDescent="0.5">
      <c r="A453" s="409" t="s">
        <v>124</v>
      </c>
      <c r="B453" s="410">
        <f>('imchot (2)'!C784)</f>
        <v>82.929589371378171</v>
      </c>
      <c r="C453" s="411">
        <f>('imchot (2)'!D784)</f>
        <v>-4.9354165514092188</v>
      </c>
      <c r="D453" s="410">
        <f>('imchot (2)'!E784)</f>
        <v>73.955657024795784</v>
      </c>
      <c r="E453" s="411">
        <f>('imchot (2)'!F784)</f>
        <v>0.48732560402704905</v>
      </c>
      <c r="F453" s="410">
        <f>('imchot (2)'!G784)</f>
        <v>54.865533791551798</v>
      </c>
      <c r="G453" s="411">
        <f>('imchot (2)'!H784)</f>
        <v>-5.4384898716812984</v>
      </c>
      <c r="H453" s="412">
        <f>('imchot (2)'!I784)</f>
        <v>1061.5032463961741</v>
      </c>
      <c r="I453" s="411">
        <f>('imchot (2)'!J784)</f>
        <v>0.54789640010022289</v>
      </c>
    </row>
    <row r="454" spans="1:9" x14ac:dyDescent="0.5">
      <c r="A454" s="405" t="s">
        <v>125</v>
      </c>
      <c r="B454" s="406">
        <f>('imchot (2)'!C785)</f>
        <v>1238.2162256048302</v>
      </c>
      <c r="C454" s="407">
        <f>('imchot (2)'!D785)</f>
        <v>6.0825968052979107</v>
      </c>
      <c r="D454" s="406">
        <f>('imchot (2)'!E785)</f>
        <v>964.84602490958321</v>
      </c>
      <c r="E454" s="407">
        <f>('imchot (2)'!F785)</f>
        <v>7.8887690453600072</v>
      </c>
      <c r="F454" s="406">
        <f>('imchot (2)'!G785)</f>
        <v>923.04768397156215</v>
      </c>
      <c r="G454" s="407">
        <f>('imchot (2)'!H785)</f>
        <v>9.5631568668172804</v>
      </c>
      <c r="H454" s="408">
        <f>('imchot (2)'!I785)</f>
        <v>22183.745250514414</v>
      </c>
      <c r="I454" s="407">
        <f>('imchot (2)'!J785)</f>
        <v>0.60993090250835991</v>
      </c>
    </row>
    <row r="455" spans="1:9" ht="17" thickBot="1" x14ac:dyDescent="0.55000000000000004">
      <c r="A455" s="416" t="s">
        <v>126</v>
      </c>
      <c r="B455" s="417">
        <f>('imchot (2)'!C786)</f>
        <v>628.14720060570642</v>
      </c>
      <c r="C455" s="418">
        <f>('imchot (2)'!D786)</f>
        <v>-2.7655479679656025</v>
      </c>
      <c r="D455" s="417">
        <f>('imchot (2)'!E786)</f>
        <v>587.24515632408441</v>
      </c>
      <c r="E455" s="418">
        <f>('imchot (2)'!F786)</f>
        <v>0.50095261896508703</v>
      </c>
      <c r="F455" s="417">
        <f>('imchot (2)'!G786)</f>
        <v>524.08286964943125</v>
      </c>
      <c r="G455" s="418">
        <f>('imchot (2)'!H786)</f>
        <v>5.0179984509151012</v>
      </c>
      <c r="H455" s="419">
        <f>('imchot (2)'!I786)</f>
        <v>7789.2583569297904</v>
      </c>
      <c r="I455" s="418">
        <f>('imchot (2)'!J786)</f>
        <v>-1.8656207460738372</v>
      </c>
    </row>
    <row r="456" spans="1:9" x14ac:dyDescent="0.5">
      <c r="A456" s="369"/>
      <c r="B456" s="369"/>
      <c r="C456" s="369"/>
      <c r="D456" s="369"/>
      <c r="E456" s="369"/>
      <c r="F456" s="369"/>
      <c r="G456" s="369"/>
      <c r="H456" s="369"/>
      <c r="I456" s="369"/>
    </row>
    <row r="457" spans="1:9" x14ac:dyDescent="0.5">
      <c r="A457" s="413" t="s">
        <v>287</v>
      </c>
      <c r="B457" s="414"/>
      <c r="C457" s="414" t="str">
        <f>(C445)</f>
        <v>Nov.25</v>
      </c>
      <c r="D457" s="414"/>
      <c r="E457" s="414" t="str">
        <f>(E445)</f>
        <v>Dic.25</v>
      </c>
      <c r="F457" s="414"/>
      <c r="G457" s="414" t="str">
        <f>(G445)</f>
        <v>Ene.26</v>
      </c>
      <c r="H457" s="474" t="str">
        <f>(H445)</f>
        <v>Acumulado Ene25-Abr25</v>
      </c>
      <c r="I457" s="474"/>
    </row>
    <row r="458" spans="1:9" x14ac:dyDescent="0.5">
      <c r="A458" s="413" t="s">
        <v>260</v>
      </c>
      <c r="B458" s="415" t="s">
        <v>262</v>
      </c>
      <c r="C458" s="415" t="s">
        <v>210</v>
      </c>
      <c r="D458" s="415" t="s">
        <v>262</v>
      </c>
      <c r="E458" s="415" t="s">
        <v>210</v>
      </c>
      <c r="F458" s="415" t="s">
        <v>262</v>
      </c>
      <c r="G458" s="415" t="s">
        <v>210</v>
      </c>
      <c r="H458" s="415" t="s">
        <v>262</v>
      </c>
      <c r="I458" s="415" t="s">
        <v>210</v>
      </c>
    </row>
    <row r="459" spans="1:9" x14ac:dyDescent="0.5">
      <c r="A459" s="401" t="s">
        <v>127</v>
      </c>
      <c r="B459" s="402">
        <f>('imchot (2)'!C790)</f>
        <v>48.057034041136667</v>
      </c>
      <c r="C459" s="403">
        <f>('imchot (2)'!D790)</f>
        <v>0.25703404113667006</v>
      </c>
      <c r="D459" s="402">
        <f>('imchot (2)'!E790)</f>
        <v>41.925954337154373</v>
      </c>
      <c r="E459" s="403">
        <f>('imchot (2)'!F790)</f>
        <v>0.8359543371543694</v>
      </c>
      <c r="F459" s="402">
        <f>('imchot (2)'!G790)</f>
        <v>41.122079640025326</v>
      </c>
      <c r="G459" s="403">
        <f>('imchot (2)'!H790)</f>
        <v>1.2120796400253298</v>
      </c>
      <c r="H459" s="404">
        <f>('imchot (2)'!I790)</f>
        <v>56.956152484427328</v>
      </c>
      <c r="I459" s="403">
        <f>('imchot (2)'!J790)</f>
        <v>0.19684122856822484</v>
      </c>
    </row>
    <row r="460" spans="1:9" x14ac:dyDescent="0.5">
      <c r="A460" s="405" t="s">
        <v>119</v>
      </c>
      <c r="B460" s="406">
        <f>('imchot (2)'!C791)</f>
        <v>29.03342106977874</v>
      </c>
      <c r="C460" s="407">
        <f>('imchot (2)'!D791)</f>
        <v>-1.3565789302212607</v>
      </c>
      <c r="D460" s="406">
        <f>('imchot (2)'!E791)</f>
        <v>26.436637565872012</v>
      </c>
      <c r="E460" s="407">
        <f>('imchot (2)'!F791)</f>
        <v>-0.68336243412798936</v>
      </c>
      <c r="F460" s="406">
        <f>('imchot (2)'!G791)</f>
        <v>25.92339760976099</v>
      </c>
      <c r="G460" s="407">
        <f>('imchot (2)'!H791)</f>
        <v>-1.1066023902390114</v>
      </c>
      <c r="H460" s="408">
        <f>('imchot (2)'!I791)</f>
        <v>49.642318515771706</v>
      </c>
      <c r="I460" s="407">
        <f>('imchot (2)'!J791)</f>
        <v>1.7638554160321576</v>
      </c>
    </row>
    <row r="461" spans="1:9" x14ac:dyDescent="0.5">
      <c r="A461" s="409" t="s">
        <v>120</v>
      </c>
      <c r="B461" s="410">
        <f>('imchot (2)'!C792)</f>
        <v>44.530773266091039</v>
      </c>
      <c r="C461" s="411">
        <f>('imchot (2)'!D792)</f>
        <v>3.4907732660910398</v>
      </c>
      <c r="D461" s="410">
        <f>('imchot (2)'!E792)</f>
        <v>35.509873635362979</v>
      </c>
      <c r="E461" s="411">
        <f>('imchot (2)'!F792)</f>
        <v>4.2398736353629793</v>
      </c>
      <c r="F461" s="410">
        <f>('imchot (2)'!G792)</f>
        <v>36.368984797756561</v>
      </c>
      <c r="G461" s="411">
        <f>('imchot (2)'!H792)</f>
        <v>2.6389847977565637</v>
      </c>
      <c r="H461" s="412">
        <f>('imchot (2)'!I792)</f>
        <v>57.360492939648566</v>
      </c>
      <c r="I461" s="411">
        <f>('imchot (2)'!J792)</f>
        <v>2.4505802591154762</v>
      </c>
    </row>
    <row r="462" spans="1:9" x14ac:dyDescent="0.5">
      <c r="A462" s="405" t="s">
        <v>121</v>
      </c>
      <c r="B462" s="406">
        <f>('imchot (2)'!C793)</f>
        <v>46.540420690270039</v>
      </c>
      <c r="C462" s="407">
        <f>('imchot (2)'!D793)</f>
        <v>-1.0595793097299619</v>
      </c>
      <c r="D462" s="406">
        <f>('imchot (2)'!E793)</f>
        <v>41.835053949160802</v>
      </c>
      <c r="E462" s="407">
        <f>('imchot (2)'!F793)</f>
        <v>0.83505394916080178</v>
      </c>
      <c r="F462" s="406">
        <f>('imchot (2)'!G793)</f>
        <v>37.605410738391697</v>
      </c>
      <c r="G462" s="407">
        <f>('imchot (2)'!H793)</f>
        <v>-1.2945892616083015</v>
      </c>
      <c r="H462" s="408">
        <f>('imchot (2)'!I793)</f>
        <v>48.20239488142817</v>
      </c>
      <c r="I462" s="407">
        <f>('imchot (2)'!J793)</f>
        <v>0.7653746983848535</v>
      </c>
    </row>
    <row r="463" spans="1:9" x14ac:dyDescent="0.5">
      <c r="A463" s="409" t="s">
        <v>122</v>
      </c>
      <c r="B463" s="410">
        <f>('imchot (2)'!C794)</f>
        <v>48.549386409058734</v>
      </c>
      <c r="C463" s="411">
        <f>('imchot (2)'!D794)</f>
        <v>-0.33061359094126885</v>
      </c>
      <c r="D463" s="410">
        <f>('imchot (2)'!E794)</f>
        <v>43.811828129778263</v>
      </c>
      <c r="E463" s="411">
        <f>('imchot (2)'!F794)</f>
        <v>-9.817187022173357E-2</v>
      </c>
      <c r="F463" s="410">
        <f>('imchot (2)'!G794)</f>
        <v>43.653624350608659</v>
      </c>
      <c r="G463" s="411">
        <f>('imchot (2)'!H794)</f>
        <v>0.61362435060866005</v>
      </c>
      <c r="H463" s="412">
        <f>('imchot (2)'!I794)</f>
        <v>52.464416510493962</v>
      </c>
      <c r="I463" s="411">
        <f>('imchot (2)'!J794)</f>
        <v>0.54675074888297814</v>
      </c>
    </row>
    <row r="464" spans="1:9" x14ac:dyDescent="0.5">
      <c r="A464" s="405" t="s">
        <v>123</v>
      </c>
      <c r="B464" s="406">
        <f>('imchot (2)'!C795)</f>
        <v>40.917969832340688</v>
      </c>
      <c r="C464" s="407">
        <f>('imchot (2)'!D795)</f>
        <v>2.5179698323406896</v>
      </c>
      <c r="D464" s="406">
        <f>('imchot (2)'!E795)</f>
        <v>28.867586692212452</v>
      </c>
      <c r="E464" s="407">
        <f>('imchot (2)'!F795)</f>
        <v>-1.3224133077875493</v>
      </c>
      <c r="F464" s="406">
        <f>('imchot (2)'!G795)</f>
        <v>31.313830207396165</v>
      </c>
      <c r="G464" s="407">
        <f>('imchot (2)'!H795)</f>
        <v>3.7838302073961643</v>
      </c>
      <c r="H464" s="408">
        <f>('imchot (2)'!I795)</f>
        <v>55.501441140364044</v>
      </c>
      <c r="I464" s="407">
        <f>('imchot (2)'!J795)</f>
        <v>0.72445032119559727</v>
      </c>
    </row>
    <row r="465" spans="1:9" x14ac:dyDescent="0.5">
      <c r="A465" s="409" t="s">
        <v>124</v>
      </c>
      <c r="B465" s="410">
        <f>('imchot (2)'!C796)</f>
        <v>33.269111870096914</v>
      </c>
      <c r="C465" s="411">
        <f>('imchot (2)'!D796)</f>
        <v>-1.5808881299030872</v>
      </c>
      <c r="D465" s="410">
        <f>('imchot (2)'!E796)</f>
        <v>30.227215532734384</v>
      </c>
      <c r="E465" s="411">
        <f>('imchot (2)'!F796)</f>
        <v>0.13721553273438403</v>
      </c>
      <c r="F465" s="410">
        <f>('imchot (2)'!G796)</f>
        <v>24.877191667249139</v>
      </c>
      <c r="G465" s="411">
        <f>('imchot (2)'!H796)</f>
        <v>-1.5528083327508604</v>
      </c>
      <c r="H465" s="412">
        <f>('imchot (2)'!I796)</f>
        <v>35.47785981993151</v>
      </c>
      <c r="I465" s="411">
        <f>('imchot (2)'!J796)</f>
        <v>0.53675819094908661</v>
      </c>
    </row>
    <row r="466" spans="1:9" x14ac:dyDescent="0.5">
      <c r="A466" s="405" t="s">
        <v>125</v>
      </c>
      <c r="B466" s="406">
        <f>('imchot (2)'!C797)</f>
        <v>50.572865361042055</v>
      </c>
      <c r="C466" s="407">
        <f>('imchot (2)'!D797)</f>
        <v>0.76286536104205283</v>
      </c>
      <c r="D466" s="406">
        <f>('imchot (2)'!E797)</f>
        <v>43.95382696406039</v>
      </c>
      <c r="E466" s="407">
        <f>('imchot (2)'!F797)</f>
        <v>0.84382696406039059</v>
      </c>
      <c r="F466" s="406">
        <f>('imchot (2)'!G797)</f>
        <v>44.322116677446189</v>
      </c>
      <c r="G466" s="407">
        <f>('imchot (2)'!H797)</f>
        <v>1.5721166774461892</v>
      </c>
      <c r="H466" s="408">
        <f>('imchot (2)'!I797)</f>
        <v>63.114783330457144</v>
      </c>
      <c r="I466" s="407">
        <f>('imchot (2)'!J797)</f>
        <v>-0.81949514173066262</v>
      </c>
    </row>
    <row r="467" spans="1:9" ht="17" thickBot="1" x14ac:dyDescent="0.55000000000000004">
      <c r="A467" s="416" t="s">
        <v>126</v>
      </c>
      <c r="B467" s="417">
        <f>('imchot (2)'!C798)</f>
        <v>57.876847029699867</v>
      </c>
      <c r="C467" s="418">
        <f>('imchot (2)'!D798)</f>
        <v>-2.2031529703001311</v>
      </c>
      <c r="D467" s="417">
        <f>('imchot (2)'!E798)</f>
        <v>52.606690694661182</v>
      </c>
      <c r="E467" s="418">
        <f>('imchot (2)'!F798)</f>
        <v>0.22669069466117975</v>
      </c>
      <c r="F467" s="417">
        <f>('imchot (2)'!G798)</f>
        <v>47.246279214226803</v>
      </c>
      <c r="G467" s="418">
        <f>('imchot (2)'!H798)</f>
        <v>1.8562792142268023</v>
      </c>
      <c r="H467" s="419">
        <f>('imchot (2)'!I798)</f>
        <v>58.835028225897751</v>
      </c>
      <c r="I467" s="418">
        <f>('imchot (2)'!J798)</f>
        <v>-2.299870874026432</v>
      </c>
    </row>
    <row r="468" spans="1:9" x14ac:dyDescent="0.5">
      <c r="A468" s="152"/>
      <c r="B468" s="208"/>
      <c r="C468" s="209"/>
      <c r="D468" s="208"/>
      <c r="E468" s="209"/>
      <c r="F468" s="208"/>
      <c r="G468" s="209"/>
      <c r="H468" s="210"/>
      <c r="I468" s="209"/>
    </row>
    <row r="469" spans="1:9" x14ac:dyDescent="0.5">
      <c r="A469" s="387" t="s">
        <v>353</v>
      </c>
      <c r="B469" s="8"/>
      <c r="C469" s="8"/>
      <c r="D469" s="8"/>
      <c r="E469" s="8"/>
      <c r="F469" s="8"/>
      <c r="G469" s="8"/>
      <c r="H469" s="8"/>
      <c r="I469" s="8"/>
    </row>
  </sheetData>
  <mergeCells count="56">
    <mergeCell ref="A30:I30"/>
    <mergeCell ref="A36:I36"/>
    <mergeCell ref="H445:I445"/>
    <mergeCell ref="H457:I457"/>
    <mergeCell ref="A33:I33"/>
    <mergeCell ref="B374:C374"/>
    <mergeCell ref="B327:C327"/>
    <mergeCell ref="B336:C336"/>
    <mergeCell ref="B345:C345"/>
    <mergeCell ref="B356:C356"/>
    <mergeCell ref="B365:C365"/>
    <mergeCell ref="A298:A300"/>
    <mergeCell ref="C298:C300"/>
    <mergeCell ref="D298:E299"/>
    <mergeCell ref="F298:F300"/>
    <mergeCell ref="G298:H299"/>
    <mergeCell ref="A242:A244"/>
    <mergeCell ref="C242:C244"/>
    <mergeCell ref="D242:E243"/>
    <mergeCell ref="F242:F244"/>
    <mergeCell ref="G242:H243"/>
    <mergeCell ref="A270:A272"/>
    <mergeCell ref="C270:C272"/>
    <mergeCell ref="D270:E271"/>
    <mergeCell ref="F270:F272"/>
    <mergeCell ref="G270:H271"/>
    <mergeCell ref="A186:A188"/>
    <mergeCell ref="C186:C188"/>
    <mergeCell ref="D186:E187"/>
    <mergeCell ref="F186:F188"/>
    <mergeCell ref="G186:H187"/>
    <mergeCell ref="A214:A216"/>
    <mergeCell ref="C214:C216"/>
    <mergeCell ref="D214:E215"/>
    <mergeCell ref="F214:F216"/>
    <mergeCell ref="G214:H215"/>
    <mergeCell ref="A130:A132"/>
    <mergeCell ref="C130:C132"/>
    <mergeCell ref="D130:E131"/>
    <mergeCell ref="F130:F132"/>
    <mergeCell ref="G130:H131"/>
    <mergeCell ref="A158:A160"/>
    <mergeCell ref="C158:C160"/>
    <mergeCell ref="D158:E159"/>
    <mergeCell ref="F158:F160"/>
    <mergeCell ref="G158:H159"/>
    <mergeCell ref="A74:A76"/>
    <mergeCell ref="C74:C76"/>
    <mergeCell ref="D74:E75"/>
    <mergeCell ref="F74:F76"/>
    <mergeCell ref="G74:H75"/>
    <mergeCell ref="A102:A104"/>
    <mergeCell ref="C102:C104"/>
    <mergeCell ref="D102:E103"/>
    <mergeCell ref="F102:F104"/>
    <mergeCell ref="G102:H103"/>
  </mergeCells>
  <hyperlinks>
    <hyperlink ref="B54" location="'Tablas-web'!A72" display="Andalucía" xr:uid="{00000000-0004-0000-0800-000000000000}"/>
    <hyperlink ref="B55" location="'Tablas-web'!A100" display="Almería" xr:uid="{00000000-0004-0000-0800-000001000000}"/>
    <hyperlink ref="B56" location="'Tablas-web'!A128" display="Cádiz" xr:uid="{00000000-0004-0000-0800-000002000000}"/>
    <hyperlink ref="B57" location="'Tablas-web'!A156" display="Córdoba" xr:uid="{00000000-0004-0000-0800-000003000000}"/>
    <hyperlink ref="B58" location="'Tablas-web'!A184" display="Granada" xr:uid="{00000000-0004-0000-0800-000004000000}"/>
    <hyperlink ref="B59" location="'Tablas-web'!A212" display="Huelva" xr:uid="{00000000-0004-0000-0800-000005000000}"/>
    <hyperlink ref="B60" location="'Tablas-web'!A240" display="Jaén" xr:uid="{00000000-0004-0000-0800-000006000000}"/>
    <hyperlink ref="B61" location="'Tablas-web'!A268" display="Málaga" xr:uid="{00000000-0004-0000-0800-000007000000}"/>
    <hyperlink ref="B62" location="'Tablas-web'!A296" display="Sevilla" xr:uid="{00000000-0004-0000-0800-000008000000}"/>
    <hyperlink ref="B63" location="'Tablas-web'!A324" display="Posición de Andalucía en España (pernoctaciones)" xr:uid="{00000000-0004-0000-0800-000009000000}"/>
    <hyperlink ref="B64" location="'Tablas-web'!A386" display="Rentabilidad hotelera (ADR y REVPAR)" xr:uid="{00000000-0004-0000-0800-00000A000000}"/>
    <hyperlink ref="B65" location="'Tablas-web'!A442" display="Previsiones a tres meses vista." xr:uid="{00000000-0004-0000-0800-00000B000000}"/>
  </hyperlinks>
  <pageMargins left="0.70866141732283472" right="0.70866141732283472" top="0.74803149606299213" bottom="0.74803149606299213" header="0.31496062992125984" footer="0.31496062992125984"/>
  <pageSetup paperSize="9" scale="48" fitToHeight="9" orientation="portrait" horizontalDpi="1200" verticalDpi="1200" r:id="rId1"/>
  <rowBreaks count="5" manualBreakCount="5">
    <brk id="69" max="8" man="1"/>
    <brk id="153" max="8" man="1"/>
    <brk id="237" max="8" man="1"/>
    <brk id="321" max="8" man="1"/>
    <brk id="439" max="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8C78-C812-41C4-9A4F-CC6F00DC26D3}">
  <dimension ref="A1"/>
  <sheetViews>
    <sheetView showGridLines="0" view="pageBreakPreview" zoomScale="60" zoomScaleNormal="100" workbookViewId="0">
      <selection activeCell="U22" sqref="U22"/>
    </sheetView>
  </sheetViews>
  <sheetFormatPr baseColWidth="10" defaultRowHeight="14.5" x14ac:dyDescent="0.35"/>
  <sheetData/>
  <pageMargins left="0" right="0" top="0" bottom="0" header="0" footer="0"/>
  <pageSetup paperSize="9" fitToWidth="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398"/>
  <sheetViews>
    <sheetView topLeftCell="A14" zoomScale="98" zoomScaleNormal="98" zoomScaleSheetLayoutView="100" workbookViewId="0">
      <selection activeCell="L98" sqref="L98"/>
    </sheetView>
  </sheetViews>
  <sheetFormatPr baseColWidth="10" defaultColWidth="11.453125" defaultRowHeight="14.5" x14ac:dyDescent="0.35"/>
  <cols>
    <col min="1" max="1" width="5.54296875" style="8" customWidth="1"/>
    <col min="2" max="2" width="13.54296875" style="9" customWidth="1"/>
    <col min="3" max="8" width="13.54296875" style="8" customWidth="1"/>
    <col min="9" max="9" width="14.54296875" style="8" customWidth="1"/>
    <col min="10" max="10" width="11.54296875" style="8" customWidth="1"/>
    <col min="11" max="11" width="11.453125" style="8"/>
    <col min="12" max="12" width="11.54296875" style="8" bestFit="1" customWidth="1"/>
    <col min="13" max="13" width="23.453125" style="8" bestFit="1" customWidth="1"/>
    <col min="14" max="14" width="10.54296875" style="8" customWidth="1"/>
    <col min="15" max="15" width="11.54296875" style="8" bestFit="1" customWidth="1"/>
    <col min="16" max="16" width="11.453125" style="8"/>
    <col min="17" max="17" width="11" style="8" customWidth="1"/>
    <col min="18" max="16384" width="11.453125" style="8"/>
  </cols>
  <sheetData>
    <row r="1" spans="2:16" s="9" customFormat="1" ht="10.5" x14ac:dyDescent="0.35">
      <c r="N1" s="448" t="s">
        <v>113</v>
      </c>
      <c r="O1" s="448"/>
      <c r="P1" s="448"/>
    </row>
    <row r="2" spans="2:16" s="9" customFormat="1" ht="10.5" x14ac:dyDescent="0.35">
      <c r="B2" s="215" t="s">
        <v>113</v>
      </c>
      <c r="C2" s="449" t="s">
        <v>36</v>
      </c>
      <c r="D2" s="449"/>
      <c r="E2" s="449"/>
      <c r="F2" s="449" t="s">
        <v>48</v>
      </c>
      <c r="G2" s="449"/>
      <c r="H2" s="449"/>
      <c r="I2" s="449" t="s">
        <v>117</v>
      </c>
      <c r="J2" s="449"/>
      <c r="K2" s="449"/>
      <c r="N2" s="216" t="str">
        <f>+serie!C194</f>
        <v>OCT</v>
      </c>
      <c r="O2" s="217" t="s">
        <v>203</v>
      </c>
      <c r="P2" s="217" t="s">
        <v>110</v>
      </c>
    </row>
    <row r="3" spans="2:16" s="9" customFormat="1" ht="10.5" x14ac:dyDescent="0.35">
      <c r="B3" s="45"/>
      <c r="C3" s="46" t="s">
        <v>37</v>
      </c>
      <c r="D3" s="46" t="s">
        <v>130</v>
      </c>
      <c r="E3" s="46" t="s">
        <v>39</v>
      </c>
      <c r="F3" s="46" t="s">
        <v>37</v>
      </c>
      <c r="G3" s="46" t="s">
        <v>130</v>
      </c>
      <c r="H3" s="46" t="s">
        <v>39</v>
      </c>
      <c r="I3" s="46" t="s">
        <v>49</v>
      </c>
      <c r="J3" s="157" t="s">
        <v>271</v>
      </c>
      <c r="K3" s="46" t="s">
        <v>133</v>
      </c>
      <c r="N3" s="26" t="str">
        <f>+serie!H196</f>
        <v>JUL-OCT.03</v>
      </c>
      <c r="O3" s="10">
        <f>+serie!I196</f>
        <v>13101271</v>
      </c>
      <c r="P3" s="18">
        <f>+serie!J196</f>
        <v>4.5589254492165887E-2</v>
      </c>
    </row>
    <row r="4" spans="2:16" s="9" customFormat="1" ht="10.5" x14ac:dyDescent="0.35">
      <c r="B4" s="13"/>
      <c r="C4" s="10"/>
      <c r="D4" s="10"/>
      <c r="E4" s="10"/>
      <c r="F4" s="10"/>
      <c r="G4" s="10"/>
      <c r="H4" s="10"/>
      <c r="I4" s="10"/>
      <c r="J4" s="221"/>
      <c r="K4" s="10"/>
      <c r="L4" s="156"/>
      <c r="N4" s="26" t="str">
        <f>+serie!H197</f>
        <v>JUL-OCT.04</v>
      </c>
      <c r="O4" s="10">
        <f>+serie!I197</f>
        <v>13785110</v>
      </c>
      <c r="P4" s="18">
        <f>+serie!J197</f>
        <v>5.2196386136887041E-2</v>
      </c>
    </row>
    <row r="5" spans="2:16" s="9" customFormat="1" ht="10.5" x14ac:dyDescent="0.35">
      <c r="B5" s="13" t="str">
        <f>+demanda!A185</f>
        <v>JUL.24-SEP.24</v>
      </c>
      <c r="C5" s="10">
        <f>+demanda!C185</f>
        <v>6232434</v>
      </c>
      <c r="D5" s="10">
        <f>+demanda!J185</f>
        <v>3383939</v>
      </c>
      <c r="E5" s="10">
        <f>+demanda!Q185</f>
        <v>2848494</v>
      </c>
      <c r="F5" s="10">
        <f>+demanda!X185</f>
        <v>20045183</v>
      </c>
      <c r="G5" s="10">
        <f>+demanda!AE185</f>
        <v>9939648</v>
      </c>
      <c r="H5" s="10">
        <f>+demanda!AL185</f>
        <v>10105536</v>
      </c>
      <c r="I5" s="10">
        <f>+oferta!C185</f>
        <v>316653.66666666669</v>
      </c>
      <c r="J5" s="19">
        <f>+oferta!J185</f>
        <v>66.318818583078667</v>
      </c>
      <c r="K5" s="10">
        <f>+oferta!Q185</f>
        <v>52174.666666666664</v>
      </c>
      <c r="L5" s="156"/>
      <c r="N5" s="26" t="str">
        <f>+serie!H198</f>
        <v>JUL-OCT.05</v>
      </c>
      <c r="O5" s="10">
        <f>+serie!I198</f>
        <v>15050634</v>
      </c>
      <c r="P5" s="18">
        <f>+serie!J198</f>
        <v>9.1803692534916381E-2</v>
      </c>
    </row>
    <row r="6" spans="2:16" s="9" customFormat="1" ht="10.5" x14ac:dyDescent="0.35">
      <c r="B6" s="13" t="str">
        <f>+demanda!A186</f>
        <v>JUL.25-SEP.25</v>
      </c>
      <c r="C6" s="10">
        <f>+demanda!C186</f>
        <v>6461639</v>
      </c>
      <c r="D6" s="10">
        <f>+demanda!J186</f>
        <v>3577473</v>
      </c>
      <c r="E6" s="10">
        <f>+demanda!Q186</f>
        <v>2884167</v>
      </c>
      <c r="F6" s="10">
        <f>+demanda!X186</f>
        <v>20620484</v>
      </c>
      <c r="G6" s="10">
        <f>+demanda!AE186</f>
        <v>10386728</v>
      </c>
      <c r="H6" s="10">
        <f>+demanda!AL186</f>
        <v>10233755</v>
      </c>
      <c r="I6" s="10">
        <f>+oferta!C186</f>
        <v>323227</v>
      </c>
      <c r="J6" s="19">
        <f>+oferta!J186</f>
        <v>66.699431256258507</v>
      </c>
      <c r="K6" s="10">
        <f>+oferta!Q186</f>
        <v>54314</v>
      </c>
      <c r="N6" s="26" t="str">
        <f>+serie!H199</f>
        <v>JUL-OCT.06</v>
      </c>
      <c r="O6" s="10">
        <f>+serie!I199</f>
        <v>15780392</v>
      </c>
      <c r="P6" s="18">
        <f>+serie!J199</f>
        <v>4.8486861085054622E-2</v>
      </c>
    </row>
    <row r="7" spans="2:16" s="9" customFormat="1" ht="10.5" x14ac:dyDescent="0.35">
      <c r="C7" s="18"/>
      <c r="D7" s="18"/>
      <c r="E7" s="18"/>
      <c r="F7" s="18"/>
      <c r="G7" s="18"/>
      <c r="H7" s="18"/>
      <c r="I7" s="18"/>
      <c r="J7" s="156"/>
      <c r="K7" s="18"/>
      <c r="N7" s="26" t="str">
        <f>+serie!H200</f>
        <v>JUL-OCT.07</v>
      </c>
      <c r="O7" s="10">
        <f>+serie!I200</f>
        <v>16161965</v>
      </c>
      <c r="P7" s="18">
        <f>+serie!J200</f>
        <v>2.4180197804972048E-2</v>
      </c>
    </row>
    <row r="8" spans="2:16" s="9" customFormat="1" ht="10.5" x14ac:dyDescent="0.35">
      <c r="B8" s="224" t="s">
        <v>390</v>
      </c>
      <c r="C8" s="18">
        <f>+'demanda-enl'!C187</f>
        <v>3.6776161608771174E-2</v>
      </c>
      <c r="D8" s="18">
        <f>+'demanda-enl'!J187</f>
        <v>5.7191929287141452E-2</v>
      </c>
      <c r="E8" s="18">
        <f>+'demanda-enl'!Q187</f>
        <v>1.2523459765054756E-2</v>
      </c>
      <c r="F8" s="18">
        <f>+'demanda-enl'!X187</f>
        <v>2.8700211916249385E-2</v>
      </c>
      <c r="G8" s="18">
        <f>+'demanda-enl'!AE187</f>
        <v>4.4979460037216645E-2</v>
      </c>
      <c r="H8" s="18">
        <f>+'demanda-enl'!AL187</f>
        <v>1.2687995965775523E-2</v>
      </c>
      <c r="I8" s="18">
        <f>+'oferta-enl'!C187</f>
        <v>2.0758746938032147E-2</v>
      </c>
      <c r="J8" s="19">
        <f>+'oferta-enl'!J188</f>
        <v>0.38061267317984004</v>
      </c>
      <c r="K8" s="18">
        <f>+'oferta-enl'!Q187</f>
        <v>4.1003296619048779E-2</v>
      </c>
      <c r="N8" s="26" t="str">
        <f>+serie!H201</f>
        <v>JUL-OCT.08</v>
      </c>
      <c r="O8" s="10">
        <f>+serie!I201</f>
        <v>16245213</v>
      </c>
      <c r="P8" s="18">
        <f>+serie!J201</f>
        <v>5.1508588219315588E-3</v>
      </c>
    </row>
    <row r="9" spans="2:16" s="9" customFormat="1" ht="10.5" x14ac:dyDescent="0.35">
      <c r="B9" s="17" t="s">
        <v>406</v>
      </c>
      <c r="C9" s="256">
        <f>+C6/$C$6</f>
        <v>1</v>
      </c>
      <c r="D9" s="256">
        <f>+D6/$C$6</f>
        <v>0.55364792121627349</v>
      </c>
      <c r="E9" s="256">
        <f>+E6/$C$6</f>
        <v>0.44635223354322334</v>
      </c>
      <c r="F9" s="256">
        <f>+F6/$F$6</f>
        <v>1</v>
      </c>
      <c r="G9" s="256">
        <f>+G6/$F$6</f>
        <v>0.50370922428396925</v>
      </c>
      <c r="H9" s="256">
        <f>+H6/$F$6</f>
        <v>0.49629072722056378</v>
      </c>
      <c r="I9" s="257" t="s">
        <v>118</v>
      </c>
      <c r="J9" s="257" t="s">
        <v>118</v>
      </c>
      <c r="K9" s="257" t="s">
        <v>118</v>
      </c>
      <c r="N9" s="26" t="str">
        <f>+serie!H202</f>
        <v>JUL-OCT.09</v>
      </c>
      <c r="O9" s="10">
        <f>+serie!I202</f>
        <v>15510606</v>
      </c>
      <c r="P9" s="18">
        <f>+serie!J202</f>
        <v>-4.5219905703914098E-2</v>
      </c>
    </row>
    <row r="10" spans="2:16" s="9" customFormat="1" ht="10.5" x14ac:dyDescent="0.35">
      <c r="B10" s="258"/>
      <c r="C10" s="28"/>
      <c r="D10" s="28"/>
      <c r="E10" s="28"/>
      <c r="F10" s="28"/>
      <c r="G10" s="28"/>
      <c r="H10" s="28"/>
      <c r="I10" s="29"/>
      <c r="J10" s="29"/>
      <c r="K10" s="29"/>
      <c r="N10" s="26" t="str">
        <f>+serie!H203</f>
        <v>JUL-OCT.10</v>
      </c>
      <c r="O10" s="10">
        <f>+serie!I203</f>
        <v>15852014</v>
      </c>
      <c r="P10" s="18">
        <f>+serie!J203</f>
        <v>2.2011261197660392E-2</v>
      </c>
    </row>
    <row r="11" spans="2:16" s="9" customFormat="1" ht="10.5" x14ac:dyDescent="0.35">
      <c r="C11" s="225">
        <f>(C6/1000000)</f>
        <v>6.4616389999999999</v>
      </c>
      <c r="F11" s="225">
        <f>(F6/1000000)</f>
        <v>20.620484000000001</v>
      </c>
      <c r="L11" s="156"/>
      <c r="N11" s="26" t="str">
        <f>+serie!H204</f>
        <v>JUL-OCT.11</v>
      </c>
      <c r="O11" s="10">
        <f>+serie!I204</f>
        <v>16216884</v>
      </c>
      <c r="P11" s="18">
        <f>+serie!J204</f>
        <v>2.3017264557046113E-2</v>
      </c>
    </row>
    <row r="12" spans="2:16" s="9" customFormat="1" ht="10.5" x14ac:dyDescent="0.35">
      <c r="F12" s="18"/>
      <c r="L12" s="156"/>
      <c r="N12" s="26" t="str">
        <f>+serie!H205</f>
        <v>JUL-OCT.12</v>
      </c>
      <c r="O12" s="10">
        <f>+serie!I205</f>
        <v>15928001</v>
      </c>
      <c r="P12" s="18">
        <f>+serie!J205</f>
        <v>-1.7813718097755449E-2</v>
      </c>
    </row>
    <row r="13" spans="2:16" s="9" customFormat="1" ht="10.5" x14ac:dyDescent="0.35">
      <c r="C13" s="18"/>
      <c r="F13" s="18"/>
      <c r="N13" s="26" t="str">
        <f>+serie!H206</f>
        <v>JUL-OCT.13</v>
      </c>
      <c r="O13" s="10">
        <f>+serie!I206</f>
        <v>17097432</v>
      </c>
      <c r="P13" s="18">
        <f>+serie!J206</f>
        <v>7.3419822110759592E-2</v>
      </c>
    </row>
    <row r="14" spans="2:16" s="9" customFormat="1" ht="10.5" x14ac:dyDescent="0.35">
      <c r="N14" s="26" t="str">
        <f>+serie!H207</f>
        <v>JUL-OCT.14</v>
      </c>
      <c r="O14" s="10">
        <f>+serie!I207</f>
        <v>17704439</v>
      </c>
      <c r="P14" s="18">
        <f>+serie!J207</f>
        <v>3.5502817031236145E-2</v>
      </c>
    </row>
    <row r="15" spans="2:16" s="9" customFormat="1" ht="10.5" x14ac:dyDescent="0.35">
      <c r="N15" s="26" t="str">
        <f>+serie!H208</f>
        <v>JUL-OCT.15</v>
      </c>
      <c r="O15" s="10">
        <f>+serie!I208</f>
        <v>18689548</v>
      </c>
      <c r="P15" s="18">
        <f>+serie!J208</f>
        <v>5.5641921215351609E-2</v>
      </c>
    </row>
    <row r="16" spans="2:16" s="9" customFormat="1" ht="10.5" x14ac:dyDescent="0.35">
      <c r="N16" s="26" t="str">
        <f>+serie!H209</f>
        <v>JUL-OCT.16</v>
      </c>
      <c r="O16" s="10">
        <f>+serie!I209</f>
        <v>19527127</v>
      </c>
      <c r="P16" s="18">
        <f>+serie!J209</f>
        <v>4.4815369531676197E-2</v>
      </c>
    </row>
    <row r="17" spans="2:16" s="9" customFormat="1" ht="10.5" x14ac:dyDescent="0.35">
      <c r="N17" s="26" t="str">
        <f>+serie!H210</f>
        <v>JUL-OCT.17</v>
      </c>
      <c r="O17" s="10">
        <f>+serie!I210</f>
        <v>19612618</v>
      </c>
      <c r="P17" s="18">
        <f>+serie!J210</f>
        <v>4.3780633986760797E-3</v>
      </c>
    </row>
    <row r="18" spans="2:16" s="9" customFormat="1" ht="10.5" x14ac:dyDescent="0.35">
      <c r="N18" s="26" t="str">
        <f>+serie!H211</f>
        <v>JUL-OCT.18</v>
      </c>
      <c r="O18" s="10">
        <f>+serie!I211</f>
        <v>19766196</v>
      </c>
      <c r="P18" s="18">
        <f>+serie!J211</f>
        <v>7.830571114983309E-3</v>
      </c>
    </row>
    <row r="19" spans="2:16" s="9" customFormat="1" ht="10.5" x14ac:dyDescent="0.35">
      <c r="N19" s="26" t="str">
        <f>+serie!H212</f>
        <v>JUL-OCT.19</v>
      </c>
      <c r="O19" s="10">
        <f>+serie!I212</f>
        <v>20388479</v>
      </c>
      <c r="P19" s="18">
        <f>+serie!J212</f>
        <v>3.1482183015892451E-2</v>
      </c>
    </row>
    <row r="20" spans="2:16" s="9" customFormat="1" ht="10.5" x14ac:dyDescent="0.35">
      <c r="N20" s="26" t="str">
        <f>+serie!H213</f>
        <v>JUL-OCT.20</v>
      </c>
      <c r="O20" s="10">
        <f>+serie!I213</f>
        <v>7858013</v>
      </c>
      <c r="P20" s="18">
        <f>+serie!J213</f>
        <v>-0.6145856196531384</v>
      </c>
    </row>
    <row r="21" spans="2:16" s="9" customFormat="1" ht="10.5" x14ac:dyDescent="0.35">
      <c r="N21" s="26" t="str">
        <f>+serie!H214</f>
        <v>JUL-OCT.21</v>
      </c>
      <c r="O21" s="10">
        <f>+serie!I214</f>
        <v>16289866</v>
      </c>
      <c r="P21" s="18">
        <f>+serie!J214</f>
        <v>1.0730260945101517</v>
      </c>
    </row>
    <row r="22" spans="2:16" s="9" customFormat="1" ht="10.5" x14ac:dyDescent="0.35">
      <c r="N22" s="26" t="str">
        <f>+serie!H215</f>
        <v>JUL-OCT.22</v>
      </c>
      <c r="O22" s="10">
        <f>+serie!I215</f>
        <v>19517984</v>
      </c>
      <c r="P22" s="18">
        <f>+serie!J215</f>
        <v>0.19816725318673578</v>
      </c>
    </row>
    <row r="23" spans="2:16" s="7" customFormat="1" ht="10.5" x14ac:dyDescent="0.25">
      <c r="B23" s="9"/>
      <c r="C23" s="9"/>
      <c r="D23" s="9"/>
      <c r="E23" s="9"/>
      <c r="F23" s="9"/>
      <c r="G23" s="9"/>
      <c r="H23" s="9"/>
      <c r="I23" s="9"/>
      <c r="J23" s="9"/>
      <c r="K23" s="9"/>
      <c r="M23" s="9"/>
      <c r="N23" s="26" t="str">
        <f>+serie!H216</f>
        <v>JUL-OCT.23</v>
      </c>
      <c r="O23" s="10">
        <f>+serie!I216</f>
        <v>20011508</v>
      </c>
      <c r="P23" s="18">
        <f>+serie!J216</f>
        <v>2.5285603267222623E-2</v>
      </c>
    </row>
    <row r="24" spans="2:16" s="7" customFormat="1" ht="10.5" x14ac:dyDescent="0.25">
      <c r="B24" s="9"/>
      <c r="C24" s="9"/>
      <c r="D24" s="9"/>
      <c r="E24" s="9"/>
      <c r="F24" s="9"/>
      <c r="G24" s="9"/>
      <c r="H24" s="9"/>
      <c r="I24" s="9"/>
      <c r="J24" s="9"/>
      <c r="K24" s="9"/>
      <c r="N24" s="26" t="str">
        <f>+serie!H217</f>
        <v>JUL-OCT.24</v>
      </c>
      <c r="O24" s="10">
        <f>+serie!I217</f>
        <v>20045183</v>
      </c>
      <c r="P24" s="18">
        <f>+serie!J217</f>
        <v>1.6827817273941115E-3</v>
      </c>
    </row>
    <row r="25" spans="2:16" s="7" customFormat="1" ht="10.5" x14ac:dyDescent="0.25">
      <c r="B25" s="9"/>
      <c r="C25" s="9"/>
      <c r="D25" s="9"/>
      <c r="E25" s="9"/>
      <c r="F25" s="9"/>
      <c r="G25" s="9"/>
      <c r="H25" s="9"/>
      <c r="I25" s="9"/>
      <c r="J25" s="9"/>
      <c r="K25" s="9"/>
      <c r="N25" s="26" t="str">
        <f>+serie!H218</f>
        <v>JUL-OCT.25</v>
      </c>
      <c r="O25" s="10">
        <f>+serie!I218</f>
        <v>20620484</v>
      </c>
      <c r="P25" s="18">
        <f>+serie!J218</f>
        <v>2.8700211916249385E-2</v>
      </c>
    </row>
    <row r="26" spans="2:16" s="7" customFormat="1" ht="10.5" x14ac:dyDescent="0.25">
      <c r="B26" s="9"/>
      <c r="C26" s="9"/>
      <c r="D26" s="9"/>
      <c r="E26" s="9"/>
      <c r="F26" s="9"/>
      <c r="G26" s="9"/>
      <c r="H26" s="9"/>
      <c r="I26" s="9"/>
      <c r="J26" s="9"/>
      <c r="K26" s="9"/>
    </row>
    <row r="27" spans="2:16" s="9" customFormat="1" ht="10.5" x14ac:dyDescent="0.35"/>
    <row r="28" spans="2:16" s="7" customFormat="1" ht="10.5" x14ac:dyDescent="0.25">
      <c r="B28" s="9"/>
      <c r="C28" s="9"/>
      <c r="D28" s="9"/>
      <c r="E28" s="9"/>
      <c r="F28" s="9"/>
      <c r="G28" s="9"/>
      <c r="H28" s="9"/>
      <c r="I28" s="9"/>
      <c r="J28" s="9"/>
      <c r="K28" s="9"/>
    </row>
    <row r="29" spans="2:16" s="7" customFormat="1" ht="10.5" x14ac:dyDescent="0.25">
      <c r="B29" s="9"/>
      <c r="C29" s="9"/>
      <c r="D29" s="9"/>
      <c r="E29" s="9"/>
      <c r="F29" s="9"/>
      <c r="G29" s="9"/>
      <c r="H29" s="9"/>
      <c r="I29" s="9"/>
      <c r="J29" s="9"/>
      <c r="K29" s="9"/>
    </row>
    <row r="30" spans="2:16" s="7" customFormat="1" ht="10.5" x14ac:dyDescent="0.25">
      <c r="B30" s="9"/>
      <c r="C30" s="9"/>
      <c r="D30" s="9"/>
      <c r="E30" s="9"/>
      <c r="F30" s="9"/>
      <c r="G30" s="9"/>
      <c r="H30" s="9"/>
      <c r="I30" s="9"/>
      <c r="J30" s="9"/>
      <c r="K30" s="9"/>
      <c r="L30" s="9"/>
    </row>
    <row r="31" spans="2:16" s="7" customFormat="1" ht="10.5" x14ac:dyDescent="0.25">
      <c r="B31" s="9"/>
      <c r="C31" s="9"/>
      <c r="D31" s="9"/>
      <c r="E31" s="9"/>
      <c r="F31" s="9"/>
      <c r="G31" s="9"/>
      <c r="H31" s="9"/>
      <c r="I31" s="9"/>
      <c r="J31" s="9"/>
      <c r="K31" s="9"/>
      <c r="L31" s="9"/>
    </row>
    <row r="32" spans="2:16" ht="11.25" customHeight="1" x14ac:dyDescent="0.35">
      <c r="C32" s="9"/>
      <c r="D32" s="9"/>
      <c r="E32" s="9"/>
      <c r="F32" s="9"/>
      <c r="G32" s="9"/>
      <c r="H32" s="9"/>
      <c r="I32" s="9"/>
      <c r="J32" s="9"/>
      <c r="K32" s="9"/>
      <c r="L32" s="9"/>
    </row>
    <row r="33" spans="1:10" ht="15" x14ac:dyDescent="0.35">
      <c r="A33" s="140"/>
      <c r="B33" s="140"/>
      <c r="C33" s="141"/>
      <c r="D33" s="141"/>
      <c r="E33" s="142"/>
      <c r="F33" s="142"/>
      <c r="G33" s="141"/>
      <c r="H33" s="141"/>
      <c r="I33" s="447"/>
      <c r="J33" s="447"/>
    </row>
    <row r="34" spans="1:10" ht="15" customHeight="1" x14ac:dyDescent="0.35"/>
    <row r="35" spans="1:10" ht="15" customHeight="1" x14ac:dyDescent="0.35">
      <c r="B35" s="11"/>
      <c r="C35" s="44"/>
      <c r="D35" s="44"/>
      <c r="E35" s="44"/>
      <c r="F35" s="44"/>
      <c r="G35" s="44"/>
      <c r="H35" s="44"/>
      <c r="I35" s="44"/>
      <c r="J35" s="44"/>
    </row>
    <row r="36" spans="1:10" ht="15" customHeight="1" x14ac:dyDescent="0.35"/>
    <row r="37" spans="1:10" ht="15" customHeight="1" x14ac:dyDescent="0.35"/>
    <row r="38" spans="1:10" ht="15" customHeight="1" x14ac:dyDescent="0.35"/>
    <row r="39" spans="1:10" ht="15" customHeight="1" x14ac:dyDescent="0.35"/>
    <row r="40" spans="1:10" ht="15" customHeight="1" x14ac:dyDescent="0.35"/>
    <row r="41" spans="1:10" ht="15" customHeight="1" x14ac:dyDescent="0.35"/>
    <row r="42" spans="1:10" ht="15" customHeight="1" x14ac:dyDescent="0.35"/>
    <row r="43" spans="1:10" ht="15" customHeight="1" x14ac:dyDescent="0.35"/>
    <row r="44" spans="1:10" ht="15" customHeight="1" x14ac:dyDescent="0.35"/>
    <row r="45" spans="1:10" ht="15" customHeight="1" x14ac:dyDescent="0.35"/>
    <row r="46" spans="1:10" ht="15" customHeight="1" x14ac:dyDescent="0.35"/>
    <row r="47" spans="1:10" ht="15" customHeight="1" x14ac:dyDescent="0.35"/>
    <row r="48" spans="1:10" ht="15" customHeight="1" x14ac:dyDescent="0.35"/>
    <row r="49" spans="2:9" ht="15" customHeight="1" x14ac:dyDescent="0.35"/>
    <row r="50" spans="2:9" ht="15" customHeight="1" x14ac:dyDescent="0.35"/>
    <row r="51" spans="2:9" ht="15" customHeight="1" x14ac:dyDescent="0.35"/>
    <row r="52" spans="2:9" ht="15" customHeight="1" x14ac:dyDescent="0.35"/>
    <row r="53" spans="2:9" ht="15" customHeight="1" x14ac:dyDescent="0.35">
      <c r="B53" s="30"/>
    </row>
    <row r="54" spans="2:9" ht="15" customHeight="1" x14ac:dyDescent="0.35"/>
    <row r="55" spans="2:9" ht="15" customHeight="1" x14ac:dyDescent="0.35">
      <c r="B55" s="31"/>
      <c r="C55" s="4"/>
      <c r="D55" s="4"/>
      <c r="E55" s="4"/>
      <c r="F55" s="4"/>
      <c r="G55" s="4"/>
      <c r="H55" s="4"/>
      <c r="I55" s="52"/>
    </row>
    <row r="56" spans="2:9" ht="15" customHeight="1" x14ac:dyDescent="0.35">
      <c r="B56" s="31"/>
      <c r="C56" s="4"/>
      <c r="D56" s="4"/>
      <c r="E56" s="4"/>
      <c r="F56" s="4"/>
      <c r="G56" s="4"/>
      <c r="H56" s="4"/>
      <c r="I56" s="52"/>
    </row>
    <row r="57" spans="2:9" ht="15" customHeight="1" x14ac:dyDescent="0.35">
      <c r="B57" s="31"/>
      <c r="C57" s="4"/>
      <c r="D57" s="4"/>
      <c r="E57" s="4"/>
      <c r="F57" s="4"/>
      <c r="G57" s="4"/>
      <c r="H57" s="4"/>
      <c r="I57" s="52"/>
    </row>
    <row r="58" spans="2:9" ht="15" customHeight="1" x14ac:dyDescent="0.35">
      <c r="B58" s="31"/>
      <c r="C58" s="4"/>
      <c r="D58" s="4"/>
      <c r="E58" s="4"/>
      <c r="F58" s="4"/>
      <c r="G58" s="4"/>
      <c r="H58" s="4"/>
      <c r="I58" s="52"/>
    </row>
    <row r="59" spans="2:9" ht="15" customHeight="1" x14ac:dyDescent="0.35">
      <c r="B59" s="31"/>
      <c r="C59" s="4"/>
      <c r="D59" s="4"/>
      <c r="E59" s="4"/>
      <c r="F59" s="4"/>
      <c r="G59" s="4"/>
      <c r="H59" s="4"/>
      <c r="I59" s="52"/>
    </row>
    <row r="60" spans="2:9" ht="15" customHeight="1" x14ac:dyDescent="0.35">
      <c r="B60" s="53"/>
      <c r="C60" s="52"/>
      <c r="D60" s="52"/>
      <c r="E60" s="52"/>
      <c r="F60" s="52"/>
      <c r="G60" s="52"/>
      <c r="H60" s="52"/>
      <c r="I60" s="52"/>
    </row>
    <row r="61" spans="2:9" ht="15" customHeight="1" x14ac:dyDescent="0.35"/>
    <row r="62" spans="2:9" ht="15" customHeight="1" x14ac:dyDescent="0.35"/>
    <row r="63" spans="2:9" ht="15" customHeight="1" x14ac:dyDescent="0.35"/>
    <row r="64" spans="2:9" ht="15" customHeight="1" x14ac:dyDescent="0.35"/>
    <row r="65" spans="1:10" ht="15" customHeight="1" x14ac:dyDescent="0.35"/>
    <row r="66" spans="1:10" ht="15" customHeight="1" x14ac:dyDescent="0.35"/>
    <row r="67" spans="1:10" ht="15" customHeight="1" x14ac:dyDescent="0.35"/>
    <row r="68" spans="1:10" ht="15" customHeight="1" x14ac:dyDescent="0.35"/>
    <row r="69" spans="1:10" ht="15" customHeight="1" x14ac:dyDescent="0.35"/>
    <row r="70" spans="1:10" x14ac:dyDescent="0.35">
      <c r="B70" s="14"/>
    </row>
    <row r="71" spans="1:10" x14ac:dyDescent="0.35">
      <c r="A71" s="440">
        <f ca="1">TODAY()</f>
        <v>45982</v>
      </c>
      <c r="B71" s="440"/>
      <c r="C71" s="441" t="s">
        <v>137</v>
      </c>
      <c r="D71" s="441"/>
      <c r="E71" s="442" t="str">
        <f>$B$6</f>
        <v>JUL.25-SEP.25</v>
      </c>
      <c r="F71" s="442"/>
      <c r="G71" s="441" t="s">
        <v>352</v>
      </c>
      <c r="H71" s="441"/>
      <c r="I71" s="441"/>
      <c r="J71" s="314">
        <v>2</v>
      </c>
    </row>
    <row r="72" spans="1:10" ht="15" x14ac:dyDescent="0.35">
      <c r="A72" s="313" t="s">
        <v>258</v>
      </c>
      <c r="B72" s="313"/>
      <c r="C72" s="141"/>
      <c r="D72" s="141"/>
      <c r="E72" s="142"/>
      <c r="F72" s="142"/>
      <c r="G72" s="141"/>
      <c r="H72" s="141"/>
      <c r="I72" s="443" t="str">
        <f>$B$6</f>
        <v>JUL.25-SEP.25</v>
      </c>
      <c r="J72" s="443"/>
    </row>
    <row r="74" spans="1:10" ht="15" customHeight="1" x14ac:dyDescent="0.35"/>
    <row r="75" spans="1:10" ht="26" x14ac:dyDescent="0.35">
      <c r="A75" s="316" t="s">
        <v>266</v>
      </c>
      <c r="B75" s="315"/>
      <c r="C75" s="315"/>
      <c r="D75" s="315"/>
      <c r="E75" s="315"/>
      <c r="F75" s="315"/>
      <c r="G75" s="315"/>
      <c r="H75" s="315"/>
      <c r="I75" s="315"/>
      <c r="J75" s="315"/>
    </row>
    <row r="86" spans="2:2" x14ac:dyDescent="0.35">
      <c r="B86" s="8"/>
    </row>
    <row r="87" spans="2:2" ht="15.75" customHeight="1" x14ac:dyDescent="0.35"/>
    <row r="88" spans="2:2" ht="14.25" customHeight="1" x14ac:dyDescent="0.35">
      <c r="B88" s="32"/>
    </row>
    <row r="93" spans="2:2" x14ac:dyDescent="0.35">
      <c r="B93" s="55"/>
    </row>
    <row r="94" spans="2:2" ht="12" customHeight="1" x14ac:dyDescent="0.35">
      <c r="B94" s="55"/>
    </row>
    <row r="95" spans="2:2" ht="12" customHeight="1" x14ac:dyDescent="0.35">
      <c r="B95" s="55"/>
    </row>
    <row r="96" spans="2:2" x14ac:dyDescent="0.35">
      <c r="B96" s="55"/>
    </row>
    <row r="107" spans="1:10" x14ac:dyDescent="0.35">
      <c r="B107" s="14"/>
    </row>
    <row r="108" spans="1:10" x14ac:dyDescent="0.35">
      <c r="B108" s="14"/>
    </row>
    <row r="109" spans="1:10" x14ac:dyDescent="0.35">
      <c r="A109" s="440">
        <f ca="1">TODAY()</f>
        <v>45982</v>
      </c>
      <c r="B109" s="440"/>
      <c r="C109" s="441" t="s">
        <v>137</v>
      </c>
      <c r="D109" s="441"/>
      <c r="E109" s="442" t="str">
        <f>$B$6</f>
        <v>JUL.25-SEP.25</v>
      </c>
      <c r="F109" s="442"/>
      <c r="G109" s="441" t="s">
        <v>352</v>
      </c>
      <c r="H109" s="441"/>
      <c r="I109" s="441"/>
      <c r="J109" s="314">
        <v>3</v>
      </c>
    </row>
    <row r="110" spans="1:10" ht="15" x14ac:dyDescent="0.35">
      <c r="A110" s="313" t="s">
        <v>258</v>
      </c>
      <c r="B110" s="140"/>
      <c r="C110" s="313"/>
      <c r="D110" s="141"/>
      <c r="E110" s="142"/>
      <c r="F110" s="142"/>
      <c r="G110" s="141"/>
      <c r="H110" s="141"/>
      <c r="I110" s="443" t="str">
        <f>$B$6</f>
        <v>JUL.25-SEP.25</v>
      </c>
      <c r="J110" s="443"/>
    </row>
    <row r="111" spans="1:10" x14ac:dyDescent="0.35">
      <c r="C111" s="313"/>
    </row>
    <row r="113" spans="1:10" ht="26" x14ac:dyDescent="0.35">
      <c r="A113" s="316" t="s">
        <v>288</v>
      </c>
      <c r="B113" s="315"/>
      <c r="C113" s="315"/>
      <c r="D113" s="315"/>
      <c r="E113" s="315"/>
      <c r="F113" s="315"/>
      <c r="G113" s="315"/>
      <c r="H113" s="315"/>
      <c r="I113" s="315"/>
      <c r="J113" s="315"/>
    </row>
    <row r="122" spans="1:10" x14ac:dyDescent="0.35">
      <c r="B122" s="225"/>
    </row>
    <row r="136" spans="2:2" x14ac:dyDescent="0.35">
      <c r="B136" s="14"/>
    </row>
    <row r="137" spans="2:2" x14ac:dyDescent="0.35">
      <c r="B137" s="14"/>
    </row>
    <row r="138" spans="2:2" x14ac:dyDescent="0.35">
      <c r="B138" s="14"/>
    </row>
    <row r="139" spans="2:2" ht="12" customHeight="1" x14ac:dyDescent="0.35">
      <c r="B139" s="14"/>
    </row>
    <row r="140" spans="2:2" x14ac:dyDescent="0.35">
      <c r="B140" s="14"/>
    </row>
    <row r="141" spans="2:2" ht="19.5" customHeight="1" x14ac:dyDescent="0.35">
      <c r="B141" s="8"/>
    </row>
    <row r="142" spans="2:2" ht="19.5" customHeight="1" x14ac:dyDescent="0.35"/>
    <row r="143" spans="2:2" ht="15" customHeight="1" x14ac:dyDescent="0.35">
      <c r="B143" s="152"/>
    </row>
    <row r="144" spans="2:2" ht="15" customHeight="1" x14ac:dyDescent="0.35">
      <c r="B144" s="328" t="s">
        <v>353</v>
      </c>
    </row>
    <row r="145" spans="1:10" x14ac:dyDescent="0.35">
      <c r="B145" s="152"/>
    </row>
    <row r="146" spans="1:10" x14ac:dyDescent="0.35">
      <c r="A146" s="440">
        <f ca="1">TODAY()</f>
        <v>45982</v>
      </c>
      <c r="B146" s="440"/>
      <c r="C146" s="441" t="s">
        <v>137</v>
      </c>
      <c r="D146" s="441"/>
      <c r="E146" s="442" t="str">
        <f>$B$6</f>
        <v>JUL.25-SEP.25</v>
      </c>
      <c r="F146" s="442"/>
      <c r="G146" s="441" t="s">
        <v>352</v>
      </c>
      <c r="H146" s="441"/>
      <c r="I146" s="441"/>
      <c r="J146" s="314">
        <v>4</v>
      </c>
    </row>
    <row r="147" spans="1:10" ht="15" x14ac:dyDescent="0.35">
      <c r="A147" s="313" t="s">
        <v>258</v>
      </c>
      <c r="B147" s="140"/>
      <c r="C147" s="141"/>
      <c r="D147" s="141"/>
      <c r="E147" s="142"/>
      <c r="F147" s="142"/>
      <c r="G147" s="141"/>
      <c r="H147" s="141"/>
      <c r="I147" s="443" t="str">
        <f>$B$6</f>
        <v>JUL.25-SEP.25</v>
      </c>
      <c r="J147" s="443"/>
    </row>
    <row r="150" spans="1:10" ht="26" x14ac:dyDescent="0.35">
      <c r="A150" s="316" t="s">
        <v>289</v>
      </c>
      <c r="B150" s="315"/>
      <c r="C150" s="315"/>
      <c r="D150" s="315"/>
      <c r="E150" s="315"/>
      <c r="F150" s="315"/>
      <c r="G150" s="315"/>
      <c r="H150" s="315"/>
      <c r="I150" s="315"/>
      <c r="J150" s="315"/>
    </row>
    <row r="171" spans="2:2" x14ac:dyDescent="0.35">
      <c r="B171" s="8"/>
    </row>
    <row r="172" spans="2:2" x14ac:dyDescent="0.35">
      <c r="B172" s="163"/>
    </row>
    <row r="173" spans="2:2" x14ac:dyDescent="0.35">
      <c r="B173" s="14"/>
    </row>
    <row r="174" spans="2:2" x14ac:dyDescent="0.35">
      <c r="B174" s="14"/>
    </row>
    <row r="175" spans="2:2" x14ac:dyDescent="0.35">
      <c r="B175" s="14"/>
    </row>
    <row r="176" spans="2:2" ht="12" customHeight="1" x14ac:dyDescent="0.35">
      <c r="B176" s="56"/>
    </row>
    <row r="177" spans="1:10" ht="15" customHeight="1" x14ac:dyDescent="0.35">
      <c r="B177" s="8"/>
    </row>
    <row r="178" spans="1:10" ht="15" customHeight="1" x14ac:dyDescent="0.35">
      <c r="B178" s="152"/>
    </row>
    <row r="179" spans="1:10" ht="15" customHeight="1" x14ac:dyDescent="0.35">
      <c r="B179" s="152"/>
    </row>
    <row r="180" spans="1:10" ht="15" customHeight="1" x14ac:dyDescent="0.35">
      <c r="B180" s="152"/>
    </row>
    <row r="181" spans="1:10" ht="15" customHeight="1" x14ac:dyDescent="0.35">
      <c r="B181" s="152"/>
    </row>
    <row r="182" spans="1:10" ht="15" customHeight="1" x14ac:dyDescent="0.35"/>
    <row r="183" spans="1:10" x14ac:dyDescent="0.35">
      <c r="B183" s="328" t="s">
        <v>353</v>
      </c>
    </row>
    <row r="184" spans="1:10" x14ac:dyDescent="0.35">
      <c r="A184" s="440">
        <f ca="1">TODAY()</f>
        <v>45982</v>
      </c>
      <c r="B184" s="440"/>
      <c r="C184" s="441" t="s">
        <v>137</v>
      </c>
      <c r="D184" s="441"/>
      <c r="E184" s="442" t="str">
        <f>$B$6</f>
        <v>JUL.25-SEP.25</v>
      </c>
      <c r="F184" s="442"/>
      <c r="G184" s="441" t="s">
        <v>352</v>
      </c>
      <c r="H184" s="441"/>
      <c r="I184" s="441"/>
      <c r="J184" s="314">
        <v>5</v>
      </c>
    </row>
    <row r="185" spans="1:10" ht="15" x14ac:dyDescent="0.35">
      <c r="A185" s="313" t="s">
        <v>258</v>
      </c>
      <c r="B185" s="140"/>
      <c r="C185" s="141"/>
      <c r="D185" s="141"/>
      <c r="E185" s="142"/>
      <c r="F185" s="142"/>
      <c r="G185" s="141"/>
      <c r="H185" s="141"/>
      <c r="I185" s="443" t="str">
        <f>$B$6</f>
        <v>JUL.25-SEP.25</v>
      </c>
      <c r="J185" s="443"/>
    </row>
    <row r="188" spans="1:10" ht="26" x14ac:dyDescent="0.35">
      <c r="A188" s="316" t="s">
        <v>290</v>
      </c>
      <c r="B188" s="315"/>
      <c r="C188" s="315"/>
      <c r="D188" s="315"/>
      <c r="E188" s="315"/>
      <c r="F188" s="315"/>
      <c r="G188" s="315"/>
      <c r="H188" s="315"/>
      <c r="I188" s="315"/>
      <c r="J188" s="315"/>
    </row>
    <row r="210" spans="1:10" x14ac:dyDescent="0.35">
      <c r="B210" s="8"/>
    </row>
    <row r="211" spans="1:10" x14ac:dyDescent="0.35">
      <c r="B211" s="14"/>
    </row>
    <row r="212" spans="1:10" x14ac:dyDescent="0.35">
      <c r="B212" s="14"/>
    </row>
    <row r="213" spans="1:10" x14ac:dyDescent="0.35">
      <c r="B213" s="8"/>
    </row>
    <row r="214" spans="1:10" x14ac:dyDescent="0.35">
      <c r="B214" s="8"/>
    </row>
    <row r="215" spans="1:10" x14ac:dyDescent="0.35">
      <c r="B215" s="8"/>
    </row>
    <row r="216" spans="1:10" x14ac:dyDescent="0.35">
      <c r="B216" s="8"/>
    </row>
    <row r="217" spans="1:10" x14ac:dyDescent="0.35">
      <c r="B217" s="8"/>
    </row>
    <row r="218" spans="1:10" x14ac:dyDescent="0.35">
      <c r="B218" s="8"/>
    </row>
    <row r="219" spans="1:10" x14ac:dyDescent="0.35">
      <c r="B219" s="8"/>
    </row>
    <row r="220" spans="1:10" x14ac:dyDescent="0.35">
      <c r="B220" s="328" t="s">
        <v>353</v>
      </c>
    </row>
    <row r="222" spans="1:10" x14ac:dyDescent="0.35">
      <c r="A222" s="440">
        <f ca="1">TODAY()</f>
        <v>45982</v>
      </c>
      <c r="B222" s="440"/>
      <c r="C222" s="441" t="s">
        <v>137</v>
      </c>
      <c r="D222" s="441"/>
      <c r="E222" s="442" t="str">
        <f>$B$6</f>
        <v>JUL.25-SEP.25</v>
      </c>
      <c r="F222" s="442"/>
      <c r="G222" s="441" t="s">
        <v>352</v>
      </c>
      <c r="H222" s="441"/>
      <c r="I222" s="441"/>
      <c r="J222" s="314">
        <v>6</v>
      </c>
    </row>
    <row r="223" spans="1:10" ht="15" customHeight="1" x14ac:dyDescent="0.35">
      <c r="A223" s="313" t="s">
        <v>258</v>
      </c>
      <c r="B223" s="140"/>
      <c r="C223" s="141"/>
      <c r="D223" s="141"/>
      <c r="E223" s="142"/>
      <c r="F223" s="142"/>
      <c r="G223" s="141"/>
      <c r="H223" s="141"/>
      <c r="I223" s="443" t="str">
        <f>$B$6</f>
        <v>JUL.25-SEP.25</v>
      </c>
      <c r="J223" s="443"/>
    </row>
    <row r="226" spans="1:19" ht="26" x14ac:dyDescent="0.35">
      <c r="A226" s="316" t="s">
        <v>291</v>
      </c>
      <c r="B226" s="315"/>
      <c r="C226" s="315"/>
      <c r="D226" s="315"/>
      <c r="E226" s="315"/>
      <c r="F226" s="315"/>
      <c r="G226" s="315"/>
      <c r="H226" s="315"/>
      <c r="I226" s="315"/>
      <c r="J226" s="315"/>
    </row>
    <row r="229" spans="1:19" x14ac:dyDescent="0.35">
      <c r="L229" s="34"/>
      <c r="M229" s="35"/>
      <c r="N229" s="35"/>
    </row>
    <row r="230" spans="1:19" ht="12.75" customHeight="1" x14ac:dyDescent="0.35"/>
    <row r="231" spans="1:19" ht="12.75" customHeight="1" x14ac:dyDescent="0.35">
      <c r="A231" s="16"/>
      <c r="B231" s="8"/>
      <c r="I231" s="15"/>
      <c r="J231" s="15"/>
    </row>
    <row r="232" spans="1:19" ht="12.75" customHeight="1" x14ac:dyDescent="0.35">
      <c r="A232" s="16"/>
      <c r="B232" s="8"/>
      <c r="I232" s="15"/>
      <c r="J232" s="15"/>
    </row>
    <row r="233" spans="1:19" ht="12.75" customHeight="1" x14ac:dyDescent="0.35">
      <c r="A233" s="16"/>
      <c r="B233" s="446" t="s">
        <v>206</v>
      </c>
      <c r="C233" s="446"/>
      <c r="D233" s="446"/>
      <c r="E233" s="153" t="str">
        <f>+P233</f>
        <v>JUL.25-SEP.25</v>
      </c>
      <c r="F233" s="154" t="s">
        <v>110</v>
      </c>
      <c r="G233" s="154" t="s">
        <v>136</v>
      </c>
      <c r="I233" s="15"/>
      <c r="J233" s="15"/>
      <c r="M233" s="165" t="s">
        <v>206</v>
      </c>
      <c r="N233" s="165"/>
      <c r="O233" s="165"/>
      <c r="P233" s="166" t="str">
        <f>+demanda!A186</f>
        <v>JUL.25-SEP.25</v>
      </c>
      <c r="Q233" s="167" t="s">
        <v>110</v>
      </c>
      <c r="R233" s="167" t="s">
        <v>136</v>
      </c>
      <c r="S233" s="168"/>
    </row>
    <row r="234" spans="1:19" ht="12.75" customHeight="1" x14ac:dyDescent="0.35">
      <c r="A234" s="16"/>
      <c r="B234" s="121">
        <v>1</v>
      </c>
      <c r="C234" s="122" t="str">
        <f>VLOOKUP(E234,P234:S239,4,FALSE)</f>
        <v>Baleares</v>
      </c>
      <c r="D234" s="122"/>
      <c r="E234" s="123">
        <f>LARGE(P234:P239,1)</f>
        <v>31991804</v>
      </c>
      <c r="F234" s="124">
        <f>VLOOKUP(E234,P234:S239,2,FALSE)</f>
        <v>9.223829815907747E-3</v>
      </c>
      <c r="G234" s="124">
        <f t="shared" ref="G234:G240" si="0">+E234/$E$240</f>
        <v>0.24182362861419957</v>
      </c>
      <c r="I234" s="15"/>
      <c r="J234" s="15"/>
      <c r="M234" s="36">
        <v>1</v>
      </c>
      <c r="N234" s="37" t="str">
        <f>+demanda!C175</f>
        <v>Andalucía</v>
      </c>
      <c r="O234" s="37"/>
      <c r="P234" s="38">
        <f>+demanda!X186</f>
        <v>20620484</v>
      </c>
      <c r="Q234" s="39">
        <f>+'demanda-enl'!X187</f>
        <v>2.8700211916249385E-2</v>
      </c>
      <c r="R234" s="39">
        <f t="shared" ref="R234:R240" si="1">+P234/$P$240</f>
        <v>0.15586868013635755</v>
      </c>
      <c r="S234" s="40" t="str">
        <f t="shared" ref="S234:S240" si="2">+N234</f>
        <v>Andalucía</v>
      </c>
    </row>
    <row r="235" spans="1:19" ht="12.75" customHeight="1" x14ac:dyDescent="0.35">
      <c r="A235" s="16"/>
      <c r="B235" s="194">
        <v>2</v>
      </c>
      <c r="C235" s="136" t="str">
        <f>VLOOKUP(E235,P234:S239,4,FALSE)</f>
        <v>Cataluña</v>
      </c>
      <c r="D235" s="136"/>
      <c r="E235" s="137">
        <f>LARGE(P234:P239,2)</f>
        <v>23665918</v>
      </c>
      <c r="F235" s="138">
        <f>VLOOKUP(E235,P234:S239,2,FALSE)</f>
        <v>-3.5930728384997446E-3</v>
      </c>
      <c r="G235" s="138">
        <f t="shared" si="0"/>
        <v>0.17888888557975977</v>
      </c>
      <c r="I235" s="15"/>
      <c r="J235" s="15"/>
      <c r="M235" s="36">
        <v>2</v>
      </c>
      <c r="N235" s="37" t="str">
        <f>+demanda!D175</f>
        <v>Baleares</v>
      </c>
      <c r="O235" s="37"/>
      <c r="P235" s="38">
        <f>+demanda!Y186</f>
        <v>31991804</v>
      </c>
      <c r="Q235" s="39">
        <f>+'demanda-enl'!Y187</f>
        <v>9.223829815907747E-3</v>
      </c>
      <c r="R235" s="39">
        <f t="shared" si="1"/>
        <v>0.24182362861419957</v>
      </c>
      <c r="S235" s="40" t="str">
        <f t="shared" si="2"/>
        <v>Baleares</v>
      </c>
    </row>
    <row r="236" spans="1:19" ht="12.75" customHeight="1" x14ac:dyDescent="0.35">
      <c r="A236" s="16"/>
      <c r="B236" s="125">
        <v>3</v>
      </c>
      <c r="C236" s="126" t="str">
        <f>VLOOKUP(E236,P234:S239,4,FALSE)</f>
        <v>Andalucía</v>
      </c>
      <c r="D236" s="126"/>
      <c r="E236" s="127">
        <f>LARGE(P234:P239,3)</f>
        <v>20620484</v>
      </c>
      <c r="F236" s="128">
        <f>VLOOKUP(E236,P234:S239,2,FALSE)</f>
        <v>2.8700211916249385E-2</v>
      </c>
      <c r="G236" s="128">
        <f t="shared" si="0"/>
        <v>0.15586868013635755</v>
      </c>
      <c r="I236" s="15"/>
      <c r="J236" s="15"/>
      <c r="M236" s="36">
        <v>3</v>
      </c>
      <c r="N236" s="37" t="str">
        <f>+demanda!E175</f>
        <v>Canarias</v>
      </c>
      <c r="O236" s="37"/>
      <c r="P236" s="38">
        <f>+demanda!Z186</f>
        <v>19458073</v>
      </c>
      <c r="Q236" s="39">
        <f>+'demanda-enl'!Z187</f>
        <v>1.1109168254367363E-2</v>
      </c>
      <c r="R236" s="39">
        <f t="shared" si="1"/>
        <v>0.14708210323806634</v>
      </c>
      <c r="S236" s="40" t="str">
        <f t="shared" si="2"/>
        <v>Canarias</v>
      </c>
    </row>
    <row r="237" spans="1:19" ht="12.75" customHeight="1" x14ac:dyDescent="0.35">
      <c r="A237" s="15"/>
      <c r="B237" s="194">
        <v>4</v>
      </c>
      <c r="C237" s="136" t="str">
        <f>VLOOKUP(E237,P234:S239,4,FALSE)</f>
        <v>Canarias</v>
      </c>
      <c r="D237" s="136"/>
      <c r="E237" s="137">
        <f>LARGE(P234:P239,4)</f>
        <v>19458073</v>
      </c>
      <c r="F237" s="138">
        <f>VLOOKUP(E237,P234:S239,2,FALSE)</f>
        <v>1.1109168254367363E-2</v>
      </c>
      <c r="G237" s="138">
        <f t="shared" si="0"/>
        <v>0.14708210323806634</v>
      </c>
      <c r="H237" s="15"/>
      <c r="I237" s="15"/>
      <c r="J237" s="15"/>
      <c r="M237" s="36">
        <v>4</v>
      </c>
      <c r="N237" s="37" t="str">
        <f>+demanda!F175</f>
        <v>Cataluña</v>
      </c>
      <c r="O237" s="37"/>
      <c r="P237" s="38">
        <f>+demanda!AA186</f>
        <v>23665918</v>
      </c>
      <c r="Q237" s="39">
        <f>+'demanda-enl'!AA187</f>
        <v>-3.5930728384997446E-3</v>
      </c>
      <c r="R237" s="39">
        <f t="shared" si="1"/>
        <v>0.17888888557975977</v>
      </c>
      <c r="S237" s="40" t="str">
        <f t="shared" si="2"/>
        <v>Cataluña</v>
      </c>
    </row>
    <row r="238" spans="1:19" ht="12.75" customHeight="1" x14ac:dyDescent="0.35">
      <c r="A238" s="15"/>
      <c r="B238" s="121">
        <v>5</v>
      </c>
      <c r="C238" s="122" t="str">
        <f>VLOOKUP(E238,P234:S239,4,FALSE)</f>
        <v>C. Valenciana</v>
      </c>
      <c r="D238" s="122"/>
      <c r="E238" s="123">
        <f>LARGE(P234:P239,5)</f>
        <v>11034819</v>
      </c>
      <c r="F238" s="124">
        <f>VLOOKUP(E238,P234:S239,2,FALSE)</f>
        <v>1.8441617557316992E-2</v>
      </c>
      <c r="G238" s="124">
        <f t="shared" si="0"/>
        <v>8.3411362850338566E-2</v>
      </c>
      <c r="H238" s="15"/>
      <c r="I238" s="15"/>
      <c r="J238" s="15"/>
      <c r="M238" s="36">
        <v>5</v>
      </c>
      <c r="N238" s="37" t="str">
        <f>+demanda!G175</f>
        <v>C. Valenciana</v>
      </c>
      <c r="O238" s="37"/>
      <c r="P238" s="38">
        <f>+demanda!AB186</f>
        <v>11034819</v>
      </c>
      <c r="Q238" s="39">
        <f>+'demanda-enl'!AB187</f>
        <v>1.8441617557316992E-2</v>
      </c>
      <c r="R238" s="39">
        <f t="shared" si="1"/>
        <v>8.3411362850338566E-2</v>
      </c>
      <c r="S238" s="40" t="str">
        <f t="shared" si="2"/>
        <v>C. Valenciana</v>
      </c>
    </row>
    <row r="239" spans="1:19" ht="12.75" customHeight="1" x14ac:dyDescent="0.35">
      <c r="A239" s="15"/>
      <c r="B239" s="194">
        <v>6</v>
      </c>
      <c r="C239" s="136" t="str">
        <f>VLOOKUP(E239,P234:S239,4,FALSE)</f>
        <v>Madrid</v>
      </c>
      <c r="D239" s="136"/>
      <c r="E239" s="137">
        <f>LARGE(P234:P239,6)</f>
        <v>6838422</v>
      </c>
      <c r="F239" s="138">
        <f>VLOOKUP(E239,P234:S239,2,FALSE)</f>
        <v>2.3728741499144501E-2</v>
      </c>
      <c r="G239" s="138">
        <f t="shared" si="0"/>
        <v>5.1691115075447817E-2</v>
      </c>
      <c r="H239" s="15"/>
      <c r="I239" s="20"/>
      <c r="J239" s="15"/>
      <c r="M239" s="36">
        <v>6</v>
      </c>
      <c r="N239" s="37" t="str">
        <f>+demanda!H175</f>
        <v>Madrid</v>
      </c>
      <c r="O239" s="37"/>
      <c r="P239" s="38">
        <f>+demanda!AC186</f>
        <v>6838422</v>
      </c>
      <c r="Q239" s="39">
        <f>+'demanda-enl'!AC187</f>
        <v>2.3728741499144501E-2</v>
      </c>
      <c r="R239" s="39">
        <f t="shared" si="1"/>
        <v>5.1691115075447817E-2</v>
      </c>
      <c r="S239" s="40" t="str">
        <f t="shared" si="2"/>
        <v>Madrid</v>
      </c>
    </row>
    <row r="240" spans="1:19" ht="12.75" customHeight="1" x14ac:dyDescent="0.35">
      <c r="A240" s="15"/>
      <c r="B240" s="129" t="s">
        <v>135</v>
      </c>
      <c r="C240" s="130" t="str">
        <f>+N240</f>
        <v>España</v>
      </c>
      <c r="D240" s="130"/>
      <c r="E240" s="131">
        <f>+P240</f>
        <v>132293954</v>
      </c>
      <c r="F240" s="132">
        <f>+Q240</f>
        <v>1.2617941606964278E-2</v>
      </c>
      <c r="G240" s="132">
        <f t="shared" si="0"/>
        <v>1</v>
      </c>
      <c r="H240" s="15"/>
      <c r="I240" s="15"/>
      <c r="J240" s="15"/>
      <c r="M240" s="47" t="s">
        <v>135</v>
      </c>
      <c r="N240" s="48" t="str">
        <f>+demanda!B175</f>
        <v>España</v>
      </c>
      <c r="O240" s="48"/>
      <c r="P240" s="49">
        <f>+demanda!W186</f>
        <v>132293954</v>
      </c>
      <c r="Q240" s="50">
        <f>+'demanda-enl'!W187</f>
        <v>1.2617941606964278E-2</v>
      </c>
      <c r="R240" s="50">
        <f t="shared" si="1"/>
        <v>1</v>
      </c>
      <c r="S240" s="51" t="str">
        <f t="shared" si="2"/>
        <v>España</v>
      </c>
    </row>
    <row r="241" spans="1:19" ht="12.75" customHeight="1" x14ac:dyDescent="0.35">
      <c r="A241" s="15"/>
      <c r="B241" s="133"/>
      <c r="C241" s="133"/>
      <c r="D241" s="133"/>
      <c r="E241" s="133"/>
      <c r="F241" s="133"/>
      <c r="G241" s="133"/>
      <c r="H241" s="15"/>
      <c r="I241" s="15"/>
      <c r="J241" s="15"/>
      <c r="M241" s="41"/>
      <c r="N241" s="41"/>
      <c r="O241" s="41"/>
      <c r="P241" s="41"/>
      <c r="Q241" s="41"/>
      <c r="R241" s="41"/>
      <c r="S241" s="40"/>
    </row>
    <row r="242" spans="1:19" ht="12.75" customHeight="1" x14ac:dyDescent="0.35">
      <c r="B242" s="162" t="s">
        <v>207</v>
      </c>
      <c r="C242" s="162"/>
      <c r="D242" s="162"/>
      <c r="E242" s="153" t="str">
        <f>+P242</f>
        <v>JUL.25-SEP.25</v>
      </c>
      <c r="F242" s="154" t="s">
        <v>110</v>
      </c>
      <c r="G242" s="154" t="s">
        <v>136</v>
      </c>
      <c r="M242" s="165" t="s">
        <v>207</v>
      </c>
      <c r="N242" s="165"/>
      <c r="O242" s="165"/>
      <c r="P242" s="166" t="str">
        <f>+demanda!A186</f>
        <v>JUL.25-SEP.25</v>
      </c>
      <c r="Q242" s="167" t="s">
        <v>110</v>
      </c>
      <c r="R242" s="167" t="s">
        <v>136</v>
      </c>
      <c r="S242" s="168"/>
    </row>
    <row r="243" spans="1:19" ht="12.75" customHeight="1" x14ac:dyDescent="0.35">
      <c r="B243" s="125">
        <v>1</v>
      </c>
      <c r="C243" s="126" t="str">
        <f>VLOOKUP(E243,P243:S248,4,FALSE)</f>
        <v>Andalucía</v>
      </c>
      <c r="D243" s="164"/>
      <c r="E243" s="127">
        <f>LARGE(P243:P248,1)</f>
        <v>10386728</v>
      </c>
      <c r="F243" s="128">
        <f>VLOOKUP(E243,P243:S248,2,FALSE)</f>
        <v>4.4979460037216645E-2</v>
      </c>
      <c r="G243" s="128">
        <f t="shared" ref="G243:G249" si="3">+E243/$E$249</f>
        <v>0.2359668678120882</v>
      </c>
      <c r="M243" s="36">
        <v>1</v>
      </c>
      <c r="N243" s="37" t="str">
        <f>+demanda!C175</f>
        <v>Andalucía</v>
      </c>
      <c r="O243" s="35"/>
      <c r="P243" s="38">
        <f>+demanda!AE186</f>
        <v>10386728</v>
      </c>
      <c r="Q243" s="39">
        <f>+'demanda-enl'!AE187</f>
        <v>4.4979460037216645E-2</v>
      </c>
      <c r="R243" s="39">
        <f t="shared" ref="R243:R249" si="4">+P243/$P$249</f>
        <v>0.2359668678120882</v>
      </c>
      <c r="S243" s="40" t="str">
        <f t="shared" ref="S243:S249" si="5">+N243</f>
        <v>Andalucía</v>
      </c>
    </row>
    <row r="244" spans="1:19" ht="12.75" customHeight="1" x14ac:dyDescent="0.35">
      <c r="B244" s="194">
        <v>2</v>
      </c>
      <c r="C244" s="136" t="str">
        <f>VLOOKUP(E244,P243:S248,4,FALSE)</f>
        <v>Cataluña</v>
      </c>
      <c r="D244" s="136"/>
      <c r="E244" s="137">
        <f>LARGE(P243:P248,2)</f>
        <v>6112411</v>
      </c>
      <c r="F244" s="138">
        <f>VLOOKUP(E244,P243:S248,2,FALSE)</f>
        <v>-3.1165192317729185E-3</v>
      </c>
      <c r="G244" s="138">
        <f t="shared" si="3"/>
        <v>0.1388624481598203</v>
      </c>
      <c r="M244" s="36">
        <v>2</v>
      </c>
      <c r="N244" s="37" t="str">
        <f>+demanda!D175</f>
        <v>Baleares</v>
      </c>
      <c r="O244" s="37"/>
      <c r="P244" s="38">
        <f>+demanda!AF186</f>
        <v>2272364</v>
      </c>
      <c r="Q244" s="39">
        <f>+'demanda-enl'!AF187</f>
        <v>-7.7720451195199769E-2</v>
      </c>
      <c r="R244" s="39">
        <f t="shared" si="4"/>
        <v>5.1623823749784151E-2</v>
      </c>
      <c r="S244" s="40" t="str">
        <f t="shared" si="5"/>
        <v>Baleares</v>
      </c>
    </row>
    <row r="245" spans="1:19" ht="12.75" customHeight="1" x14ac:dyDescent="0.35">
      <c r="B245" s="121">
        <v>3</v>
      </c>
      <c r="C245" s="122" t="str">
        <f>VLOOKUP(E245,P243:S248,4,FALSE)</f>
        <v>C. Valenciana</v>
      </c>
      <c r="D245" s="122"/>
      <c r="E245" s="123">
        <f>LARGE(P243:P248,3)</f>
        <v>5579266</v>
      </c>
      <c r="F245" s="124">
        <f>VLOOKUP(E245,P243:S248,2,FALSE)</f>
        <v>-1.6067544033683823E-2</v>
      </c>
      <c r="G245" s="124">
        <f t="shared" si="3"/>
        <v>0.12675039942419578</v>
      </c>
      <c r="M245" s="36">
        <v>3</v>
      </c>
      <c r="N245" s="37" t="str">
        <f>+demanda!E175</f>
        <v>Canarias</v>
      </c>
      <c r="O245" s="37"/>
      <c r="P245" s="38">
        <f>+demanda!AG186</f>
        <v>3573590</v>
      </c>
      <c r="Q245" s="39">
        <f>+'demanda-enl'!AG187</f>
        <v>3.2505106054831812E-2</v>
      </c>
      <c r="R245" s="39">
        <f t="shared" si="4"/>
        <v>8.1185223984357763E-2</v>
      </c>
      <c r="S245" s="40" t="str">
        <f t="shared" si="5"/>
        <v>Canarias</v>
      </c>
    </row>
    <row r="246" spans="1:19" ht="12.75" customHeight="1" x14ac:dyDescent="0.35">
      <c r="B246" s="194">
        <v>4</v>
      </c>
      <c r="C246" s="136" t="str">
        <f>VLOOKUP(E246,P243:S248,4,FALSE)</f>
        <v>Canarias</v>
      </c>
      <c r="D246" s="136"/>
      <c r="E246" s="137">
        <f>LARGE(P243:P248,4)</f>
        <v>3573590</v>
      </c>
      <c r="F246" s="138">
        <f>VLOOKUP(E246,P243:S248,2,FALSE)</f>
        <v>3.2505106054831812E-2</v>
      </c>
      <c r="G246" s="138">
        <f t="shared" si="3"/>
        <v>8.1185223984357763E-2</v>
      </c>
      <c r="M246" s="36">
        <v>4</v>
      </c>
      <c r="N246" s="37" t="str">
        <f>+demanda!F175</f>
        <v>Cataluña</v>
      </c>
      <c r="O246" s="37"/>
      <c r="P246" s="38">
        <f>+demanda!AH186</f>
        <v>6112411</v>
      </c>
      <c r="Q246" s="39">
        <f>+'demanda-enl'!AH187</f>
        <v>-3.1165192317729185E-3</v>
      </c>
      <c r="R246" s="39">
        <f t="shared" si="4"/>
        <v>0.1388624481598203</v>
      </c>
      <c r="S246" s="40" t="str">
        <f t="shared" si="5"/>
        <v>Cataluña</v>
      </c>
    </row>
    <row r="247" spans="1:19" ht="12.75" customHeight="1" x14ac:dyDescent="0.35">
      <c r="B247" s="121">
        <v>5</v>
      </c>
      <c r="C247" s="122" t="str">
        <f>VLOOKUP(E247,P243:S248,4,FALSE)</f>
        <v>Madrid</v>
      </c>
      <c r="D247" s="122"/>
      <c r="E247" s="123">
        <f>LARGE(P243:P248,5)</f>
        <v>2648063</v>
      </c>
      <c r="F247" s="124">
        <f>VLOOKUP(E247,P243:S248,2,FALSE)</f>
        <v>-3.9427863764511573E-2</v>
      </c>
      <c r="G247" s="124">
        <f t="shared" si="3"/>
        <v>6.0158996353720032E-2</v>
      </c>
      <c r="M247" s="36">
        <v>5</v>
      </c>
      <c r="N247" s="37" t="str">
        <f>+demanda!G175</f>
        <v>C. Valenciana</v>
      </c>
      <c r="O247" s="37"/>
      <c r="P247" s="38">
        <f>+demanda!AI186</f>
        <v>5579266</v>
      </c>
      <c r="Q247" s="39">
        <f>+'demanda-enl'!AI187</f>
        <v>-1.6067544033683823E-2</v>
      </c>
      <c r="R247" s="39">
        <f t="shared" si="4"/>
        <v>0.12675039942419578</v>
      </c>
      <c r="S247" s="40" t="str">
        <f t="shared" si="5"/>
        <v>C. Valenciana</v>
      </c>
    </row>
    <row r="248" spans="1:19" ht="12.75" customHeight="1" x14ac:dyDescent="0.35">
      <c r="B248" s="194">
        <v>6</v>
      </c>
      <c r="C248" s="136" t="str">
        <f>VLOOKUP(E248,P243:S248,4,FALSE)</f>
        <v>Baleares</v>
      </c>
      <c r="D248" s="136"/>
      <c r="E248" s="137">
        <f>LARGE(P243:P248,6)</f>
        <v>2272364</v>
      </c>
      <c r="F248" s="138">
        <f>VLOOKUP(E248,P243:S248,2,FALSE)</f>
        <v>-7.7720451195199769E-2</v>
      </c>
      <c r="G248" s="138">
        <f t="shared" si="3"/>
        <v>5.1623823749784151E-2</v>
      </c>
      <c r="I248" s="20"/>
      <c r="M248" s="36">
        <v>6</v>
      </c>
      <c r="N248" s="37" t="str">
        <f>+demanda!H175</f>
        <v>Madrid</v>
      </c>
      <c r="O248" s="37"/>
      <c r="P248" s="38">
        <f>+demanda!AJ186</f>
        <v>2648063</v>
      </c>
      <c r="Q248" s="39">
        <f>+'demanda-enl'!AJ187</f>
        <v>-3.9427863764511573E-2</v>
      </c>
      <c r="R248" s="39">
        <f t="shared" si="4"/>
        <v>6.0158996353720032E-2</v>
      </c>
      <c r="S248" s="40" t="str">
        <f t="shared" si="5"/>
        <v>Madrid</v>
      </c>
    </row>
    <row r="249" spans="1:19" ht="12.75" customHeight="1" x14ac:dyDescent="0.35">
      <c r="B249" s="129" t="s">
        <v>135</v>
      </c>
      <c r="C249" s="130" t="str">
        <f>+N249</f>
        <v>España</v>
      </c>
      <c r="D249" s="130"/>
      <c r="E249" s="131">
        <f>+P249</f>
        <v>44017739</v>
      </c>
      <c r="F249" s="132">
        <f>+Q249</f>
        <v>4.7675496277261864E-3</v>
      </c>
      <c r="G249" s="132">
        <f t="shared" si="3"/>
        <v>1</v>
      </c>
      <c r="M249" s="47" t="s">
        <v>135</v>
      </c>
      <c r="N249" s="48" t="str">
        <f>+demanda!B175</f>
        <v>España</v>
      </c>
      <c r="O249" s="48"/>
      <c r="P249" s="49">
        <f>+demanda!AD186</f>
        <v>44017739</v>
      </c>
      <c r="Q249" s="50">
        <f>+'demanda-enl'!AD187</f>
        <v>4.7675496277261864E-3</v>
      </c>
      <c r="R249" s="50">
        <f t="shared" si="4"/>
        <v>1</v>
      </c>
      <c r="S249" s="51" t="str">
        <f t="shared" si="5"/>
        <v>España</v>
      </c>
    </row>
    <row r="250" spans="1:19" ht="12.75" customHeight="1" x14ac:dyDescent="0.35">
      <c r="B250" s="120"/>
      <c r="C250" s="134"/>
      <c r="D250" s="134"/>
      <c r="E250" s="134"/>
      <c r="F250" s="134"/>
      <c r="G250" s="134"/>
      <c r="M250" s="42"/>
      <c r="N250" s="35"/>
      <c r="O250" s="35"/>
      <c r="P250" s="35"/>
      <c r="Q250" s="35"/>
      <c r="R250" s="35"/>
      <c r="S250" s="43"/>
    </row>
    <row r="251" spans="1:19" ht="12.75" customHeight="1" x14ac:dyDescent="0.35">
      <c r="B251" s="162" t="s">
        <v>208</v>
      </c>
      <c r="C251" s="162"/>
      <c r="D251" s="162"/>
      <c r="E251" s="153" t="str">
        <f>+P251</f>
        <v>JUL.25-SEP.25</v>
      </c>
      <c r="F251" s="154" t="s">
        <v>110</v>
      </c>
      <c r="G251" s="154" t="s">
        <v>136</v>
      </c>
      <c r="M251" s="165" t="s">
        <v>208</v>
      </c>
      <c r="N251" s="165"/>
      <c r="O251" s="165"/>
      <c r="P251" s="166" t="str">
        <f>+demanda!A186</f>
        <v>JUL.25-SEP.25</v>
      </c>
      <c r="Q251" s="167" t="s">
        <v>110</v>
      </c>
      <c r="R251" s="167" t="s">
        <v>136</v>
      </c>
      <c r="S251" s="168"/>
    </row>
    <row r="252" spans="1:19" ht="12.75" customHeight="1" x14ac:dyDescent="0.35">
      <c r="B252" s="121">
        <v>1</v>
      </c>
      <c r="C252" s="122" t="str">
        <f>VLOOKUP(E252,P252:S257,4,FALSE)</f>
        <v>Baleares</v>
      </c>
      <c r="D252" s="122"/>
      <c r="E252" s="123">
        <f>LARGE(P252:P257,1)</f>
        <v>29719441</v>
      </c>
      <c r="F252" s="124">
        <f>VLOOKUP(E252,P252:S257,2,FALSE)</f>
        <v>1.6551215357381466E-2</v>
      </c>
      <c r="G252" s="124">
        <f t="shared" ref="G252:G258" si="6">+E252/$E$258</f>
        <v>0.33666419276512716</v>
      </c>
      <c r="M252" s="36">
        <v>1</v>
      </c>
      <c r="N252" s="37" t="str">
        <f>+demanda!C175</f>
        <v>Andalucía</v>
      </c>
      <c r="O252" s="37"/>
      <c r="P252" s="38">
        <f>+demanda!AL186</f>
        <v>10233755</v>
      </c>
      <c r="Q252" s="39">
        <f>+demanda!AL187</f>
        <v>1.2687995965775523E-2</v>
      </c>
      <c r="R252" s="39">
        <f t="shared" ref="R252:R258" si="7">+P252/$P$258</f>
        <v>0.11592879105737836</v>
      </c>
      <c r="S252" s="40" t="str">
        <f t="shared" ref="S252:S258" si="8">+N252</f>
        <v>Andalucía</v>
      </c>
    </row>
    <row r="253" spans="1:19" ht="12.75" customHeight="1" x14ac:dyDescent="0.35">
      <c r="B253" s="194">
        <v>2</v>
      </c>
      <c r="C253" s="136" t="str">
        <f>VLOOKUP(E253,P252:S257,4,FALSE)</f>
        <v>Cataluña</v>
      </c>
      <c r="D253" s="136"/>
      <c r="E253" s="137">
        <f>LARGE(P252:P257,2)</f>
        <v>17553506</v>
      </c>
      <c r="F253" s="138">
        <f>VLOOKUP(E253,P252:S257,2,FALSE)</f>
        <v>-3.7590227641850493E-3</v>
      </c>
      <c r="G253" s="138">
        <f t="shared" si="6"/>
        <v>0.19884751290200295</v>
      </c>
      <c r="M253" s="36">
        <v>2</v>
      </c>
      <c r="N253" s="37" t="str">
        <f>+demanda!D175</f>
        <v>Baleares</v>
      </c>
      <c r="O253" s="37"/>
      <c r="P253" s="38">
        <f>+demanda!AM186</f>
        <v>29719441</v>
      </c>
      <c r="Q253" s="39">
        <f>+demanda!AM187</f>
        <v>1.6551215357381466E-2</v>
      </c>
      <c r="R253" s="39">
        <f t="shared" si="7"/>
        <v>0.33666419276512716</v>
      </c>
      <c r="S253" s="40" t="str">
        <f t="shared" si="8"/>
        <v>Baleares</v>
      </c>
    </row>
    <row r="254" spans="1:19" ht="12.75" customHeight="1" x14ac:dyDescent="0.35">
      <c r="B254" s="121">
        <v>3</v>
      </c>
      <c r="C254" s="122" t="str">
        <f>VLOOKUP(E254,P252:S257,4,FALSE)</f>
        <v>Canarias</v>
      </c>
      <c r="D254" s="122"/>
      <c r="E254" s="123">
        <f>LARGE(P252:P257,3)</f>
        <v>15884482</v>
      </c>
      <c r="F254" s="124">
        <f>VLOOKUP(E254,P252:S257,2,FALSE)</f>
        <v>6.4172039152015081E-3</v>
      </c>
      <c r="G254" s="124">
        <f t="shared" si="6"/>
        <v>0.17994067620660134</v>
      </c>
      <c r="M254" s="36">
        <v>3</v>
      </c>
      <c r="N254" s="37" t="str">
        <f>+demanda!E175</f>
        <v>Canarias</v>
      </c>
      <c r="O254" s="37"/>
      <c r="P254" s="38">
        <f>+demanda!AN186</f>
        <v>15884482</v>
      </c>
      <c r="Q254" s="39">
        <f>+demanda!AN187</f>
        <v>6.4172039152015081E-3</v>
      </c>
      <c r="R254" s="39">
        <f t="shared" si="7"/>
        <v>0.17994067620660134</v>
      </c>
      <c r="S254" s="40" t="str">
        <f t="shared" si="8"/>
        <v>Canarias</v>
      </c>
    </row>
    <row r="255" spans="1:19" ht="12.75" customHeight="1" x14ac:dyDescent="0.35">
      <c r="B255" s="195">
        <v>4</v>
      </c>
      <c r="C255" s="196" t="str">
        <f>VLOOKUP(E255,P252:S257,4,FALSE)</f>
        <v>Andalucía</v>
      </c>
      <c r="D255" s="223"/>
      <c r="E255" s="197">
        <f>LARGE(P252:P257,4)</f>
        <v>10233755</v>
      </c>
      <c r="F255" s="198">
        <f>VLOOKUP(E255,P252:S257,2,FALSE)</f>
        <v>1.2687995965775523E-2</v>
      </c>
      <c r="G255" s="198">
        <f t="shared" si="6"/>
        <v>0.11592879105737836</v>
      </c>
      <c r="M255" s="36">
        <v>4</v>
      </c>
      <c r="N255" s="37" t="str">
        <f>+demanda!F175</f>
        <v>Cataluña</v>
      </c>
      <c r="O255" s="37"/>
      <c r="P255" s="38">
        <f>+demanda!AO186</f>
        <v>17553506</v>
      </c>
      <c r="Q255" s="39">
        <f>+demanda!AO187</f>
        <v>-3.7590227641850493E-3</v>
      </c>
      <c r="R255" s="39">
        <f t="shared" si="7"/>
        <v>0.19884751290200295</v>
      </c>
      <c r="S255" s="40" t="str">
        <f t="shared" si="8"/>
        <v>Cataluña</v>
      </c>
    </row>
    <row r="256" spans="1:19" ht="11.25" customHeight="1" x14ac:dyDescent="0.35">
      <c r="B256" s="121">
        <v>5</v>
      </c>
      <c r="C256" s="122" t="str">
        <f>VLOOKUP(E256,P252:S257,4,FALSE)</f>
        <v>C. Valenciana</v>
      </c>
      <c r="D256" s="122"/>
      <c r="E256" s="123">
        <f>LARGE(P252:P257,5)</f>
        <v>5455553</v>
      </c>
      <c r="F256" s="124">
        <f>VLOOKUP(E256,P252:S257,2,FALSE)</f>
        <v>5.6329882295537148E-2</v>
      </c>
      <c r="G256" s="124">
        <f t="shared" si="6"/>
        <v>6.180093854498702E-2</v>
      </c>
      <c r="M256" s="36">
        <v>5</v>
      </c>
      <c r="N256" s="37" t="str">
        <f>+demanda!G175</f>
        <v>C. Valenciana</v>
      </c>
      <c r="O256" s="37"/>
      <c r="P256" s="38">
        <f>+demanda!AP186</f>
        <v>5455553</v>
      </c>
      <c r="Q256" s="39">
        <f>+demanda!AP187</f>
        <v>5.6329882295537148E-2</v>
      </c>
      <c r="R256" s="39">
        <f t="shared" si="7"/>
        <v>6.180093854498702E-2</v>
      </c>
      <c r="S256" s="40" t="str">
        <f t="shared" si="8"/>
        <v>C. Valenciana</v>
      </c>
    </row>
    <row r="257" spans="1:19" ht="11.25" customHeight="1" x14ac:dyDescent="0.35">
      <c r="B257" s="194">
        <v>6</v>
      </c>
      <c r="C257" s="136" t="str">
        <f>VLOOKUP(E257,P252:S257,4,FALSE)</f>
        <v>Madrid</v>
      </c>
      <c r="D257" s="136"/>
      <c r="E257" s="137">
        <f>LARGE(P252:P257,6)</f>
        <v>4190359</v>
      </c>
      <c r="F257" s="138">
        <f>VLOOKUP(E257,P252:S257,2,FALSE)</f>
        <v>6.8108106730288887E-2</v>
      </c>
      <c r="G257" s="138">
        <f t="shared" si="6"/>
        <v>4.7468720226974841E-2</v>
      </c>
      <c r="M257" s="36">
        <v>6</v>
      </c>
      <c r="N257" s="37" t="str">
        <f>+demanda!H175</f>
        <v>Madrid</v>
      </c>
      <c r="O257" s="37"/>
      <c r="P257" s="38">
        <f>+demanda!AQ186</f>
        <v>4190359</v>
      </c>
      <c r="Q257" s="39">
        <f>+demanda!AQ187</f>
        <v>6.8108106730288887E-2</v>
      </c>
      <c r="R257" s="39">
        <f t="shared" si="7"/>
        <v>4.7468720226974841E-2</v>
      </c>
      <c r="S257" s="40" t="str">
        <f t="shared" si="8"/>
        <v>Madrid</v>
      </c>
    </row>
    <row r="258" spans="1:19" ht="11.25" customHeight="1" x14ac:dyDescent="0.35">
      <c r="B258" s="129" t="s">
        <v>135</v>
      </c>
      <c r="C258" s="130" t="str">
        <f>+N258</f>
        <v>España</v>
      </c>
      <c r="D258" s="130"/>
      <c r="E258" s="131">
        <f>+P258</f>
        <v>88276216</v>
      </c>
      <c r="F258" s="132">
        <f>+Q258</f>
        <v>1.6578447336722091E-2</v>
      </c>
      <c r="G258" s="132">
        <f t="shared" si="6"/>
        <v>1</v>
      </c>
      <c r="M258" s="47" t="s">
        <v>135</v>
      </c>
      <c r="N258" s="48" t="str">
        <f>+demanda!B175</f>
        <v>España</v>
      </c>
      <c r="O258" s="48"/>
      <c r="P258" s="49">
        <f>+demanda!AK186</f>
        <v>88276216</v>
      </c>
      <c r="Q258" s="50">
        <f>+'demanda-enl'!AK187</f>
        <v>1.6578447336722091E-2</v>
      </c>
      <c r="R258" s="50">
        <f t="shared" si="7"/>
        <v>1</v>
      </c>
      <c r="S258" s="51" t="str">
        <f t="shared" si="8"/>
        <v>España</v>
      </c>
    </row>
    <row r="259" spans="1:19" ht="11.25" customHeight="1" x14ac:dyDescent="0.35">
      <c r="B259" s="152"/>
    </row>
    <row r="260" spans="1:19" ht="11.25" customHeight="1" x14ac:dyDescent="0.35">
      <c r="B260" s="152"/>
    </row>
    <row r="261" spans="1:19" ht="11.25" customHeight="1" x14ac:dyDescent="0.35">
      <c r="B261" s="152"/>
    </row>
    <row r="262" spans="1:19" x14ac:dyDescent="0.35">
      <c r="B262" s="328" t="s">
        <v>353</v>
      </c>
    </row>
    <row r="263" spans="1:19" x14ac:dyDescent="0.35">
      <c r="B263" s="56"/>
    </row>
    <row r="264" spans="1:19" ht="12" customHeight="1" x14ac:dyDescent="0.35">
      <c r="A264" s="440">
        <f ca="1">TODAY()</f>
        <v>45982</v>
      </c>
      <c r="B264" s="440"/>
      <c r="C264" s="441" t="s">
        <v>137</v>
      </c>
      <c r="D264" s="441"/>
      <c r="E264" s="442" t="str">
        <f>$B$6</f>
        <v>JUL.25-SEP.25</v>
      </c>
      <c r="F264" s="442"/>
      <c r="G264" s="441" t="s">
        <v>352</v>
      </c>
      <c r="H264" s="441"/>
      <c r="I264" s="441"/>
      <c r="J264" s="314">
        <v>7</v>
      </c>
    </row>
    <row r="265" spans="1:19" ht="15" x14ac:dyDescent="0.35">
      <c r="A265" s="313" t="s">
        <v>258</v>
      </c>
      <c r="B265" s="140"/>
      <c r="C265" s="141"/>
      <c r="D265" s="141"/>
      <c r="E265" s="142"/>
      <c r="F265" s="142"/>
      <c r="G265" s="141"/>
      <c r="H265" s="141"/>
      <c r="I265" s="443" t="str">
        <f>$B$6</f>
        <v>JUL.25-SEP.25</v>
      </c>
      <c r="J265" s="443"/>
      <c r="M265" s="24"/>
    </row>
    <row r="266" spans="1:19" x14ac:dyDescent="0.35">
      <c r="M266" s="24"/>
    </row>
    <row r="268" spans="1:19" ht="26" x14ac:dyDescent="0.35">
      <c r="A268" s="316" t="s">
        <v>292</v>
      </c>
      <c r="B268" s="315"/>
      <c r="C268" s="315"/>
      <c r="D268" s="315"/>
      <c r="E268" s="315"/>
      <c r="F268" s="315"/>
      <c r="G268" s="315"/>
      <c r="H268" s="315"/>
      <c r="I268" s="315"/>
      <c r="J268" s="315"/>
      <c r="M268" s="24"/>
    </row>
    <row r="269" spans="1:19" x14ac:dyDescent="0.35">
      <c r="M269" s="24"/>
    </row>
    <row r="270" spans="1:19" x14ac:dyDescent="0.35">
      <c r="M270" s="24"/>
    </row>
    <row r="271" spans="1:19" x14ac:dyDescent="0.35">
      <c r="M271" s="24"/>
    </row>
    <row r="272" spans="1:19" x14ac:dyDescent="0.35">
      <c r="M272" s="24"/>
    </row>
    <row r="274" spans="1:13" x14ac:dyDescent="0.35">
      <c r="A274" s="15"/>
      <c r="C274" s="9"/>
      <c r="D274" s="9"/>
      <c r="E274" s="9"/>
      <c r="F274" s="9"/>
      <c r="G274" s="9"/>
      <c r="H274" s="9"/>
      <c r="I274" s="9"/>
      <c r="J274" s="9"/>
    </row>
    <row r="275" spans="1:13" x14ac:dyDescent="0.35">
      <c r="A275" s="16"/>
      <c r="C275" s="9"/>
      <c r="D275" s="9"/>
      <c r="E275" s="9"/>
      <c r="F275" s="9"/>
      <c r="G275" s="9"/>
      <c r="H275" s="9"/>
      <c r="I275" s="9"/>
      <c r="J275" s="9"/>
    </row>
    <row r="276" spans="1:13" x14ac:dyDescent="0.35">
      <c r="A276" s="16"/>
      <c r="C276" s="9"/>
      <c r="D276" s="9"/>
      <c r="E276" s="9"/>
      <c r="F276" s="9"/>
      <c r="G276" s="9"/>
      <c r="H276" s="9"/>
      <c r="I276" s="9"/>
      <c r="J276" s="9"/>
    </row>
    <row r="277" spans="1:13" x14ac:dyDescent="0.35">
      <c r="A277" s="16"/>
      <c r="C277" s="9"/>
      <c r="D277" s="9"/>
      <c r="E277" s="9"/>
      <c r="F277" s="9"/>
      <c r="G277" s="9"/>
      <c r="H277" s="9"/>
      <c r="I277" s="9"/>
      <c r="J277" s="9"/>
    </row>
    <row r="278" spans="1:13" x14ac:dyDescent="0.35">
      <c r="A278" s="16"/>
      <c r="C278" s="9"/>
      <c r="D278" s="9"/>
      <c r="E278" s="9"/>
      <c r="F278" s="9"/>
      <c r="G278" s="9"/>
      <c r="H278" s="9"/>
      <c r="I278" s="9"/>
      <c r="J278" s="9"/>
    </row>
    <row r="279" spans="1:13" x14ac:dyDescent="0.35">
      <c r="A279" s="16"/>
      <c r="C279" s="9"/>
      <c r="D279" s="9"/>
      <c r="E279" s="9"/>
      <c r="F279" s="9"/>
      <c r="G279" s="9"/>
      <c r="H279" s="9"/>
      <c r="I279" s="9"/>
      <c r="J279" s="9"/>
    </row>
    <row r="280" spans="1:13" x14ac:dyDescent="0.35">
      <c r="A280" s="16"/>
      <c r="C280" s="9"/>
      <c r="D280" s="9"/>
      <c r="E280" s="9"/>
      <c r="F280" s="9"/>
      <c r="G280" s="9"/>
      <c r="H280" s="9"/>
      <c r="I280" s="9"/>
      <c r="J280" s="9"/>
    </row>
    <row r="281" spans="1:13" x14ac:dyDescent="0.35">
      <c r="A281" s="15"/>
      <c r="C281" s="9"/>
      <c r="D281" s="9"/>
      <c r="E281" s="9"/>
      <c r="F281" s="9"/>
      <c r="G281" s="9"/>
      <c r="H281" s="9"/>
      <c r="I281" s="9"/>
      <c r="J281" s="9"/>
    </row>
    <row r="282" spans="1:13" x14ac:dyDescent="0.35">
      <c r="A282" s="15"/>
      <c r="C282" s="9"/>
      <c r="D282" s="9"/>
      <c r="E282" s="9"/>
      <c r="F282" s="9"/>
      <c r="G282" s="9"/>
      <c r="H282" s="9"/>
      <c r="I282" s="9"/>
      <c r="J282" s="9"/>
    </row>
    <row r="283" spans="1:13" x14ac:dyDescent="0.35">
      <c r="A283" s="15"/>
      <c r="B283" s="15"/>
      <c r="C283" s="15"/>
      <c r="D283" s="15"/>
      <c r="E283" s="15"/>
      <c r="F283" s="15"/>
      <c r="G283" s="15"/>
      <c r="H283" s="15"/>
      <c r="I283" s="15"/>
      <c r="J283" s="15"/>
    </row>
    <row r="284" spans="1:13" x14ac:dyDescent="0.35">
      <c r="A284" s="15"/>
      <c r="B284" s="15"/>
      <c r="C284" s="15"/>
      <c r="D284" s="15"/>
      <c r="E284" s="15"/>
      <c r="F284" s="15"/>
      <c r="G284" s="15"/>
      <c r="H284" s="15"/>
      <c r="I284" s="15"/>
      <c r="J284" s="15"/>
    </row>
    <row r="285" spans="1:13" x14ac:dyDescent="0.35">
      <c r="A285" s="15"/>
      <c r="B285" s="15"/>
      <c r="C285" s="15"/>
      <c r="D285" s="15"/>
      <c r="E285" s="15"/>
      <c r="F285" s="15"/>
      <c r="G285" s="15"/>
      <c r="H285" s="15"/>
      <c r="I285" s="15"/>
      <c r="J285" s="15"/>
      <c r="M285" s="24"/>
    </row>
    <row r="286" spans="1:13" x14ac:dyDescent="0.35">
      <c r="M286" s="24"/>
    </row>
    <row r="287" spans="1:13" x14ac:dyDescent="0.35">
      <c r="M287" s="24"/>
    </row>
    <row r="288" spans="1:13" x14ac:dyDescent="0.35">
      <c r="M288" s="24"/>
    </row>
    <row r="290" spans="1:10" x14ac:dyDescent="0.35">
      <c r="B290" s="8"/>
    </row>
    <row r="291" spans="1:10" x14ac:dyDescent="0.35">
      <c r="B291" s="14"/>
    </row>
    <row r="292" spans="1:10" x14ac:dyDescent="0.35">
      <c r="B292" s="14"/>
    </row>
    <row r="293" spans="1:10" x14ac:dyDescent="0.35">
      <c r="B293" s="14"/>
    </row>
    <row r="294" spans="1:10" x14ac:dyDescent="0.35">
      <c r="B294" s="56"/>
    </row>
    <row r="295" spans="1:10" ht="12" customHeight="1" x14ac:dyDescent="0.35">
      <c r="B295" s="14"/>
    </row>
    <row r="296" spans="1:10" ht="12" customHeight="1" x14ac:dyDescent="0.35">
      <c r="B296" s="56"/>
    </row>
    <row r="297" spans="1:10" ht="12" customHeight="1" x14ac:dyDescent="0.35">
      <c r="B297" s="8"/>
    </row>
    <row r="298" spans="1:10" ht="12" customHeight="1" x14ac:dyDescent="0.35">
      <c r="B298" s="152"/>
    </row>
    <row r="299" spans="1:10" ht="12" customHeight="1" x14ac:dyDescent="0.35">
      <c r="B299" s="152"/>
    </row>
    <row r="300" spans="1:10" ht="12" customHeight="1" x14ac:dyDescent="0.35">
      <c r="B300" s="152"/>
    </row>
    <row r="301" spans="1:10" ht="12" customHeight="1" x14ac:dyDescent="0.35">
      <c r="B301" s="328" t="s">
        <v>353</v>
      </c>
    </row>
    <row r="303" spans="1:10" x14ac:dyDescent="0.35">
      <c r="A303" s="440">
        <f ca="1">TODAY()</f>
        <v>45982</v>
      </c>
      <c r="B303" s="440"/>
      <c r="C303" s="441" t="s">
        <v>137</v>
      </c>
      <c r="D303" s="441"/>
      <c r="E303" s="442" t="str">
        <f>$B$6</f>
        <v>JUL.25-SEP.25</v>
      </c>
      <c r="F303" s="442"/>
      <c r="G303" s="441" t="s">
        <v>352</v>
      </c>
      <c r="H303" s="441"/>
      <c r="I303" s="441"/>
      <c r="J303" s="314">
        <v>8</v>
      </c>
    </row>
    <row r="304" spans="1:10" ht="15" x14ac:dyDescent="0.35">
      <c r="A304" s="313" t="s">
        <v>258</v>
      </c>
      <c r="B304" s="140"/>
      <c r="C304" s="141"/>
      <c r="D304" s="141"/>
      <c r="E304" s="142"/>
      <c r="F304" s="142"/>
      <c r="G304" s="141"/>
      <c r="H304" s="141"/>
      <c r="I304" s="443" t="str">
        <f>$B$6</f>
        <v>JUL.25-SEP.25</v>
      </c>
      <c r="J304" s="443"/>
    </row>
    <row r="307" spans="1:16" ht="26" x14ac:dyDescent="0.35">
      <c r="A307" s="316" t="s">
        <v>293</v>
      </c>
      <c r="B307" s="315"/>
      <c r="C307" s="315"/>
      <c r="D307" s="315"/>
      <c r="E307" s="315"/>
      <c r="F307" s="315"/>
      <c r="G307" s="315"/>
      <c r="H307" s="315"/>
      <c r="I307" s="315"/>
      <c r="J307" s="315"/>
    </row>
    <row r="311" spans="1:16" x14ac:dyDescent="0.35">
      <c r="B311" s="8"/>
    </row>
    <row r="312" spans="1:16" x14ac:dyDescent="0.35">
      <c r="B312" s="8"/>
    </row>
    <row r="314" spans="1:16" x14ac:dyDescent="0.35">
      <c r="A314" s="15"/>
      <c r="B314" s="8"/>
      <c r="J314" s="9"/>
      <c r="P314" s="236"/>
    </row>
    <row r="315" spans="1:16" ht="15" x14ac:dyDescent="0.35">
      <c r="A315" s="16"/>
      <c r="J315" s="9"/>
      <c r="N315" s="312" t="str">
        <f>(B8)</f>
        <v>% VAR 25/24</v>
      </c>
      <c r="O315" s="133"/>
      <c r="P315" s="133"/>
    </row>
    <row r="316" spans="1:16" ht="15" x14ac:dyDescent="0.35">
      <c r="A316" s="16"/>
      <c r="C316" s="155" t="str">
        <f>+demanda!A186</f>
        <v>JUL.25-SEP.25</v>
      </c>
      <c r="D316" s="153" t="s">
        <v>36</v>
      </c>
      <c r="E316" s="153" t="str">
        <f>(B8)</f>
        <v>% VAR 25/24</v>
      </c>
      <c r="F316" s="154" t="s">
        <v>136</v>
      </c>
      <c r="G316" s="153" t="s">
        <v>212</v>
      </c>
      <c r="H316" s="153" t="str">
        <f>(B8)</f>
        <v>% VAR 25/24</v>
      </c>
      <c r="I316" s="154" t="s">
        <v>136</v>
      </c>
      <c r="J316" s="9"/>
      <c r="M316" s="133" t="s">
        <v>119</v>
      </c>
      <c r="N316" s="232">
        <f t="shared" ref="N316:N324" si="9">(H317)</f>
        <v>3.5680756313791306E-2</v>
      </c>
      <c r="O316" s="232"/>
      <c r="P316" s="231"/>
    </row>
    <row r="317" spans="1:16" ht="15" x14ac:dyDescent="0.35">
      <c r="A317" s="16"/>
      <c r="C317" s="122" t="s">
        <v>119</v>
      </c>
      <c r="D317" s="123">
        <f>+demanda!AR186</f>
        <v>704034</v>
      </c>
      <c r="E317" s="124">
        <f>+'demanda-enl'!AR187</f>
        <v>7.4510007417423862E-2</v>
      </c>
      <c r="F317" s="124">
        <f t="shared" ref="F317:F325" si="10">+D317/$D$325</f>
        <v>0.10895594755448269</v>
      </c>
      <c r="G317" s="123">
        <f>+demanda!BP186</f>
        <v>2648709</v>
      </c>
      <c r="H317" s="124">
        <f>+'demanda-enl'!BP187</f>
        <v>3.5680756313791306E-2</v>
      </c>
      <c r="I317" s="124">
        <f t="shared" ref="I317:I325" si="11">+G317/$G$325</f>
        <v>0.1284503797292052</v>
      </c>
      <c r="J317" s="9"/>
      <c r="M317" s="133" t="s">
        <v>120</v>
      </c>
      <c r="N317" s="232">
        <f t="shared" si="9"/>
        <v>4.2267070517526539E-2</v>
      </c>
      <c r="O317" s="232"/>
      <c r="P317" s="231"/>
    </row>
    <row r="318" spans="1:16" ht="15" x14ac:dyDescent="0.35">
      <c r="A318" s="16"/>
      <c r="C318" s="136" t="s">
        <v>120</v>
      </c>
      <c r="D318" s="137">
        <f>+demanda!AS186</f>
        <v>1064273</v>
      </c>
      <c r="E318" s="138">
        <f>+'demanda-enl'!AS187</f>
        <v>4.5188895948869545E-2</v>
      </c>
      <c r="F318" s="138">
        <f t="shared" si="10"/>
        <v>0.16470635391423136</v>
      </c>
      <c r="G318" s="137">
        <f>+demanda!BQ186</f>
        <v>3728083</v>
      </c>
      <c r="H318" s="138">
        <f>+'demanda-enl'!BQ187</f>
        <v>4.2267070517526539E-2</v>
      </c>
      <c r="I318" s="138">
        <f t="shared" si="11"/>
        <v>0.1807951258564057</v>
      </c>
      <c r="J318" s="9"/>
      <c r="M318" s="133" t="s">
        <v>121</v>
      </c>
      <c r="N318" s="232">
        <f t="shared" si="9"/>
        <v>-3.7099397848234794E-3</v>
      </c>
      <c r="O318" s="232"/>
      <c r="P318" s="231"/>
    </row>
    <row r="319" spans="1:16" ht="15" x14ac:dyDescent="0.35">
      <c r="A319" s="16"/>
      <c r="C319" s="122" t="s">
        <v>121</v>
      </c>
      <c r="D319" s="123">
        <f>+demanda!AT186</f>
        <v>262874</v>
      </c>
      <c r="E319" s="124">
        <f>+'demanda-enl'!AT187</f>
        <v>-6.40289075020406E-3</v>
      </c>
      <c r="F319" s="124">
        <f t="shared" si="10"/>
        <v>4.0682247955975255E-2</v>
      </c>
      <c r="G319" s="123">
        <f>+demanda!BR186</f>
        <v>453843</v>
      </c>
      <c r="H319" s="124">
        <f>+'demanda-enl'!BR187</f>
        <v>-3.7099397848234794E-3</v>
      </c>
      <c r="I319" s="124">
        <f t="shared" si="11"/>
        <v>2.2009328200055828E-2</v>
      </c>
      <c r="J319" s="9"/>
      <c r="M319" s="133" t="s">
        <v>122</v>
      </c>
      <c r="N319" s="232">
        <f t="shared" si="9"/>
        <v>3.9475055356332334E-2</v>
      </c>
      <c r="O319" s="232"/>
      <c r="P319" s="231"/>
    </row>
    <row r="320" spans="1:16" ht="15" x14ac:dyDescent="0.35">
      <c r="A320" s="16"/>
      <c r="C320" s="136" t="s">
        <v>122</v>
      </c>
      <c r="D320" s="137">
        <f>+demanda!AU186</f>
        <v>768078</v>
      </c>
      <c r="E320" s="138">
        <f>+'demanda-enl'!AU187</f>
        <v>3.5627077279867247E-2</v>
      </c>
      <c r="F320" s="138">
        <f t="shared" si="10"/>
        <v>0.11886736476612203</v>
      </c>
      <c r="G320" s="137">
        <f>+demanda!BS186</f>
        <v>1765591</v>
      </c>
      <c r="H320" s="138">
        <f>+'demanda-enl'!BS187</f>
        <v>3.9475055356332334E-2</v>
      </c>
      <c r="I320" s="138">
        <f t="shared" si="11"/>
        <v>8.5623159960745834E-2</v>
      </c>
      <c r="J320" s="9"/>
      <c r="M320" s="133" t="s">
        <v>123</v>
      </c>
      <c r="N320" s="232">
        <f t="shared" si="9"/>
        <v>2.8576524821528393E-2</v>
      </c>
      <c r="O320" s="232"/>
      <c r="P320" s="231"/>
    </row>
    <row r="321" spans="1:16" ht="15" x14ac:dyDescent="0.35">
      <c r="A321" s="15"/>
      <c r="C321" s="122" t="s">
        <v>123</v>
      </c>
      <c r="D321" s="123">
        <f>+demanda!AV186</f>
        <v>506981</v>
      </c>
      <c r="E321" s="124">
        <f>+'demanda-enl'!AV187</f>
        <v>6.8050198133896789E-2</v>
      </c>
      <c r="F321" s="124">
        <f t="shared" si="10"/>
        <v>7.8460124435920986E-2</v>
      </c>
      <c r="G321" s="123">
        <f>+demanda!BT186</f>
        <v>2001001</v>
      </c>
      <c r="H321" s="124">
        <f>+'demanda-enl'!BT187</f>
        <v>2.8576524821528393E-2</v>
      </c>
      <c r="I321" s="124">
        <f t="shared" si="11"/>
        <v>9.7039477831849144E-2</v>
      </c>
      <c r="J321" s="9"/>
      <c r="M321" s="133" t="s">
        <v>124</v>
      </c>
      <c r="N321" s="232">
        <f t="shared" si="9"/>
        <v>-2.28259865077165E-2</v>
      </c>
      <c r="O321" s="232"/>
      <c r="P321" s="231"/>
    </row>
    <row r="322" spans="1:16" ht="15" x14ac:dyDescent="0.35">
      <c r="A322" s="15"/>
      <c r="C322" s="136" t="s">
        <v>124</v>
      </c>
      <c r="D322" s="137">
        <f>+demanda!AW186</f>
        <v>155701</v>
      </c>
      <c r="E322" s="138">
        <f>+'demanda-enl'!AW187</f>
        <v>-1.2901303443728751E-2</v>
      </c>
      <c r="F322" s="138">
        <f t="shared" si="10"/>
        <v>2.4096208407804891E-2</v>
      </c>
      <c r="G322" s="137">
        <f>+demanda!BU186</f>
        <v>285498</v>
      </c>
      <c r="H322" s="138">
        <f>+'demanda-enl'!BU187</f>
        <v>-2.28259865077165E-2</v>
      </c>
      <c r="I322" s="138">
        <f t="shared" si="11"/>
        <v>1.3845358818929759E-2</v>
      </c>
      <c r="J322" s="9"/>
      <c r="M322" s="133" t="s">
        <v>125</v>
      </c>
      <c r="N322" s="232">
        <f t="shared" si="9"/>
        <v>2.6960224336035177E-2</v>
      </c>
      <c r="O322" s="232"/>
      <c r="P322" s="231"/>
    </row>
    <row r="323" spans="1:16" ht="15" x14ac:dyDescent="0.35">
      <c r="A323" s="15"/>
      <c r="C323" s="122" t="s">
        <v>125</v>
      </c>
      <c r="D323" s="123">
        <f>+demanda!AX186</f>
        <v>2035341</v>
      </c>
      <c r="E323" s="124">
        <f>+'demanda-enl'!AX187</f>
        <v>3.5239023854319651E-2</v>
      </c>
      <c r="F323" s="124">
        <f t="shared" si="10"/>
        <v>0.31498834893128508</v>
      </c>
      <c r="G323" s="123">
        <f>+demanda!BV186</f>
        <v>7798700</v>
      </c>
      <c r="H323" s="124">
        <f>+'demanda-enl'!BV187</f>
        <v>2.6960224336035177E-2</v>
      </c>
      <c r="I323" s="124">
        <f t="shared" si="11"/>
        <v>0.37820159798383007</v>
      </c>
      <c r="J323" s="9"/>
      <c r="M323" s="133" t="s">
        <v>126</v>
      </c>
      <c r="N323" s="232">
        <f t="shared" si="9"/>
        <v>7.1903582816899014E-3</v>
      </c>
      <c r="O323" s="232"/>
      <c r="P323" s="231"/>
    </row>
    <row r="324" spans="1:16" ht="15" x14ac:dyDescent="0.35">
      <c r="A324" s="15"/>
      <c r="C324" s="136" t="s">
        <v>126</v>
      </c>
      <c r="D324" s="137">
        <f>+demanda!AY186</f>
        <v>964357</v>
      </c>
      <c r="E324" s="138">
        <f>+'demanda-enl'!AY187</f>
        <v>1.0576737674270476E-2</v>
      </c>
      <c r="F324" s="138">
        <f t="shared" si="10"/>
        <v>0.14924340403417771</v>
      </c>
      <c r="G324" s="137">
        <f>+demanda!BW186</f>
        <v>1939060</v>
      </c>
      <c r="H324" s="138">
        <f>+'demanda-enl'!BW187</f>
        <v>7.1903582816899014E-3</v>
      </c>
      <c r="I324" s="138">
        <f t="shared" si="11"/>
        <v>9.4035620114445426E-2</v>
      </c>
      <c r="J324" s="15"/>
      <c r="M324" s="233" t="s">
        <v>127</v>
      </c>
      <c r="N324" s="235">
        <f t="shared" si="9"/>
        <v>2.8700211916249385E-2</v>
      </c>
      <c r="O324" s="305"/>
      <c r="P324" s="282"/>
    </row>
    <row r="325" spans="1:16" ht="15" x14ac:dyDescent="0.35">
      <c r="A325" s="15"/>
      <c r="C325" s="130" t="s">
        <v>127</v>
      </c>
      <c r="D325" s="131">
        <f>+demanda!C186</f>
        <v>6461639</v>
      </c>
      <c r="E325" s="132">
        <f>+'demanda-enl'!C187</f>
        <v>3.6776161608771174E-2</v>
      </c>
      <c r="F325" s="132">
        <f t="shared" si="10"/>
        <v>1</v>
      </c>
      <c r="G325" s="131">
        <f>+demanda!X186</f>
        <v>20620484</v>
      </c>
      <c r="H325" s="132">
        <f>+'demanda-enl'!X187</f>
        <v>2.8700211916249385E-2</v>
      </c>
      <c r="I325" s="132">
        <f t="shared" si="11"/>
        <v>1</v>
      </c>
      <c r="J325" s="15"/>
    </row>
    <row r="326" spans="1:16" x14ac:dyDescent="0.35">
      <c r="A326" s="15"/>
      <c r="B326" s="15"/>
      <c r="C326" s="15"/>
      <c r="D326" s="15"/>
      <c r="E326" s="15"/>
      <c r="F326" s="15"/>
      <c r="G326" s="15"/>
      <c r="H326" s="15"/>
      <c r="I326" s="15"/>
      <c r="J326" s="15"/>
    </row>
    <row r="331" spans="1:16" x14ac:dyDescent="0.35">
      <c r="B331" s="8"/>
    </row>
    <row r="332" spans="1:16" x14ac:dyDescent="0.35">
      <c r="B332" s="14"/>
    </row>
    <row r="333" spans="1:16" x14ac:dyDescent="0.35">
      <c r="B333" s="14"/>
    </row>
    <row r="335" spans="1:16" ht="15" customHeight="1" x14ac:dyDescent="0.35">
      <c r="B335" s="8"/>
    </row>
    <row r="336" spans="1:16" ht="15" customHeight="1" x14ac:dyDescent="0.35">
      <c r="B336" s="152"/>
    </row>
    <row r="337" spans="1:25" ht="15" customHeight="1" x14ac:dyDescent="0.35">
      <c r="B337" s="152"/>
    </row>
    <row r="338" spans="1:25" ht="15" customHeight="1" x14ac:dyDescent="0.35">
      <c r="B338" s="328" t="s">
        <v>353</v>
      </c>
    </row>
    <row r="340" spans="1:25" x14ac:dyDescent="0.35">
      <c r="A340" s="440">
        <f ca="1">TODAY()</f>
        <v>45982</v>
      </c>
      <c r="B340" s="440"/>
      <c r="C340" s="441" t="s">
        <v>137</v>
      </c>
      <c r="D340" s="441"/>
      <c r="E340" s="442" t="str">
        <f>$B$6</f>
        <v>JUL.25-SEP.25</v>
      </c>
      <c r="F340" s="442"/>
      <c r="G340" s="441" t="s">
        <v>352</v>
      </c>
      <c r="H340" s="441"/>
      <c r="I340" s="441"/>
      <c r="J340" s="314">
        <v>9</v>
      </c>
    </row>
    <row r="341" spans="1:25" ht="15" x14ac:dyDescent="0.35">
      <c r="A341" s="313" t="s">
        <v>258</v>
      </c>
      <c r="B341" s="140"/>
      <c r="C341" s="141"/>
      <c r="D341" s="141"/>
      <c r="E341" s="142"/>
      <c r="F341" s="142"/>
      <c r="G341" s="141"/>
      <c r="H341" s="141"/>
      <c r="I341" s="443" t="str">
        <f>$B$6</f>
        <v>JUL.25-SEP.25</v>
      </c>
      <c r="J341" s="443"/>
    </row>
    <row r="344" spans="1:25" ht="26" x14ac:dyDescent="0.6">
      <c r="A344" s="316" t="s">
        <v>294</v>
      </c>
      <c r="B344" s="315"/>
      <c r="C344" s="315"/>
      <c r="D344" s="315"/>
      <c r="E344" s="315"/>
      <c r="F344" s="315"/>
      <c r="G344" s="315"/>
      <c r="H344" s="315"/>
      <c r="I344" s="315"/>
      <c r="J344" s="315"/>
      <c r="L344" s="260"/>
    </row>
    <row r="348" spans="1:25" x14ac:dyDescent="0.35">
      <c r="B348" s="8"/>
    </row>
    <row r="350" spans="1:25" x14ac:dyDescent="0.35">
      <c r="A350" s="15"/>
      <c r="J350" s="9"/>
      <c r="Y350" s="259"/>
    </row>
    <row r="351" spans="1:25" x14ac:dyDescent="0.35">
      <c r="A351" s="16"/>
      <c r="B351" s="8"/>
      <c r="J351" s="9"/>
    </row>
    <row r="352" spans="1:25" x14ac:dyDescent="0.35">
      <c r="A352" s="16"/>
      <c r="B352" s="8"/>
      <c r="J352" s="9"/>
    </row>
    <row r="353" spans="1:26" ht="15" x14ac:dyDescent="0.35">
      <c r="A353" s="16"/>
      <c r="M353" s="154" t="s">
        <v>272</v>
      </c>
      <c r="N353" s="154" t="s">
        <v>273</v>
      </c>
      <c r="P353" s="307"/>
      <c r="Q353" s="307"/>
      <c r="R353" s="307"/>
    </row>
    <row r="354" spans="1:26" ht="15" x14ac:dyDescent="0.35">
      <c r="A354" s="16"/>
      <c r="C354" s="155" t="str">
        <f>+demanda!A186</f>
        <v>JUL.25-SEP.25</v>
      </c>
      <c r="D354" s="240" t="s">
        <v>49</v>
      </c>
      <c r="E354" s="248" t="str">
        <f>(B8)</f>
        <v>% VAR 25/24</v>
      </c>
      <c r="F354" s="154" t="s">
        <v>295</v>
      </c>
      <c r="G354" s="153" t="s">
        <v>270</v>
      </c>
      <c r="H354" s="252" t="s">
        <v>133</v>
      </c>
      <c r="I354" s="153" t="str">
        <f>(B8)</f>
        <v>% VAR 25/24</v>
      </c>
      <c r="J354" s="293"/>
      <c r="M354" s="169">
        <f t="shared" ref="M354:M362" si="12">100-F355</f>
        <v>47.816895715235773</v>
      </c>
      <c r="N354" s="169">
        <f t="shared" ref="N354:N362" si="13">$F$363/100</f>
        <v>0.66699431256258501</v>
      </c>
      <c r="P354" s="122"/>
      <c r="Q354" s="242"/>
      <c r="R354" s="242"/>
      <c r="S354" s="242"/>
      <c r="T354" s="242"/>
      <c r="U354" s="242"/>
      <c r="Z354" s="242"/>
    </row>
    <row r="355" spans="1:26" ht="15" x14ac:dyDescent="0.35">
      <c r="A355" s="16"/>
      <c r="C355" s="122" t="s">
        <v>119</v>
      </c>
      <c r="D355" s="242">
        <f>'oferta-enl'!W186</f>
        <v>43764.666666666664</v>
      </c>
      <c r="E355" s="243">
        <f>'oferta-enl'!W187</f>
        <v>2.9853790160642601E-2</v>
      </c>
      <c r="F355" s="169">
        <f>'oferta-enl'!AE186</f>
        <v>52.183104284764227</v>
      </c>
      <c r="G355" s="170">
        <f>'oferta-enl'!AE188</f>
        <v>-9.727046474522929</v>
      </c>
      <c r="H355" s="253">
        <f>'oferta-enl'!AM186</f>
        <v>5874.666666666667</v>
      </c>
      <c r="I355" s="237">
        <f>'oferta-enl'!AM187</f>
        <v>3.9396083982071284E-2</v>
      </c>
      <c r="J355" s="243"/>
      <c r="M355" s="172">
        <f t="shared" si="12"/>
        <v>26.164129444339551</v>
      </c>
      <c r="N355" s="172">
        <f t="shared" si="13"/>
        <v>0.66699431256258501</v>
      </c>
      <c r="P355" s="122"/>
      <c r="Q355" s="242"/>
      <c r="R355" s="242"/>
    </row>
    <row r="356" spans="1:26" ht="15" x14ac:dyDescent="0.35">
      <c r="A356" s="15"/>
      <c r="C356" s="136" t="s">
        <v>120</v>
      </c>
      <c r="D356" s="244">
        <f>'oferta-enl'!X186</f>
        <v>52970</v>
      </c>
      <c r="E356" s="245">
        <f>'oferta-enl'!X187</f>
        <v>5.1869188436965974E-3</v>
      </c>
      <c r="F356" s="172">
        <f>'oferta-enl'!AF186</f>
        <v>73.835870555660449</v>
      </c>
      <c r="G356" s="173">
        <f>'oferta-enl'!AF188</f>
        <v>2.3047515728025871</v>
      </c>
      <c r="H356" s="254">
        <f>'oferta-enl'!AN186</f>
        <v>10788.333333333334</v>
      </c>
      <c r="I356" s="238">
        <f>'oferta-enl'!AN187</f>
        <v>5.899483018127083E-2</v>
      </c>
      <c r="J356" s="243"/>
      <c r="M356" s="169">
        <f t="shared" si="12"/>
        <v>54.354943879449337</v>
      </c>
      <c r="N356" s="169">
        <f t="shared" si="13"/>
        <v>0.66699431256258501</v>
      </c>
      <c r="P356" s="122"/>
      <c r="Q356" s="242"/>
      <c r="R356" s="242"/>
    </row>
    <row r="357" spans="1:26" ht="15" x14ac:dyDescent="0.35">
      <c r="A357" s="15"/>
      <c r="C357" s="122" t="s">
        <v>121</v>
      </c>
      <c r="D357" s="242">
        <f>'oferta-enl'!Y186</f>
        <v>10750.666666666666</v>
      </c>
      <c r="E357" s="243">
        <f>'oferta-enl'!Y187</f>
        <v>-1.7066926734121801E-2</v>
      </c>
      <c r="F357" s="169">
        <f>'oferta-enl'!AG186</f>
        <v>45.645056120550663</v>
      </c>
      <c r="G357" s="170">
        <f>'oferta-enl'!AG188</f>
        <v>0.84725379213423224</v>
      </c>
      <c r="H357" s="253">
        <f>'oferta-enl'!AO186</f>
        <v>1357</v>
      </c>
      <c r="I357" s="237">
        <f>'oferta-enl'!AO187</f>
        <v>4.411387535265443E-2</v>
      </c>
      <c r="J357" s="243"/>
      <c r="L357" s="313"/>
      <c r="M357" s="172">
        <f t="shared" si="12"/>
        <v>43.183864831163653</v>
      </c>
      <c r="N357" s="172">
        <f t="shared" si="13"/>
        <v>0.66699431256258501</v>
      </c>
      <c r="P357" s="122"/>
      <c r="Q357" s="242"/>
      <c r="R357" s="242"/>
    </row>
    <row r="358" spans="1:26" ht="15" x14ac:dyDescent="0.35">
      <c r="A358" s="15"/>
      <c r="C358" s="136" t="s">
        <v>122</v>
      </c>
      <c r="D358" s="244">
        <f>'oferta-enl'!Z186</f>
        <v>33415</v>
      </c>
      <c r="E358" s="245">
        <f>'oferta-enl'!Z187</f>
        <v>2.6553475607258292E-2</v>
      </c>
      <c r="F358" s="172">
        <f>'oferta-enl'!AH186</f>
        <v>56.816135168836347</v>
      </c>
      <c r="G358" s="173">
        <f>'oferta-enl'!AH188</f>
        <v>0.66534235353302762</v>
      </c>
      <c r="H358" s="254">
        <f>'oferta-enl'!AP186</f>
        <v>4135</v>
      </c>
      <c r="I358" s="238">
        <f>'oferta-enl'!AP187</f>
        <v>1.8389294803382361E-2</v>
      </c>
      <c r="J358" s="243"/>
      <c r="M358" s="169">
        <f t="shared" si="12"/>
        <v>29.363694199905382</v>
      </c>
      <c r="N358" s="169">
        <f t="shared" si="13"/>
        <v>0.66699431256258501</v>
      </c>
      <c r="P358" s="122"/>
      <c r="Q358" s="242"/>
      <c r="R358" s="242"/>
    </row>
    <row r="359" spans="1:26" ht="15" x14ac:dyDescent="0.35">
      <c r="A359" s="15"/>
      <c r="C359" s="122" t="s">
        <v>123</v>
      </c>
      <c r="D359" s="242">
        <f>'oferta-enl'!AA186</f>
        <v>28890.333333333332</v>
      </c>
      <c r="E359" s="243">
        <f>'oferta-enl'!AA187</f>
        <v>-8.9079473985135271E-3</v>
      </c>
      <c r="F359" s="169">
        <f>'oferta-enl'!AI186</f>
        <v>70.636305800094618</v>
      </c>
      <c r="G359" s="170">
        <f>'oferta-enl'!AI188</f>
        <v>1.5564231242798741</v>
      </c>
      <c r="H359" s="253">
        <f>'oferta-enl'!AQ186</f>
        <v>5449</v>
      </c>
      <c r="I359" s="237">
        <f>'oferta-enl'!AQ187</f>
        <v>1.4648376885357806E-2</v>
      </c>
      <c r="J359" s="243"/>
      <c r="M359" s="172">
        <f t="shared" si="12"/>
        <v>63.221057453788902</v>
      </c>
      <c r="N359" s="172">
        <f t="shared" si="13"/>
        <v>0.66699431256258501</v>
      </c>
      <c r="P359" s="122"/>
      <c r="Q359" s="242"/>
      <c r="R359" s="242"/>
    </row>
    <row r="360" spans="1:26" ht="15" x14ac:dyDescent="0.35">
      <c r="A360" s="15"/>
      <c r="C360" s="136" t="s">
        <v>124</v>
      </c>
      <c r="D360" s="244">
        <f>'oferta-enl'!AB186</f>
        <v>8331.3333333333339</v>
      </c>
      <c r="E360" s="245">
        <f>'oferta-enl'!AB187</f>
        <v>-1.0647983216561685E-2</v>
      </c>
      <c r="F360" s="172">
        <f>'oferta-enl'!AJ186</f>
        <v>36.778942546211098</v>
      </c>
      <c r="G360" s="173">
        <f>'oferta-enl'!AJ188</f>
        <v>-0.51687346930566491</v>
      </c>
      <c r="H360" s="254">
        <f>'oferta-enl'!AR186</f>
        <v>1018</v>
      </c>
      <c r="I360" s="238">
        <f>'oferta-enl'!AR187</f>
        <v>-3.5680454688980179E-2</v>
      </c>
      <c r="J360" s="243"/>
      <c r="M360" s="169">
        <f t="shared" si="12"/>
        <v>25.980743497829039</v>
      </c>
      <c r="N360" s="169">
        <f t="shared" si="13"/>
        <v>0.66699431256258501</v>
      </c>
      <c r="P360" s="122"/>
      <c r="Q360" s="242"/>
      <c r="R360" s="242"/>
    </row>
    <row r="361" spans="1:26" ht="15" x14ac:dyDescent="0.35">
      <c r="A361" s="15"/>
      <c r="C361" s="122" t="s">
        <v>125</v>
      </c>
      <c r="D361" s="242">
        <f>'oferta-enl'!AC186</f>
        <v>109168.66666666667</v>
      </c>
      <c r="E361" s="243">
        <f>'oferta-enl'!AC187</f>
        <v>3.4463589128065797E-2</v>
      </c>
      <c r="F361" s="169">
        <f>'oferta-enl'!AK186</f>
        <v>74.019256502170961</v>
      </c>
      <c r="G361" s="170">
        <f>'oferta-enl'!AK188</f>
        <v>-0.7461318646699624</v>
      </c>
      <c r="H361" s="253">
        <f>'oferta-enl'!AS186</f>
        <v>20497.333333333332</v>
      </c>
      <c r="I361" s="237">
        <f>'oferta-enl'!AS187</f>
        <v>6.3047800155588085E-2</v>
      </c>
      <c r="J361" s="243"/>
      <c r="M361" s="172">
        <f t="shared" si="12"/>
        <v>41.968997486295208</v>
      </c>
      <c r="N361" s="172">
        <f t="shared" si="13"/>
        <v>0.66699431256258501</v>
      </c>
      <c r="P361" s="122"/>
      <c r="Q361" s="242"/>
      <c r="R361" s="242"/>
    </row>
    <row r="362" spans="1:26" ht="15" x14ac:dyDescent="0.35">
      <c r="C362" s="136" t="s">
        <v>126</v>
      </c>
      <c r="D362" s="244">
        <f>'oferta-enl'!AD186</f>
        <v>35936.333333333336</v>
      </c>
      <c r="E362" s="245">
        <f>'oferta-enl'!AD187</f>
        <v>3.0570398906424767E-2</v>
      </c>
      <c r="F362" s="172">
        <f>'oferta-enl'!AL186</f>
        <v>58.031002513704792</v>
      </c>
      <c r="G362" s="173">
        <f>'oferta-enl'!AL188</f>
        <v>-1.1808375413563397</v>
      </c>
      <c r="H362" s="254">
        <f>'oferta-enl'!AT186</f>
        <v>5194.333333333333</v>
      </c>
      <c r="I362" s="238">
        <f>'oferta-enl'!AT187</f>
        <v>-1.3921407327722735E-2</v>
      </c>
      <c r="J362" s="243"/>
      <c r="M362" s="175">
        <f t="shared" si="12"/>
        <v>33.300568743741493</v>
      </c>
      <c r="N362" s="175">
        <f t="shared" si="13"/>
        <v>0.66699431256258501</v>
      </c>
      <c r="P362" s="301"/>
      <c r="Q362" s="308"/>
      <c r="R362" s="308"/>
    </row>
    <row r="363" spans="1:26" ht="15" x14ac:dyDescent="0.35">
      <c r="C363" s="130" t="s">
        <v>127</v>
      </c>
      <c r="D363" s="246">
        <f>'oferta-enl'!C186</f>
        <v>323227</v>
      </c>
      <c r="E363" s="247">
        <f>'oferta-enl'!C187</f>
        <v>2.0758746938032147E-2</v>
      </c>
      <c r="F363" s="175">
        <f>'oferta-enl'!J186</f>
        <v>66.699431256258507</v>
      </c>
      <c r="G363" s="176">
        <f>'oferta-enl'!J188</f>
        <v>0.38061267317984004</v>
      </c>
      <c r="H363" s="255">
        <f>'oferta-enl'!Q186</f>
        <v>54314</v>
      </c>
      <c r="I363" s="239">
        <f>'oferta-enl'!Q187</f>
        <v>4.1003296619048779E-2</v>
      </c>
      <c r="J363" s="306"/>
    </row>
    <row r="366" spans="1:26" x14ac:dyDescent="0.35">
      <c r="B366" s="8"/>
    </row>
    <row r="367" spans="1:26" x14ac:dyDescent="0.35">
      <c r="B367" s="14"/>
    </row>
    <row r="368" spans="1:26" x14ac:dyDescent="0.35">
      <c r="B368" s="14"/>
    </row>
    <row r="370" spans="1:10" ht="12" customHeight="1" x14ac:dyDescent="0.35"/>
    <row r="371" spans="1:10" ht="15" customHeight="1" x14ac:dyDescent="0.35">
      <c r="B371" s="8"/>
    </row>
    <row r="372" spans="1:10" ht="15" customHeight="1" x14ac:dyDescent="0.35">
      <c r="B372" s="152"/>
    </row>
    <row r="373" spans="1:10" ht="15" customHeight="1" x14ac:dyDescent="0.35">
      <c r="B373" s="152"/>
    </row>
    <row r="374" spans="1:10" ht="15" customHeight="1" x14ac:dyDescent="0.35">
      <c r="B374" s="152"/>
    </row>
    <row r="375" spans="1:10" ht="15" customHeight="1" x14ac:dyDescent="0.35">
      <c r="B375" s="328" t="s">
        <v>353</v>
      </c>
    </row>
    <row r="376" spans="1:10" ht="19.5" customHeight="1" x14ac:dyDescent="0.35">
      <c r="B376" s="33"/>
    </row>
    <row r="377" spans="1:10" x14ac:dyDescent="0.35">
      <c r="A377" s="440">
        <f ca="1">TODAY()</f>
        <v>45982</v>
      </c>
      <c r="B377" s="440"/>
      <c r="C377" s="441" t="s">
        <v>137</v>
      </c>
      <c r="D377" s="441"/>
      <c r="E377" s="442" t="str">
        <f>$B$6</f>
        <v>JUL.25-SEP.25</v>
      </c>
      <c r="F377" s="442"/>
      <c r="G377" s="441" t="s">
        <v>352</v>
      </c>
      <c r="H377" s="441"/>
      <c r="I377" s="441"/>
      <c r="J377" s="314">
        <v>10</v>
      </c>
    </row>
    <row r="378" spans="1:10" x14ac:dyDescent="0.35">
      <c r="A378" s="220"/>
      <c r="B378" s="12"/>
      <c r="C378" s="220"/>
      <c r="D378" s="220"/>
      <c r="E378" s="220"/>
      <c r="F378" s="220"/>
      <c r="G378" s="220"/>
      <c r="H378" s="220"/>
      <c r="I378" s="220"/>
      <c r="J378" s="220"/>
    </row>
    <row r="379" spans="1:10" x14ac:dyDescent="0.35">
      <c r="A379" s="220"/>
      <c r="B379" s="12"/>
      <c r="C379" s="220"/>
      <c r="D379" s="220"/>
      <c r="E379" s="220"/>
      <c r="F379" s="220"/>
      <c r="G379" s="220"/>
      <c r="H379" s="220"/>
      <c r="I379" s="220"/>
      <c r="J379" s="220"/>
    </row>
    <row r="380" spans="1:10" x14ac:dyDescent="0.35">
      <c r="A380" s="220"/>
      <c r="B380" s="12"/>
      <c r="C380" s="220"/>
      <c r="D380" s="220"/>
      <c r="E380" s="220"/>
      <c r="F380" s="220"/>
      <c r="G380" s="220"/>
      <c r="H380" s="220"/>
      <c r="I380" s="220"/>
      <c r="J380" s="220"/>
    </row>
    <row r="381" spans="1:10" x14ac:dyDescent="0.35">
      <c r="A381" s="220"/>
      <c r="B381" s="12"/>
      <c r="C381" s="220"/>
      <c r="D381" s="220"/>
      <c r="E381" s="220"/>
      <c r="F381" s="220"/>
      <c r="G381" s="220"/>
      <c r="H381" s="220"/>
      <c r="I381" s="220"/>
      <c r="J381" s="220"/>
    </row>
    <row r="382" spans="1:10" x14ac:dyDescent="0.35">
      <c r="A382" s="220"/>
      <c r="B382" s="12"/>
      <c r="C382" s="220"/>
      <c r="D382" s="220"/>
      <c r="E382" s="220"/>
      <c r="F382" s="220"/>
      <c r="G382" s="220"/>
      <c r="H382" s="220"/>
      <c r="I382" s="220"/>
      <c r="J382" s="220"/>
    </row>
    <row r="383" spans="1:10" x14ac:dyDescent="0.35">
      <c r="A383" s="220"/>
      <c r="B383" s="12"/>
      <c r="C383" s="220"/>
      <c r="D383" s="220"/>
      <c r="E383" s="220"/>
      <c r="F383" s="220"/>
      <c r="G383" s="220"/>
      <c r="H383" s="220"/>
      <c r="I383" s="220"/>
      <c r="J383" s="220"/>
    </row>
    <row r="384" spans="1:10" x14ac:dyDescent="0.35">
      <c r="A384" s="220"/>
      <c r="B384" s="12"/>
      <c r="C384" s="220"/>
      <c r="D384" s="220"/>
      <c r="E384" s="220"/>
      <c r="F384" s="220"/>
      <c r="G384" s="220"/>
      <c r="H384" s="220"/>
      <c r="I384" s="220"/>
      <c r="J384" s="220"/>
    </row>
    <row r="385" spans="1:10" x14ac:dyDescent="0.35">
      <c r="A385" s="220"/>
      <c r="B385" s="12"/>
      <c r="C385" s="220"/>
      <c r="D385" s="220"/>
      <c r="E385" s="220"/>
      <c r="F385" s="220"/>
      <c r="G385" s="220"/>
      <c r="H385" s="220"/>
      <c r="I385" s="220"/>
      <c r="J385" s="220"/>
    </row>
    <row r="386" spans="1:10" x14ac:dyDescent="0.35">
      <c r="A386" s="220"/>
      <c r="B386" s="12"/>
      <c r="C386" s="220"/>
      <c r="D386" s="220"/>
      <c r="E386" s="220"/>
      <c r="F386" s="220"/>
      <c r="G386" s="220"/>
      <c r="H386" s="220"/>
      <c r="I386" s="220"/>
      <c r="J386" s="220"/>
    </row>
    <row r="387" spans="1:10" x14ac:dyDescent="0.35">
      <c r="A387" s="220"/>
      <c r="B387" s="12"/>
      <c r="C387" s="220"/>
      <c r="D387" s="220"/>
      <c r="E387" s="220"/>
      <c r="F387" s="220"/>
      <c r="G387" s="220"/>
      <c r="H387" s="220"/>
      <c r="I387" s="220"/>
      <c r="J387" s="220"/>
    </row>
    <row r="388" spans="1:10" x14ac:dyDescent="0.35">
      <c r="A388" s="220"/>
      <c r="B388" s="12"/>
      <c r="C388" s="220"/>
      <c r="D388" s="220"/>
      <c r="E388" s="220"/>
      <c r="F388" s="220"/>
      <c r="G388" s="220"/>
      <c r="H388" s="220"/>
      <c r="I388" s="220"/>
      <c r="J388" s="220"/>
    </row>
    <row r="389" spans="1:10" x14ac:dyDescent="0.35">
      <c r="A389" s="220"/>
      <c r="B389" s="12"/>
      <c r="C389" s="220"/>
      <c r="D389" s="220"/>
      <c r="E389" s="220"/>
      <c r="F389" s="220"/>
      <c r="G389" s="220"/>
      <c r="H389" s="220"/>
      <c r="I389" s="220"/>
      <c r="J389" s="220"/>
    </row>
    <row r="390" spans="1:10" x14ac:dyDescent="0.35">
      <c r="A390" s="220"/>
      <c r="B390" s="12"/>
      <c r="C390" s="220"/>
      <c r="D390" s="220"/>
      <c r="E390" s="220"/>
      <c r="F390" s="220"/>
      <c r="G390" s="220"/>
      <c r="H390" s="220"/>
      <c r="I390" s="220"/>
      <c r="J390" s="220"/>
    </row>
    <row r="391" spans="1:10" x14ac:dyDescent="0.35">
      <c r="A391" s="220"/>
      <c r="B391" s="12"/>
      <c r="C391" s="220"/>
      <c r="D391" s="220"/>
      <c r="E391" s="220"/>
      <c r="F391" s="220"/>
      <c r="G391" s="220"/>
      <c r="H391" s="220"/>
      <c r="I391" s="220"/>
      <c r="J391" s="220"/>
    </row>
    <row r="392" spans="1:10" x14ac:dyDescent="0.35">
      <c r="A392" s="220"/>
      <c r="B392" s="12"/>
      <c r="C392" s="220"/>
      <c r="D392" s="220"/>
      <c r="E392" s="220"/>
      <c r="F392" s="220"/>
      <c r="G392" s="220"/>
      <c r="H392" s="220"/>
      <c r="I392" s="220"/>
      <c r="J392" s="220"/>
    </row>
    <row r="393" spans="1:10" x14ac:dyDescent="0.35">
      <c r="A393" s="220"/>
      <c r="B393" s="12"/>
      <c r="C393" s="220"/>
      <c r="D393" s="220"/>
      <c r="E393" s="220"/>
      <c r="F393" s="220"/>
      <c r="G393" s="220"/>
      <c r="H393" s="220"/>
      <c r="I393" s="220"/>
      <c r="J393" s="220"/>
    </row>
    <row r="394" spans="1:10" x14ac:dyDescent="0.35">
      <c r="A394" s="220"/>
      <c r="B394" s="12"/>
      <c r="C394" s="220"/>
      <c r="D394" s="220"/>
      <c r="E394" s="220"/>
      <c r="F394" s="220"/>
      <c r="G394" s="220"/>
      <c r="H394" s="220"/>
      <c r="I394" s="220"/>
      <c r="J394" s="220"/>
    </row>
    <row r="395" spans="1:10" x14ac:dyDescent="0.35">
      <c r="A395" s="220"/>
      <c r="B395" s="12"/>
      <c r="C395" s="220"/>
      <c r="D395" s="220"/>
      <c r="E395" s="220"/>
      <c r="F395" s="220"/>
      <c r="G395" s="220"/>
      <c r="H395" s="220"/>
      <c r="I395" s="220"/>
      <c r="J395" s="220"/>
    </row>
    <row r="396" spans="1:10" x14ac:dyDescent="0.35">
      <c r="A396" s="220"/>
      <c r="B396" s="12"/>
      <c r="C396" s="220"/>
      <c r="D396" s="220"/>
      <c r="E396" s="220"/>
      <c r="F396" s="220"/>
      <c r="G396" s="220"/>
      <c r="H396" s="220"/>
      <c r="I396" s="220"/>
      <c r="J396" s="220"/>
    </row>
    <row r="397" spans="1:10" x14ac:dyDescent="0.35">
      <c r="A397" s="220"/>
      <c r="B397" s="12"/>
      <c r="C397" s="220"/>
      <c r="D397" s="220"/>
      <c r="E397" s="220"/>
      <c r="F397" s="220"/>
      <c r="G397" s="220"/>
      <c r="H397" s="220"/>
      <c r="I397" s="220"/>
      <c r="J397" s="220"/>
    </row>
    <row r="398" spans="1:10" x14ac:dyDescent="0.35">
      <c r="A398" s="220"/>
      <c r="B398" s="220"/>
      <c r="C398" s="220"/>
      <c r="D398" s="220"/>
      <c r="E398" s="220"/>
      <c r="F398" s="220"/>
      <c r="G398" s="220"/>
      <c r="H398" s="220"/>
      <c r="I398" s="220"/>
      <c r="J398" s="220"/>
    </row>
  </sheetData>
  <mergeCells count="50">
    <mergeCell ref="I341:J341"/>
    <mergeCell ref="A377:B377"/>
    <mergeCell ref="C377:D377"/>
    <mergeCell ref="E377:F377"/>
    <mergeCell ref="G377:I377"/>
    <mergeCell ref="A340:B340"/>
    <mergeCell ref="C340:D340"/>
    <mergeCell ref="E340:F340"/>
    <mergeCell ref="G340:I340"/>
    <mergeCell ref="B233:D233"/>
    <mergeCell ref="A264:B264"/>
    <mergeCell ref="C264:D264"/>
    <mergeCell ref="E264:F264"/>
    <mergeCell ref="G264:I264"/>
    <mergeCell ref="I265:J265"/>
    <mergeCell ref="A303:B303"/>
    <mergeCell ref="C303:D303"/>
    <mergeCell ref="E303:F303"/>
    <mergeCell ref="G303:I303"/>
    <mergeCell ref="I304:J304"/>
    <mergeCell ref="C184:D184"/>
    <mergeCell ref="E184:F184"/>
    <mergeCell ref="G184:I184"/>
    <mergeCell ref="I223:J223"/>
    <mergeCell ref="A222:B222"/>
    <mergeCell ref="C222:D222"/>
    <mergeCell ref="E222:F222"/>
    <mergeCell ref="G222:I222"/>
    <mergeCell ref="A71:B71"/>
    <mergeCell ref="C71:D71"/>
    <mergeCell ref="E71:F71"/>
    <mergeCell ref="G71:I71"/>
    <mergeCell ref="I185:J185"/>
    <mergeCell ref="A109:B109"/>
    <mergeCell ref="C109:D109"/>
    <mergeCell ref="E109:F109"/>
    <mergeCell ref="G109:I109"/>
    <mergeCell ref="I110:J110"/>
    <mergeCell ref="A146:B146"/>
    <mergeCell ref="C146:D146"/>
    <mergeCell ref="E146:F146"/>
    <mergeCell ref="G146:I146"/>
    <mergeCell ref="I147:J147"/>
    <mergeCell ref="A184:B184"/>
    <mergeCell ref="I72:J72"/>
    <mergeCell ref="N1:P1"/>
    <mergeCell ref="C2:E2"/>
    <mergeCell ref="F2:H2"/>
    <mergeCell ref="I2:K2"/>
    <mergeCell ref="I33:J33"/>
  </mergeCells>
  <pageMargins left="0.70866141732283472" right="0.31496062992125984" top="0.19685039370078741" bottom="0.19685039370078741" header="0.19685039370078741" footer="0.19685039370078741"/>
  <pageSetup paperSize="9" scale="92" orientation="landscape" r:id="rId1"/>
  <rowBreaks count="9" manualBreakCount="9">
    <brk id="32" min="5" max="9" man="1"/>
    <brk id="71" min="5" max="9" man="1"/>
    <brk id="109" min="5" max="9" man="1"/>
    <brk id="146" min="5" max="9" man="1"/>
    <brk id="184" min="5" max="9" man="1"/>
    <brk id="222" min="5" max="9" man="1"/>
    <brk id="264" min="5" max="9" man="1"/>
    <brk id="303" min="5" max="9" man="1"/>
    <brk id="340" min="5"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CM171"/>
  <sheetViews>
    <sheetView workbookViewId="0">
      <pane xSplit="1" ySplit="3" topLeftCell="B158" activePane="bottomRight" state="frozen"/>
      <selection activeCell="A112" sqref="A112"/>
      <selection pane="topRight" activeCell="A112" sqref="A112"/>
      <selection pane="bottomLeft" activeCell="A112" sqref="A112"/>
      <selection pane="bottomRight" activeCell="G173" sqref="G173"/>
    </sheetView>
  </sheetViews>
  <sheetFormatPr baseColWidth="10" defaultColWidth="11.453125" defaultRowHeight="12" x14ac:dyDescent="0.3"/>
  <cols>
    <col min="1" max="1" width="13.453125" style="1" customWidth="1"/>
    <col min="2" max="16384" width="11.453125" style="1"/>
  </cols>
  <sheetData>
    <row r="1" spans="1:91" x14ac:dyDescent="0.3">
      <c r="A1" s="6" t="s">
        <v>113</v>
      </c>
      <c r="B1" s="431" t="s">
        <v>36</v>
      </c>
      <c r="C1" s="432"/>
      <c r="D1" s="432"/>
      <c r="E1" s="432"/>
      <c r="F1" s="432"/>
      <c r="G1" s="432"/>
      <c r="H1" s="432"/>
      <c r="I1" s="432"/>
      <c r="J1" s="432"/>
      <c r="K1" s="432"/>
      <c r="L1" s="432"/>
      <c r="M1" s="432"/>
      <c r="N1" s="432"/>
      <c r="O1" s="432"/>
      <c r="P1" s="432"/>
      <c r="Q1" s="432"/>
      <c r="R1" s="432"/>
      <c r="S1" s="432"/>
      <c r="T1" s="432"/>
      <c r="U1" s="432"/>
      <c r="V1" s="432"/>
      <c r="W1" s="431" t="s">
        <v>48</v>
      </c>
      <c r="X1" s="432"/>
      <c r="Y1" s="432"/>
      <c r="Z1" s="432"/>
      <c r="AA1" s="432"/>
      <c r="AB1" s="432"/>
      <c r="AC1" s="432"/>
      <c r="AD1" s="432"/>
      <c r="AE1" s="432"/>
      <c r="AF1" s="432"/>
      <c r="AG1" s="432"/>
      <c r="AH1" s="432"/>
      <c r="AI1" s="432"/>
      <c r="AJ1" s="432"/>
      <c r="AK1" s="432"/>
      <c r="AL1" s="432"/>
      <c r="AM1" s="432"/>
      <c r="AN1" s="432"/>
      <c r="AO1" s="432"/>
      <c r="AP1" s="432"/>
      <c r="AQ1" s="432"/>
      <c r="AR1" s="431" t="s">
        <v>36</v>
      </c>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t="s">
        <v>48</v>
      </c>
      <c r="BQ1" s="431"/>
      <c r="BR1" s="431"/>
      <c r="BS1" s="431"/>
      <c r="BT1" s="431"/>
      <c r="BU1" s="431"/>
      <c r="BV1" s="431"/>
      <c r="BW1" s="431"/>
      <c r="BX1" s="431"/>
      <c r="BY1" s="431"/>
      <c r="BZ1" s="431"/>
      <c r="CA1" s="431"/>
      <c r="CB1" s="431"/>
      <c r="CC1" s="431"/>
      <c r="CD1" s="431"/>
      <c r="CE1" s="431"/>
      <c r="CF1" s="431"/>
      <c r="CG1" s="431"/>
      <c r="CH1" s="431"/>
      <c r="CI1" s="431"/>
      <c r="CJ1" s="431"/>
      <c r="CK1" s="431"/>
      <c r="CL1" s="431"/>
      <c r="CM1" s="431"/>
    </row>
    <row r="2" spans="1:91" x14ac:dyDescent="0.3">
      <c r="B2" s="425" t="s">
        <v>37</v>
      </c>
      <c r="C2" s="426"/>
      <c r="D2" s="426"/>
      <c r="E2" s="426"/>
      <c r="F2" s="426"/>
      <c r="G2" s="426"/>
      <c r="H2" s="426"/>
      <c r="I2" s="427" t="s">
        <v>38</v>
      </c>
      <c r="J2" s="428"/>
      <c r="K2" s="428"/>
      <c r="L2" s="428"/>
      <c r="M2" s="428"/>
      <c r="N2" s="428"/>
      <c r="O2" s="428"/>
      <c r="P2" s="429" t="s">
        <v>39</v>
      </c>
      <c r="Q2" s="424"/>
      <c r="R2" s="424"/>
      <c r="S2" s="424"/>
      <c r="T2" s="424"/>
      <c r="U2" s="424"/>
      <c r="V2" s="424"/>
      <c r="W2" s="425" t="s">
        <v>37</v>
      </c>
      <c r="X2" s="426"/>
      <c r="Y2" s="426"/>
      <c r="Z2" s="426"/>
      <c r="AA2" s="426"/>
      <c r="AB2" s="426"/>
      <c r="AC2" s="426"/>
      <c r="AD2" s="427" t="s">
        <v>38</v>
      </c>
      <c r="AE2" s="428"/>
      <c r="AF2" s="428"/>
      <c r="AG2" s="428"/>
      <c r="AH2" s="428"/>
      <c r="AI2" s="428"/>
      <c r="AJ2" s="428"/>
      <c r="AK2" s="429" t="s">
        <v>39</v>
      </c>
      <c r="AL2" s="424"/>
      <c r="AM2" s="424"/>
      <c r="AN2" s="424"/>
      <c r="AO2" s="424"/>
      <c r="AP2" s="424"/>
      <c r="AQ2" s="424"/>
      <c r="AR2" s="425" t="s">
        <v>37</v>
      </c>
      <c r="AS2" s="425"/>
      <c r="AT2" s="425"/>
      <c r="AU2" s="425"/>
      <c r="AV2" s="425"/>
      <c r="AW2" s="425"/>
      <c r="AX2" s="425"/>
      <c r="AY2" s="425"/>
      <c r="AZ2" s="430" t="s">
        <v>38</v>
      </c>
      <c r="BA2" s="430"/>
      <c r="BB2" s="430"/>
      <c r="BC2" s="430"/>
      <c r="BD2" s="430"/>
      <c r="BE2" s="430"/>
      <c r="BF2" s="430"/>
      <c r="BG2" s="430"/>
      <c r="BH2" s="424" t="s">
        <v>39</v>
      </c>
      <c r="BI2" s="424"/>
      <c r="BJ2" s="424"/>
      <c r="BK2" s="424"/>
      <c r="BL2" s="424"/>
      <c r="BM2" s="424"/>
      <c r="BN2" s="424"/>
      <c r="BO2" s="424"/>
      <c r="BP2" s="425" t="s">
        <v>37</v>
      </c>
      <c r="BQ2" s="425"/>
      <c r="BR2" s="425"/>
      <c r="BS2" s="425"/>
      <c r="BT2" s="425"/>
      <c r="BU2" s="425"/>
      <c r="BV2" s="425"/>
      <c r="BW2" s="425"/>
      <c r="BX2" s="430" t="s">
        <v>38</v>
      </c>
      <c r="BY2" s="430"/>
      <c r="BZ2" s="430"/>
      <c r="CA2" s="430"/>
      <c r="CB2" s="430"/>
      <c r="CC2" s="430"/>
      <c r="CD2" s="430"/>
      <c r="CE2" s="430"/>
      <c r="CF2" s="424" t="s">
        <v>39</v>
      </c>
      <c r="CG2" s="424"/>
      <c r="CH2" s="424"/>
      <c r="CI2" s="424"/>
      <c r="CJ2" s="424"/>
      <c r="CK2" s="424"/>
      <c r="CL2" s="424"/>
      <c r="CM2" s="424"/>
    </row>
    <row r="3" spans="1:91" x14ac:dyDescent="0.3">
      <c r="B3" s="3" t="s">
        <v>32</v>
      </c>
      <c r="C3" s="3" t="s">
        <v>127</v>
      </c>
      <c r="D3" s="3" t="s">
        <v>33</v>
      </c>
      <c r="E3" s="3" t="s">
        <v>128</v>
      </c>
      <c r="F3" s="3" t="s">
        <v>129</v>
      </c>
      <c r="G3" s="3" t="s">
        <v>34</v>
      </c>
      <c r="H3" s="3" t="s">
        <v>35</v>
      </c>
      <c r="I3" s="3" t="s">
        <v>32</v>
      </c>
      <c r="J3" s="3" t="s">
        <v>127</v>
      </c>
      <c r="K3" s="3" t="s">
        <v>33</v>
      </c>
      <c r="L3" s="3" t="s">
        <v>128</v>
      </c>
      <c r="M3" s="3" t="s">
        <v>129</v>
      </c>
      <c r="N3" s="3" t="s">
        <v>34</v>
      </c>
      <c r="O3" s="3" t="s">
        <v>35</v>
      </c>
      <c r="P3" s="3" t="s">
        <v>32</v>
      </c>
      <c r="Q3" s="3" t="s">
        <v>127</v>
      </c>
      <c r="R3" s="3" t="s">
        <v>33</v>
      </c>
      <c r="S3" s="3" t="s">
        <v>128</v>
      </c>
      <c r="T3" s="3" t="s">
        <v>129</v>
      </c>
      <c r="U3" s="3" t="s">
        <v>34</v>
      </c>
      <c r="V3" s="3" t="s">
        <v>35</v>
      </c>
      <c r="W3" s="3" t="s">
        <v>32</v>
      </c>
      <c r="X3" s="3" t="s">
        <v>127</v>
      </c>
      <c r="Y3" s="3" t="s">
        <v>33</v>
      </c>
      <c r="Z3" s="3" t="s">
        <v>128</v>
      </c>
      <c r="AA3" s="3" t="s">
        <v>129</v>
      </c>
      <c r="AB3" s="3" t="s">
        <v>34</v>
      </c>
      <c r="AC3" s="3" t="s">
        <v>35</v>
      </c>
      <c r="AD3" s="3" t="s">
        <v>32</v>
      </c>
      <c r="AE3" s="3" t="s">
        <v>127</v>
      </c>
      <c r="AF3" s="3" t="s">
        <v>33</v>
      </c>
      <c r="AG3" s="3" t="s">
        <v>128</v>
      </c>
      <c r="AH3" s="3" t="s">
        <v>129</v>
      </c>
      <c r="AI3" s="3" t="s">
        <v>34</v>
      </c>
      <c r="AJ3" s="3" t="s">
        <v>35</v>
      </c>
      <c r="AK3" s="3" t="s">
        <v>32</v>
      </c>
      <c r="AL3" s="3" t="s">
        <v>127</v>
      </c>
      <c r="AM3" s="3" t="s">
        <v>33</v>
      </c>
      <c r="AN3" s="3" t="s">
        <v>128</v>
      </c>
      <c r="AO3" s="3" t="s">
        <v>129</v>
      </c>
      <c r="AP3" s="3" t="s">
        <v>34</v>
      </c>
      <c r="AQ3" s="3" t="s">
        <v>35</v>
      </c>
      <c r="AR3" s="3" t="s">
        <v>40</v>
      </c>
      <c r="AS3" s="3" t="s">
        <v>41</v>
      </c>
      <c r="AT3" s="3" t="s">
        <v>42</v>
      </c>
      <c r="AU3" s="3" t="s">
        <v>43</v>
      </c>
      <c r="AV3" s="3" t="s">
        <v>44</v>
      </c>
      <c r="AW3" s="3" t="s">
        <v>45</v>
      </c>
      <c r="AX3" s="3" t="s">
        <v>46</v>
      </c>
      <c r="AY3" s="3" t="s">
        <v>47</v>
      </c>
      <c r="AZ3" s="3" t="s">
        <v>40</v>
      </c>
      <c r="BA3" s="3" t="s">
        <v>41</v>
      </c>
      <c r="BB3" s="3" t="s">
        <v>42</v>
      </c>
      <c r="BC3" s="3" t="s">
        <v>43</v>
      </c>
      <c r="BD3" s="3" t="s">
        <v>44</v>
      </c>
      <c r="BE3" s="3" t="s">
        <v>45</v>
      </c>
      <c r="BF3" s="3" t="s">
        <v>46</v>
      </c>
      <c r="BG3" s="3" t="s">
        <v>47</v>
      </c>
      <c r="BH3" s="3" t="s">
        <v>40</v>
      </c>
      <c r="BI3" s="3" t="s">
        <v>41</v>
      </c>
      <c r="BJ3" s="3" t="s">
        <v>42</v>
      </c>
      <c r="BK3" s="3" t="s">
        <v>43</v>
      </c>
      <c r="BL3" s="3" t="s">
        <v>44</v>
      </c>
      <c r="BM3" s="3" t="s">
        <v>45</v>
      </c>
      <c r="BN3" s="3" t="s">
        <v>46</v>
      </c>
      <c r="BO3" s="3" t="s">
        <v>47</v>
      </c>
      <c r="BP3" s="3" t="s">
        <v>40</v>
      </c>
      <c r="BQ3" s="3" t="s">
        <v>41</v>
      </c>
      <c r="BR3" s="3" t="s">
        <v>42</v>
      </c>
      <c r="BS3" s="3" t="s">
        <v>43</v>
      </c>
      <c r="BT3" s="3" t="s">
        <v>44</v>
      </c>
      <c r="BU3" s="3" t="s">
        <v>45</v>
      </c>
      <c r="BV3" s="3" t="s">
        <v>46</v>
      </c>
      <c r="BW3" s="3" t="s">
        <v>47</v>
      </c>
      <c r="BX3" s="3" t="s">
        <v>40</v>
      </c>
      <c r="BY3" s="3" t="s">
        <v>41</v>
      </c>
      <c r="BZ3" s="3" t="s">
        <v>42</v>
      </c>
      <c r="CA3" s="3" t="s">
        <v>43</v>
      </c>
      <c r="CB3" s="3" t="s">
        <v>44</v>
      </c>
      <c r="CC3" s="3" t="s">
        <v>45</v>
      </c>
      <c r="CD3" s="3" t="s">
        <v>46</v>
      </c>
      <c r="CE3" s="3" t="s">
        <v>47</v>
      </c>
      <c r="CF3" s="3" t="s">
        <v>40</v>
      </c>
      <c r="CG3" s="3" t="s">
        <v>41</v>
      </c>
      <c r="CH3" s="3" t="s">
        <v>42</v>
      </c>
      <c r="CI3" s="3" t="s">
        <v>43</v>
      </c>
      <c r="CJ3" s="3" t="s">
        <v>44</v>
      </c>
      <c r="CK3" s="3" t="s">
        <v>45</v>
      </c>
      <c r="CL3" s="3" t="s">
        <v>46</v>
      </c>
      <c r="CM3" s="3" t="s">
        <v>47</v>
      </c>
    </row>
    <row r="4" spans="1:91" s="22" customFormat="1" x14ac:dyDescent="0.3">
      <c r="A4" s="21" t="s">
        <v>0</v>
      </c>
      <c r="B4" s="23">
        <v>1</v>
      </c>
      <c r="C4" s="23">
        <v>1</v>
      </c>
      <c r="D4" s="23">
        <v>1</v>
      </c>
      <c r="E4" s="23">
        <v>1</v>
      </c>
      <c r="F4" s="23">
        <v>1</v>
      </c>
      <c r="G4" s="23">
        <v>1</v>
      </c>
      <c r="H4" s="23">
        <v>1</v>
      </c>
      <c r="I4" s="23">
        <v>1</v>
      </c>
      <c r="J4" s="23">
        <v>1</v>
      </c>
      <c r="K4" s="23">
        <v>1</v>
      </c>
      <c r="L4" s="23">
        <v>1</v>
      </c>
      <c r="M4" s="23">
        <v>1</v>
      </c>
      <c r="N4" s="23">
        <v>1</v>
      </c>
      <c r="O4" s="23">
        <v>1</v>
      </c>
      <c r="P4" s="23">
        <v>1</v>
      </c>
      <c r="Q4" s="23">
        <v>1</v>
      </c>
      <c r="R4" s="23">
        <v>1</v>
      </c>
      <c r="S4" s="23">
        <v>1</v>
      </c>
      <c r="T4" s="23">
        <v>1</v>
      </c>
      <c r="U4" s="23">
        <v>1</v>
      </c>
      <c r="V4" s="23">
        <v>1</v>
      </c>
      <c r="W4" s="23">
        <v>1</v>
      </c>
      <c r="X4" s="23">
        <v>1</v>
      </c>
      <c r="Y4" s="23">
        <v>1</v>
      </c>
      <c r="Z4" s="23">
        <v>1</v>
      </c>
      <c r="AA4" s="23">
        <v>1</v>
      </c>
      <c r="AB4" s="23">
        <v>1</v>
      </c>
      <c r="AC4" s="23">
        <v>1</v>
      </c>
      <c r="AD4" s="23">
        <v>1</v>
      </c>
      <c r="AE4" s="23">
        <v>1</v>
      </c>
      <c r="AF4" s="23">
        <v>1</v>
      </c>
      <c r="AG4" s="23">
        <v>1</v>
      </c>
      <c r="AH4" s="23">
        <v>1</v>
      </c>
      <c r="AI4" s="23">
        <v>1</v>
      </c>
      <c r="AJ4" s="23">
        <v>1</v>
      </c>
      <c r="AK4" s="23">
        <v>1</v>
      </c>
      <c r="AL4" s="23">
        <v>1</v>
      </c>
      <c r="AM4" s="23">
        <v>1</v>
      </c>
      <c r="AN4" s="23">
        <v>1</v>
      </c>
      <c r="AO4" s="23">
        <v>1</v>
      </c>
      <c r="AP4" s="23">
        <v>1</v>
      </c>
      <c r="AQ4" s="23">
        <v>1</v>
      </c>
      <c r="AR4" s="23">
        <v>1</v>
      </c>
      <c r="AS4" s="23">
        <v>1</v>
      </c>
      <c r="AT4" s="23">
        <v>1</v>
      </c>
      <c r="AU4" s="23">
        <v>1</v>
      </c>
      <c r="AV4" s="23">
        <v>1</v>
      </c>
      <c r="AW4" s="23">
        <v>1</v>
      </c>
      <c r="AX4" s="23">
        <v>1</v>
      </c>
      <c r="AY4" s="23">
        <v>1</v>
      </c>
      <c r="AZ4" s="23">
        <v>1</v>
      </c>
      <c r="BA4" s="23">
        <v>1</v>
      </c>
      <c r="BB4" s="23">
        <v>1</v>
      </c>
      <c r="BC4" s="23">
        <v>1</v>
      </c>
      <c r="BD4" s="23">
        <v>1</v>
      </c>
      <c r="BE4" s="23">
        <v>1</v>
      </c>
      <c r="BF4" s="23">
        <v>1</v>
      </c>
      <c r="BG4" s="23">
        <v>1</v>
      </c>
      <c r="BH4" s="23">
        <v>1</v>
      </c>
      <c r="BI4" s="23">
        <v>1</v>
      </c>
      <c r="BJ4" s="23">
        <v>1</v>
      </c>
      <c r="BK4" s="23">
        <v>1</v>
      </c>
      <c r="BL4" s="23">
        <v>1</v>
      </c>
      <c r="BM4" s="23">
        <v>1</v>
      </c>
      <c r="BN4" s="23">
        <v>1</v>
      </c>
      <c r="BO4" s="23">
        <v>1</v>
      </c>
      <c r="BP4" s="23">
        <v>1</v>
      </c>
      <c r="BQ4" s="23">
        <v>1</v>
      </c>
      <c r="BR4" s="23">
        <v>1</v>
      </c>
      <c r="BS4" s="23">
        <v>1</v>
      </c>
      <c r="BT4" s="23">
        <v>1</v>
      </c>
      <c r="BU4" s="23">
        <v>1</v>
      </c>
      <c r="BV4" s="23">
        <v>1</v>
      </c>
      <c r="BW4" s="23">
        <v>1</v>
      </c>
      <c r="BX4" s="23">
        <v>1</v>
      </c>
      <c r="BY4" s="23">
        <v>1</v>
      </c>
      <c r="BZ4" s="23">
        <v>1</v>
      </c>
      <c r="CA4" s="23">
        <v>1</v>
      </c>
      <c r="CB4" s="23">
        <v>1</v>
      </c>
      <c r="CC4" s="23">
        <v>1</v>
      </c>
      <c r="CD4" s="23">
        <v>1</v>
      </c>
      <c r="CE4" s="23">
        <v>1</v>
      </c>
      <c r="CF4" s="23">
        <v>1</v>
      </c>
      <c r="CG4" s="23">
        <v>1</v>
      </c>
      <c r="CH4" s="23">
        <v>1</v>
      </c>
      <c r="CI4" s="23">
        <v>1</v>
      </c>
      <c r="CJ4" s="23">
        <v>1</v>
      </c>
      <c r="CK4" s="23">
        <v>1</v>
      </c>
      <c r="CL4" s="23">
        <v>1</v>
      </c>
      <c r="CM4" s="23">
        <v>1</v>
      </c>
    </row>
    <row r="5" spans="1:91" s="22" customFormat="1" x14ac:dyDescent="0.3">
      <c r="A5" s="21" t="s">
        <v>1</v>
      </c>
      <c r="B5" s="23">
        <v>1</v>
      </c>
      <c r="C5" s="23">
        <v>1</v>
      </c>
      <c r="D5" s="23">
        <v>1</v>
      </c>
      <c r="E5" s="23">
        <v>1</v>
      </c>
      <c r="F5" s="23">
        <v>1</v>
      </c>
      <c r="G5" s="23">
        <v>1</v>
      </c>
      <c r="H5" s="23">
        <v>1</v>
      </c>
      <c r="I5" s="23">
        <v>1</v>
      </c>
      <c r="J5" s="23">
        <v>1</v>
      </c>
      <c r="K5" s="23">
        <v>1</v>
      </c>
      <c r="L5" s="23">
        <v>1</v>
      </c>
      <c r="M5" s="23">
        <v>1</v>
      </c>
      <c r="N5" s="23">
        <v>1</v>
      </c>
      <c r="O5" s="23">
        <v>1</v>
      </c>
      <c r="P5" s="23">
        <v>1</v>
      </c>
      <c r="Q5" s="23">
        <v>1</v>
      </c>
      <c r="R5" s="23">
        <v>1</v>
      </c>
      <c r="S5" s="23">
        <v>1</v>
      </c>
      <c r="T5" s="23">
        <v>1</v>
      </c>
      <c r="U5" s="23">
        <v>1</v>
      </c>
      <c r="V5" s="23">
        <v>1</v>
      </c>
      <c r="W5" s="23">
        <v>1</v>
      </c>
      <c r="X5" s="23">
        <v>1</v>
      </c>
      <c r="Y5" s="23">
        <v>1</v>
      </c>
      <c r="Z5" s="23">
        <v>1</v>
      </c>
      <c r="AA5" s="23">
        <v>1</v>
      </c>
      <c r="AB5" s="23">
        <v>1</v>
      </c>
      <c r="AC5" s="23">
        <v>1</v>
      </c>
      <c r="AD5" s="23">
        <v>1</v>
      </c>
      <c r="AE5" s="23">
        <v>1</v>
      </c>
      <c r="AF5" s="23">
        <v>1</v>
      </c>
      <c r="AG5" s="23">
        <v>1</v>
      </c>
      <c r="AH5" s="23">
        <v>1</v>
      </c>
      <c r="AI5" s="23">
        <v>1</v>
      </c>
      <c r="AJ5" s="23">
        <v>1</v>
      </c>
      <c r="AK5" s="23">
        <v>1</v>
      </c>
      <c r="AL5" s="23">
        <v>1</v>
      </c>
      <c r="AM5" s="23">
        <v>1</v>
      </c>
      <c r="AN5" s="23">
        <v>1</v>
      </c>
      <c r="AO5" s="23">
        <v>1</v>
      </c>
      <c r="AP5" s="23">
        <v>1</v>
      </c>
      <c r="AQ5" s="23">
        <v>1</v>
      </c>
      <c r="AR5" s="23">
        <v>1</v>
      </c>
      <c r="AS5" s="23">
        <v>1</v>
      </c>
      <c r="AT5" s="23">
        <v>1</v>
      </c>
      <c r="AU5" s="23">
        <v>1</v>
      </c>
      <c r="AV5" s="23">
        <v>1</v>
      </c>
      <c r="AW5" s="23">
        <v>1</v>
      </c>
      <c r="AX5" s="23">
        <v>1</v>
      </c>
      <c r="AY5" s="23">
        <v>1</v>
      </c>
      <c r="AZ5" s="23">
        <v>1</v>
      </c>
      <c r="BA5" s="23">
        <v>1</v>
      </c>
      <c r="BB5" s="23">
        <v>1</v>
      </c>
      <c r="BC5" s="23">
        <v>1</v>
      </c>
      <c r="BD5" s="23">
        <v>1</v>
      </c>
      <c r="BE5" s="23">
        <v>1</v>
      </c>
      <c r="BF5" s="23">
        <v>1</v>
      </c>
      <c r="BG5" s="23">
        <v>1</v>
      </c>
      <c r="BH5" s="23">
        <v>1</v>
      </c>
      <c r="BI5" s="23">
        <v>1</v>
      </c>
      <c r="BJ5" s="23">
        <v>1</v>
      </c>
      <c r="BK5" s="23">
        <v>1</v>
      </c>
      <c r="BL5" s="23">
        <v>1</v>
      </c>
      <c r="BM5" s="23">
        <v>1</v>
      </c>
      <c r="BN5" s="23">
        <v>1</v>
      </c>
      <c r="BO5" s="23">
        <v>1</v>
      </c>
      <c r="BP5" s="23">
        <v>1</v>
      </c>
      <c r="BQ5" s="23">
        <v>1</v>
      </c>
      <c r="BR5" s="23">
        <v>1</v>
      </c>
      <c r="BS5" s="23">
        <v>1</v>
      </c>
      <c r="BT5" s="23">
        <v>1</v>
      </c>
      <c r="BU5" s="23">
        <v>1</v>
      </c>
      <c r="BV5" s="23">
        <v>1</v>
      </c>
      <c r="BW5" s="23">
        <v>1</v>
      </c>
      <c r="BX5" s="23">
        <v>1</v>
      </c>
      <c r="BY5" s="23">
        <v>1</v>
      </c>
      <c r="BZ5" s="23">
        <v>1</v>
      </c>
      <c r="CA5" s="23">
        <v>1</v>
      </c>
      <c r="CB5" s="23">
        <v>1</v>
      </c>
      <c r="CC5" s="23">
        <v>1</v>
      </c>
      <c r="CD5" s="23">
        <v>1</v>
      </c>
      <c r="CE5" s="23">
        <v>1</v>
      </c>
      <c r="CF5" s="23">
        <v>1</v>
      </c>
      <c r="CG5" s="23">
        <v>1</v>
      </c>
      <c r="CH5" s="23">
        <v>1</v>
      </c>
      <c r="CI5" s="23">
        <v>1</v>
      </c>
      <c r="CJ5" s="23">
        <v>1</v>
      </c>
      <c r="CK5" s="23">
        <v>1</v>
      </c>
      <c r="CL5" s="23">
        <v>1</v>
      </c>
      <c r="CM5" s="23">
        <v>1</v>
      </c>
    </row>
    <row r="6" spans="1:91" s="22" customFormat="1" x14ac:dyDescent="0.3">
      <c r="A6" s="21" t="s">
        <v>2</v>
      </c>
      <c r="B6" s="23">
        <v>1</v>
      </c>
      <c r="C6" s="23">
        <v>1</v>
      </c>
      <c r="D6" s="23">
        <v>1</v>
      </c>
      <c r="E6" s="23">
        <v>1</v>
      </c>
      <c r="F6" s="23">
        <v>1</v>
      </c>
      <c r="G6" s="23">
        <v>1</v>
      </c>
      <c r="H6" s="23">
        <v>1</v>
      </c>
      <c r="I6" s="23">
        <v>1</v>
      </c>
      <c r="J6" s="23">
        <v>1</v>
      </c>
      <c r="K6" s="23">
        <v>1</v>
      </c>
      <c r="L6" s="23">
        <v>1</v>
      </c>
      <c r="M6" s="23">
        <v>1</v>
      </c>
      <c r="N6" s="23">
        <v>1</v>
      </c>
      <c r="O6" s="23">
        <v>1</v>
      </c>
      <c r="P6" s="23">
        <v>1</v>
      </c>
      <c r="Q6" s="23">
        <v>1</v>
      </c>
      <c r="R6" s="23">
        <v>1</v>
      </c>
      <c r="S6" s="23">
        <v>1</v>
      </c>
      <c r="T6" s="23">
        <v>1</v>
      </c>
      <c r="U6" s="23">
        <v>1</v>
      </c>
      <c r="V6" s="23">
        <v>1</v>
      </c>
      <c r="W6" s="23">
        <v>1</v>
      </c>
      <c r="X6" s="23">
        <v>1</v>
      </c>
      <c r="Y6" s="23">
        <v>1</v>
      </c>
      <c r="Z6" s="23">
        <v>1</v>
      </c>
      <c r="AA6" s="23">
        <v>1</v>
      </c>
      <c r="AB6" s="23">
        <v>1</v>
      </c>
      <c r="AC6" s="23">
        <v>1</v>
      </c>
      <c r="AD6" s="23">
        <v>1</v>
      </c>
      <c r="AE6" s="23">
        <v>1</v>
      </c>
      <c r="AF6" s="23">
        <v>1</v>
      </c>
      <c r="AG6" s="23">
        <v>1</v>
      </c>
      <c r="AH6" s="23">
        <v>1</v>
      </c>
      <c r="AI6" s="23">
        <v>1</v>
      </c>
      <c r="AJ6" s="23">
        <v>1</v>
      </c>
      <c r="AK6" s="23">
        <v>1</v>
      </c>
      <c r="AL6" s="23">
        <v>1</v>
      </c>
      <c r="AM6" s="23">
        <v>1</v>
      </c>
      <c r="AN6" s="23">
        <v>1</v>
      </c>
      <c r="AO6" s="23">
        <v>1</v>
      </c>
      <c r="AP6" s="23">
        <v>1</v>
      </c>
      <c r="AQ6" s="23">
        <v>1</v>
      </c>
      <c r="AR6" s="23">
        <v>1</v>
      </c>
      <c r="AS6" s="23">
        <v>1</v>
      </c>
      <c r="AT6" s="23">
        <v>1</v>
      </c>
      <c r="AU6" s="23">
        <v>1</v>
      </c>
      <c r="AV6" s="23">
        <v>1</v>
      </c>
      <c r="AW6" s="23">
        <v>1</v>
      </c>
      <c r="AX6" s="23">
        <v>1</v>
      </c>
      <c r="AY6" s="23">
        <v>1</v>
      </c>
      <c r="AZ6" s="23">
        <v>1</v>
      </c>
      <c r="BA6" s="23">
        <v>1</v>
      </c>
      <c r="BB6" s="23">
        <v>1</v>
      </c>
      <c r="BC6" s="23">
        <v>1</v>
      </c>
      <c r="BD6" s="23">
        <v>1</v>
      </c>
      <c r="BE6" s="23">
        <v>1</v>
      </c>
      <c r="BF6" s="23">
        <v>1</v>
      </c>
      <c r="BG6" s="23">
        <v>1</v>
      </c>
      <c r="BH6" s="23">
        <v>1</v>
      </c>
      <c r="BI6" s="23">
        <v>1</v>
      </c>
      <c r="BJ6" s="23">
        <v>1</v>
      </c>
      <c r="BK6" s="23">
        <v>1</v>
      </c>
      <c r="BL6" s="23">
        <v>1</v>
      </c>
      <c r="BM6" s="23">
        <v>1</v>
      </c>
      <c r="BN6" s="23">
        <v>1</v>
      </c>
      <c r="BO6" s="23">
        <v>1</v>
      </c>
      <c r="BP6" s="23">
        <v>1</v>
      </c>
      <c r="BQ6" s="23">
        <v>1</v>
      </c>
      <c r="BR6" s="23">
        <v>1</v>
      </c>
      <c r="BS6" s="23">
        <v>1</v>
      </c>
      <c r="BT6" s="23">
        <v>1</v>
      </c>
      <c r="BU6" s="23">
        <v>1</v>
      </c>
      <c r="BV6" s="23">
        <v>1</v>
      </c>
      <c r="BW6" s="23">
        <v>1</v>
      </c>
      <c r="BX6" s="23">
        <v>1</v>
      </c>
      <c r="BY6" s="23">
        <v>1</v>
      </c>
      <c r="BZ6" s="23">
        <v>1</v>
      </c>
      <c r="CA6" s="23">
        <v>1</v>
      </c>
      <c r="CB6" s="23">
        <v>1</v>
      </c>
      <c r="CC6" s="23">
        <v>1</v>
      </c>
      <c r="CD6" s="23">
        <v>1</v>
      </c>
      <c r="CE6" s="23">
        <v>1</v>
      </c>
      <c r="CF6" s="23">
        <v>1</v>
      </c>
      <c r="CG6" s="23">
        <v>1</v>
      </c>
      <c r="CH6" s="23">
        <v>1</v>
      </c>
      <c r="CI6" s="23">
        <v>1</v>
      </c>
      <c r="CJ6" s="23">
        <v>1</v>
      </c>
      <c r="CK6" s="23">
        <v>1</v>
      </c>
      <c r="CL6" s="23">
        <v>1</v>
      </c>
      <c r="CM6" s="23">
        <v>1</v>
      </c>
    </row>
    <row r="7" spans="1:91" s="22" customFormat="1" x14ac:dyDescent="0.3">
      <c r="A7" s="21" t="s">
        <v>3</v>
      </c>
      <c r="B7" s="23">
        <v>1</v>
      </c>
      <c r="C7" s="23">
        <v>1</v>
      </c>
      <c r="D7" s="23">
        <v>1</v>
      </c>
      <c r="E7" s="23">
        <v>1</v>
      </c>
      <c r="F7" s="23">
        <v>1</v>
      </c>
      <c r="G7" s="23">
        <v>1</v>
      </c>
      <c r="H7" s="23">
        <v>1</v>
      </c>
      <c r="I7" s="23">
        <v>1</v>
      </c>
      <c r="J7" s="23">
        <v>1</v>
      </c>
      <c r="K7" s="23">
        <v>1</v>
      </c>
      <c r="L7" s="23">
        <v>1</v>
      </c>
      <c r="M7" s="23">
        <v>1</v>
      </c>
      <c r="N7" s="23">
        <v>1</v>
      </c>
      <c r="O7" s="23">
        <v>1</v>
      </c>
      <c r="P7" s="23">
        <v>1</v>
      </c>
      <c r="Q7" s="23">
        <v>1</v>
      </c>
      <c r="R7" s="23">
        <v>1</v>
      </c>
      <c r="S7" s="23">
        <v>1</v>
      </c>
      <c r="T7" s="23">
        <v>1</v>
      </c>
      <c r="U7" s="23">
        <v>1</v>
      </c>
      <c r="V7" s="23">
        <v>1</v>
      </c>
      <c r="W7" s="23">
        <v>1</v>
      </c>
      <c r="X7" s="23">
        <v>1</v>
      </c>
      <c r="Y7" s="23">
        <v>1</v>
      </c>
      <c r="Z7" s="23">
        <v>1</v>
      </c>
      <c r="AA7" s="23">
        <v>1</v>
      </c>
      <c r="AB7" s="23">
        <v>1</v>
      </c>
      <c r="AC7" s="23">
        <v>1</v>
      </c>
      <c r="AD7" s="23">
        <v>1</v>
      </c>
      <c r="AE7" s="23">
        <v>1</v>
      </c>
      <c r="AF7" s="23">
        <v>1</v>
      </c>
      <c r="AG7" s="23">
        <v>1</v>
      </c>
      <c r="AH7" s="23">
        <v>1</v>
      </c>
      <c r="AI7" s="23">
        <v>1</v>
      </c>
      <c r="AJ7" s="23">
        <v>1</v>
      </c>
      <c r="AK7" s="23">
        <v>1</v>
      </c>
      <c r="AL7" s="23">
        <v>1</v>
      </c>
      <c r="AM7" s="23">
        <v>1</v>
      </c>
      <c r="AN7" s="23">
        <v>1</v>
      </c>
      <c r="AO7" s="23">
        <v>1</v>
      </c>
      <c r="AP7" s="23">
        <v>1</v>
      </c>
      <c r="AQ7" s="23">
        <v>1</v>
      </c>
      <c r="AR7" s="23">
        <v>1</v>
      </c>
      <c r="AS7" s="23">
        <v>1</v>
      </c>
      <c r="AT7" s="23">
        <v>1</v>
      </c>
      <c r="AU7" s="23">
        <v>1</v>
      </c>
      <c r="AV7" s="23">
        <v>1</v>
      </c>
      <c r="AW7" s="23">
        <v>1</v>
      </c>
      <c r="AX7" s="23">
        <v>1</v>
      </c>
      <c r="AY7" s="23">
        <v>1</v>
      </c>
      <c r="AZ7" s="23">
        <v>1</v>
      </c>
      <c r="BA7" s="23">
        <v>1</v>
      </c>
      <c r="BB7" s="23">
        <v>1</v>
      </c>
      <c r="BC7" s="23">
        <v>1</v>
      </c>
      <c r="BD7" s="23">
        <v>1</v>
      </c>
      <c r="BE7" s="23">
        <v>1</v>
      </c>
      <c r="BF7" s="23">
        <v>1</v>
      </c>
      <c r="BG7" s="23">
        <v>1</v>
      </c>
      <c r="BH7" s="23">
        <v>1</v>
      </c>
      <c r="BI7" s="23">
        <v>1</v>
      </c>
      <c r="BJ7" s="23">
        <v>1</v>
      </c>
      <c r="BK7" s="23">
        <v>1</v>
      </c>
      <c r="BL7" s="23">
        <v>1</v>
      </c>
      <c r="BM7" s="23">
        <v>1</v>
      </c>
      <c r="BN7" s="23">
        <v>1</v>
      </c>
      <c r="BO7" s="23">
        <v>1</v>
      </c>
      <c r="BP7" s="23">
        <v>1</v>
      </c>
      <c r="BQ7" s="23">
        <v>1</v>
      </c>
      <c r="BR7" s="23">
        <v>1</v>
      </c>
      <c r="BS7" s="23">
        <v>1</v>
      </c>
      <c r="BT7" s="23">
        <v>1</v>
      </c>
      <c r="BU7" s="23">
        <v>1</v>
      </c>
      <c r="BV7" s="23">
        <v>1</v>
      </c>
      <c r="BW7" s="23">
        <v>1</v>
      </c>
      <c r="BX7" s="23">
        <v>1</v>
      </c>
      <c r="BY7" s="23">
        <v>1</v>
      </c>
      <c r="BZ7" s="23">
        <v>1</v>
      </c>
      <c r="CA7" s="23">
        <v>1</v>
      </c>
      <c r="CB7" s="23">
        <v>1</v>
      </c>
      <c r="CC7" s="23">
        <v>1</v>
      </c>
      <c r="CD7" s="23">
        <v>1</v>
      </c>
      <c r="CE7" s="23">
        <v>1</v>
      </c>
      <c r="CF7" s="23">
        <v>1</v>
      </c>
      <c r="CG7" s="23">
        <v>1</v>
      </c>
      <c r="CH7" s="23">
        <v>1</v>
      </c>
      <c r="CI7" s="23">
        <v>1</v>
      </c>
      <c r="CJ7" s="23">
        <v>1</v>
      </c>
      <c r="CK7" s="23">
        <v>1</v>
      </c>
      <c r="CL7" s="23">
        <v>1</v>
      </c>
      <c r="CM7" s="23">
        <v>1</v>
      </c>
    </row>
    <row r="8" spans="1:91" s="22" customFormat="1" x14ac:dyDescent="0.3">
      <c r="A8" s="21" t="s">
        <v>4</v>
      </c>
      <c r="B8" s="23">
        <v>1</v>
      </c>
      <c r="C8" s="23">
        <v>1</v>
      </c>
      <c r="D8" s="23">
        <v>1</v>
      </c>
      <c r="E8" s="23">
        <v>1</v>
      </c>
      <c r="F8" s="23">
        <v>1</v>
      </c>
      <c r="G8" s="23">
        <v>1</v>
      </c>
      <c r="H8" s="23">
        <v>1</v>
      </c>
      <c r="I8" s="23">
        <v>1</v>
      </c>
      <c r="J8" s="23">
        <v>1</v>
      </c>
      <c r="K8" s="23">
        <v>1</v>
      </c>
      <c r="L8" s="23">
        <v>1</v>
      </c>
      <c r="M8" s="23">
        <v>1</v>
      </c>
      <c r="N8" s="23">
        <v>1</v>
      </c>
      <c r="O8" s="23">
        <v>1</v>
      </c>
      <c r="P8" s="23">
        <v>1</v>
      </c>
      <c r="Q8" s="23">
        <v>1</v>
      </c>
      <c r="R8" s="23">
        <v>1</v>
      </c>
      <c r="S8" s="23">
        <v>1</v>
      </c>
      <c r="T8" s="23">
        <v>1</v>
      </c>
      <c r="U8" s="23">
        <v>1</v>
      </c>
      <c r="V8" s="23">
        <v>1</v>
      </c>
      <c r="W8" s="23">
        <v>1</v>
      </c>
      <c r="X8" s="23">
        <v>1</v>
      </c>
      <c r="Y8" s="23">
        <v>1</v>
      </c>
      <c r="Z8" s="23">
        <v>1</v>
      </c>
      <c r="AA8" s="23">
        <v>1</v>
      </c>
      <c r="AB8" s="23">
        <v>1</v>
      </c>
      <c r="AC8" s="23">
        <v>1</v>
      </c>
      <c r="AD8" s="23">
        <v>1</v>
      </c>
      <c r="AE8" s="23">
        <v>1</v>
      </c>
      <c r="AF8" s="23">
        <v>1</v>
      </c>
      <c r="AG8" s="23">
        <v>1</v>
      </c>
      <c r="AH8" s="23">
        <v>1</v>
      </c>
      <c r="AI8" s="23">
        <v>1</v>
      </c>
      <c r="AJ8" s="23">
        <v>1</v>
      </c>
      <c r="AK8" s="23">
        <v>1</v>
      </c>
      <c r="AL8" s="23">
        <v>1</v>
      </c>
      <c r="AM8" s="23">
        <v>1</v>
      </c>
      <c r="AN8" s="23">
        <v>1</v>
      </c>
      <c r="AO8" s="23">
        <v>1</v>
      </c>
      <c r="AP8" s="23">
        <v>1</v>
      </c>
      <c r="AQ8" s="23">
        <v>1</v>
      </c>
      <c r="AR8" s="23">
        <v>1</v>
      </c>
      <c r="AS8" s="23">
        <v>1</v>
      </c>
      <c r="AT8" s="23">
        <v>1</v>
      </c>
      <c r="AU8" s="23">
        <v>1</v>
      </c>
      <c r="AV8" s="23">
        <v>1</v>
      </c>
      <c r="AW8" s="23">
        <v>1</v>
      </c>
      <c r="AX8" s="23">
        <v>1</v>
      </c>
      <c r="AY8" s="23">
        <v>1</v>
      </c>
      <c r="AZ8" s="23">
        <v>1</v>
      </c>
      <c r="BA8" s="23">
        <v>1</v>
      </c>
      <c r="BB8" s="23">
        <v>1</v>
      </c>
      <c r="BC8" s="23">
        <v>1</v>
      </c>
      <c r="BD8" s="23">
        <v>1</v>
      </c>
      <c r="BE8" s="23">
        <v>1</v>
      </c>
      <c r="BF8" s="23">
        <v>1</v>
      </c>
      <c r="BG8" s="23">
        <v>1</v>
      </c>
      <c r="BH8" s="23">
        <v>1</v>
      </c>
      <c r="BI8" s="23">
        <v>1</v>
      </c>
      <c r="BJ8" s="23">
        <v>1</v>
      </c>
      <c r="BK8" s="23">
        <v>1</v>
      </c>
      <c r="BL8" s="23">
        <v>1</v>
      </c>
      <c r="BM8" s="23">
        <v>1</v>
      </c>
      <c r="BN8" s="23">
        <v>1</v>
      </c>
      <c r="BO8" s="23">
        <v>1</v>
      </c>
      <c r="BP8" s="23">
        <v>1</v>
      </c>
      <c r="BQ8" s="23">
        <v>1</v>
      </c>
      <c r="BR8" s="23">
        <v>1</v>
      </c>
      <c r="BS8" s="23">
        <v>1</v>
      </c>
      <c r="BT8" s="23">
        <v>1</v>
      </c>
      <c r="BU8" s="23">
        <v>1</v>
      </c>
      <c r="BV8" s="23">
        <v>1</v>
      </c>
      <c r="BW8" s="23">
        <v>1</v>
      </c>
      <c r="BX8" s="23">
        <v>1</v>
      </c>
      <c r="BY8" s="23">
        <v>1</v>
      </c>
      <c r="BZ8" s="23">
        <v>1</v>
      </c>
      <c r="CA8" s="23">
        <v>1</v>
      </c>
      <c r="CB8" s="23">
        <v>1</v>
      </c>
      <c r="CC8" s="23">
        <v>1</v>
      </c>
      <c r="CD8" s="23">
        <v>1</v>
      </c>
      <c r="CE8" s="23">
        <v>1</v>
      </c>
      <c r="CF8" s="23">
        <v>1</v>
      </c>
      <c r="CG8" s="23">
        <v>1</v>
      </c>
      <c r="CH8" s="23">
        <v>1</v>
      </c>
      <c r="CI8" s="23">
        <v>1</v>
      </c>
      <c r="CJ8" s="23">
        <v>1</v>
      </c>
      <c r="CK8" s="23">
        <v>1</v>
      </c>
      <c r="CL8" s="23">
        <v>1</v>
      </c>
      <c r="CM8" s="23">
        <v>1</v>
      </c>
    </row>
    <row r="9" spans="1:91" s="22" customFormat="1" x14ac:dyDescent="0.3">
      <c r="A9" s="21" t="s">
        <v>5</v>
      </c>
      <c r="B9" s="23">
        <v>1</v>
      </c>
      <c r="C9" s="23">
        <v>1</v>
      </c>
      <c r="D9" s="23">
        <v>1</v>
      </c>
      <c r="E9" s="23">
        <v>1</v>
      </c>
      <c r="F9" s="23">
        <v>1</v>
      </c>
      <c r="G9" s="23">
        <v>1</v>
      </c>
      <c r="H9" s="23">
        <v>1</v>
      </c>
      <c r="I9" s="23">
        <v>1</v>
      </c>
      <c r="J9" s="23">
        <v>1</v>
      </c>
      <c r="K9" s="23">
        <v>1</v>
      </c>
      <c r="L9" s="23">
        <v>1</v>
      </c>
      <c r="M9" s="23">
        <v>1</v>
      </c>
      <c r="N9" s="23">
        <v>1</v>
      </c>
      <c r="O9" s="23">
        <v>1</v>
      </c>
      <c r="P9" s="23">
        <v>1</v>
      </c>
      <c r="Q9" s="23">
        <v>1</v>
      </c>
      <c r="R9" s="23">
        <v>1</v>
      </c>
      <c r="S9" s="23">
        <v>1</v>
      </c>
      <c r="T9" s="23">
        <v>1</v>
      </c>
      <c r="U9" s="23">
        <v>1</v>
      </c>
      <c r="V9" s="23">
        <v>1</v>
      </c>
      <c r="W9" s="23">
        <v>1</v>
      </c>
      <c r="X9" s="23">
        <v>1</v>
      </c>
      <c r="Y9" s="23">
        <v>1</v>
      </c>
      <c r="Z9" s="23">
        <v>1</v>
      </c>
      <c r="AA9" s="23">
        <v>1</v>
      </c>
      <c r="AB9" s="23">
        <v>1</v>
      </c>
      <c r="AC9" s="23">
        <v>1</v>
      </c>
      <c r="AD9" s="23">
        <v>1</v>
      </c>
      <c r="AE9" s="23">
        <v>1</v>
      </c>
      <c r="AF9" s="23">
        <v>1</v>
      </c>
      <c r="AG9" s="23">
        <v>1</v>
      </c>
      <c r="AH9" s="23">
        <v>1</v>
      </c>
      <c r="AI9" s="23">
        <v>1</v>
      </c>
      <c r="AJ9" s="23">
        <v>1</v>
      </c>
      <c r="AK9" s="23">
        <v>1</v>
      </c>
      <c r="AL9" s="23">
        <v>1</v>
      </c>
      <c r="AM9" s="23">
        <v>1</v>
      </c>
      <c r="AN9" s="23">
        <v>1</v>
      </c>
      <c r="AO9" s="23">
        <v>1</v>
      </c>
      <c r="AP9" s="23">
        <v>1</v>
      </c>
      <c r="AQ9" s="23">
        <v>1</v>
      </c>
      <c r="AR9" s="23">
        <v>1</v>
      </c>
      <c r="AS9" s="23">
        <v>1</v>
      </c>
      <c r="AT9" s="23">
        <v>1</v>
      </c>
      <c r="AU9" s="23">
        <v>1</v>
      </c>
      <c r="AV9" s="23">
        <v>1</v>
      </c>
      <c r="AW9" s="23">
        <v>1</v>
      </c>
      <c r="AX9" s="23">
        <v>1</v>
      </c>
      <c r="AY9" s="23">
        <v>1</v>
      </c>
      <c r="AZ9" s="23">
        <v>1</v>
      </c>
      <c r="BA9" s="23">
        <v>1</v>
      </c>
      <c r="BB9" s="23">
        <v>1</v>
      </c>
      <c r="BC9" s="23">
        <v>1</v>
      </c>
      <c r="BD9" s="23">
        <v>1</v>
      </c>
      <c r="BE9" s="23">
        <v>1</v>
      </c>
      <c r="BF9" s="23">
        <v>1</v>
      </c>
      <c r="BG9" s="23">
        <v>1</v>
      </c>
      <c r="BH9" s="23">
        <v>1</v>
      </c>
      <c r="BI9" s="23">
        <v>1</v>
      </c>
      <c r="BJ9" s="23">
        <v>1</v>
      </c>
      <c r="BK9" s="23">
        <v>1</v>
      </c>
      <c r="BL9" s="23">
        <v>1</v>
      </c>
      <c r="BM9" s="23">
        <v>1</v>
      </c>
      <c r="BN9" s="23">
        <v>1</v>
      </c>
      <c r="BO9" s="23">
        <v>1</v>
      </c>
      <c r="BP9" s="23">
        <v>1</v>
      </c>
      <c r="BQ9" s="23">
        <v>1</v>
      </c>
      <c r="BR9" s="23">
        <v>1</v>
      </c>
      <c r="BS9" s="23">
        <v>1</v>
      </c>
      <c r="BT9" s="23">
        <v>1</v>
      </c>
      <c r="BU9" s="23">
        <v>1</v>
      </c>
      <c r="BV9" s="23">
        <v>1</v>
      </c>
      <c r="BW9" s="23">
        <v>1</v>
      </c>
      <c r="BX9" s="23">
        <v>1</v>
      </c>
      <c r="BY9" s="23">
        <v>1</v>
      </c>
      <c r="BZ9" s="23">
        <v>1</v>
      </c>
      <c r="CA9" s="23">
        <v>1</v>
      </c>
      <c r="CB9" s="23">
        <v>1</v>
      </c>
      <c r="CC9" s="23">
        <v>1</v>
      </c>
      <c r="CD9" s="23">
        <v>1</v>
      </c>
      <c r="CE9" s="23">
        <v>1</v>
      </c>
      <c r="CF9" s="23">
        <v>1</v>
      </c>
      <c r="CG9" s="23">
        <v>1</v>
      </c>
      <c r="CH9" s="23">
        <v>1</v>
      </c>
      <c r="CI9" s="23">
        <v>1</v>
      </c>
      <c r="CJ9" s="23">
        <v>1</v>
      </c>
      <c r="CK9" s="23">
        <v>1</v>
      </c>
      <c r="CL9" s="23">
        <v>1</v>
      </c>
      <c r="CM9" s="23">
        <v>1</v>
      </c>
    </row>
    <row r="10" spans="1:91" s="22" customFormat="1" x14ac:dyDescent="0.3">
      <c r="A10" s="21" t="s">
        <v>6</v>
      </c>
      <c r="B10" s="23">
        <v>1</v>
      </c>
      <c r="C10" s="23">
        <v>1</v>
      </c>
      <c r="D10" s="23">
        <v>1</v>
      </c>
      <c r="E10" s="23">
        <v>1</v>
      </c>
      <c r="F10" s="23">
        <v>1</v>
      </c>
      <c r="G10" s="23">
        <v>1</v>
      </c>
      <c r="H10" s="23">
        <v>1</v>
      </c>
      <c r="I10" s="23">
        <v>1</v>
      </c>
      <c r="J10" s="23">
        <v>1</v>
      </c>
      <c r="K10" s="23">
        <v>1</v>
      </c>
      <c r="L10" s="23">
        <v>1</v>
      </c>
      <c r="M10" s="23">
        <v>1</v>
      </c>
      <c r="N10" s="23">
        <v>1</v>
      </c>
      <c r="O10" s="23">
        <v>1</v>
      </c>
      <c r="P10" s="23">
        <v>1</v>
      </c>
      <c r="Q10" s="23">
        <v>1</v>
      </c>
      <c r="R10" s="23">
        <v>1</v>
      </c>
      <c r="S10" s="23">
        <v>1</v>
      </c>
      <c r="T10" s="23">
        <v>1</v>
      </c>
      <c r="U10" s="23">
        <v>1</v>
      </c>
      <c r="V10" s="23">
        <v>1</v>
      </c>
      <c r="W10" s="23">
        <v>1</v>
      </c>
      <c r="X10" s="23">
        <v>1</v>
      </c>
      <c r="Y10" s="23">
        <v>1</v>
      </c>
      <c r="Z10" s="23">
        <v>1</v>
      </c>
      <c r="AA10" s="23">
        <v>1</v>
      </c>
      <c r="AB10" s="23">
        <v>1</v>
      </c>
      <c r="AC10" s="23">
        <v>1</v>
      </c>
      <c r="AD10" s="23">
        <v>1</v>
      </c>
      <c r="AE10" s="23">
        <v>1</v>
      </c>
      <c r="AF10" s="23">
        <v>1</v>
      </c>
      <c r="AG10" s="23">
        <v>1</v>
      </c>
      <c r="AH10" s="23">
        <v>1</v>
      </c>
      <c r="AI10" s="23">
        <v>1</v>
      </c>
      <c r="AJ10" s="23">
        <v>1</v>
      </c>
      <c r="AK10" s="23">
        <v>1</v>
      </c>
      <c r="AL10" s="23">
        <v>1</v>
      </c>
      <c r="AM10" s="23">
        <v>1</v>
      </c>
      <c r="AN10" s="23">
        <v>1</v>
      </c>
      <c r="AO10" s="23">
        <v>1</v>
      </c>
      <c r="AP10" s="23">
        <v>1</v>
      </c>
      <c r="AQ10" s="23">
        <v>1</v>
      </c>
      <c r="AR10" s="23">
        <v>1</v>
      </c>
      <c r="AS10" s="23">
        <v>1</v>
      </c>
      <c r="AT10" s="23">
        <v>1</v>
      </c>
      <c r="AU10" s="23">
        <v>1</v>
      </c>
      <c r="AV10" s="23">
        <v>1</v>
      </c>
      <c r="AW10" s="23">
        <v>1</v>
      </c>
      <c r="AX10" s="23">
        <v>1</v>
      </c>
      <c r="AY10" s="23">
        <v>1</v>
      </c>
      <c r="AZ10" s="23">
        <v>1</v>
      </c>
      <c r="BA10" s="23">
        <v>1</v>
      </c>
      <c r="BB10" s="23">
        <v>1</v>
      </c>
      <c r="BC10" s="23">
        <v>1</v>
      </c>
      <c r="BD10" s="23">
        <v>1</v>
      </c>
      <c r="BE10" s="23">
        <v>1</v>
      </c>
      <c r="BF10" s="23">
        <v>1</v>
      </c>
      <c r="BG10" s="23">
        <v>1</v>
      </c>
      <c r="BH10" s="23">
        <v>1</v>
      </c>
      <c r="BI10" s="23">
        <v>1</v>
      </c>
      <c r="BJ10" s="23">
        <v>1</v>
      </c>
      <c r="BK10" s="23">
        <v>1</v>
      </c>
      <c r="BL10" s="23">
        <v>1</v>
      </c>
      <c r="BM10" s="23">
        <v>1</v>
      </c>
      <c r="BN10" s="23">
        <v>1</v>
      </c>
      <c r="BO10" s="23">
        <v>1</v>
      </c>
      <c r="BP10" s="23">
        <v>1</v>
      </c>
      <c r="BQ10" s="23">
        <v>1</v>
      </c>
      <c r="BR10" s="23">
        <v>1</v>
      </c>
      <c r="BS10" s="23">
        <v>1</v>
      </c>
      <c r="BT10" s="23">
        <v>1</v>
      </c>
      <c r="BU10" s="23">
        <v>1</v>
      </c>
      <c r="BV10" s="23">
        <v>1</v>
      </c>
      <c r="BW10" s="23">
        <v>1</v>
      </c>
      <c r="BX10" s="23">
        <v>1</v>
      </c>
      <c r="BY10" s="23">
        <v>1</v>
      </c>
      <c r="BZ10" s="23">
        <v>1</v>
      </c>
      <c r="CA10" s="23">
        <v>1</v>
      </c>
      <c r="CB10" s="23">
        <v>1</v>
      </c>
      <c r="CC10" s="23">
        <v>1</v>
      </c>
      <c r="CD10" s="23">
        <v>1</v>
      </c>
      <c r="CE10" s="23">
        <v>1</v>
      </c>
      <c r="CF10" s="23">
        <v>1</v>
      </c>
      <c r="CG10" s="23">
        <v>1</v>
      </c>
      <c r="CH10" s="23">
        <v>1</v>
      </c>
      <c r="CI10" s="23">
        <v>1</v>
      </c>
      <c r="CJ10" s="23">
        <v>1</v>
      </c>
      <c r="CK10" s="23">
        <v>1</v>
      </c>
      <c r="CL10" s="23">
        <v>1</v>
      </c>
      <c r="CM10" s="23">
        <v>1</v>
      </c>
    </row>
    <row r="11" spans="1:91" s="22" customFormat="1" x14ac:dyDescent="0.3">
      <c r="A11" s="21" t="s">
        <v>7</v>
      </c>
      <c r="B11" s="23">
        <v>1</v>
      </c>
      <c r="C11" s="23">
        <v>1</v>
      </c>
      <c r="D11" s="23">
        <v>1</v>
      </c>
      <c r="E11" s="23">
        <v>1</v>
      </c>
      <c r="F11" s="23">
        <v>1</v>
      </c>
      <c r="G11" s="23">
        <v>1</v>
      </c>
      <c r="H11" s="23">
        <v>1</v>
      </c>
      <c r="I11" s="23">
        <v>1</v>
      </c>
      <c r="J11" s="23">
        <v>1</v>
      </c>
      <c r="K11" s="23">
        <v>1</v>
      </c>
      <c r="L11" s="23">
        <v>1</v>
      </c>
      <c r="M11" s="23">
        <v>1</v>
      </c>
      <c r="N11" s="23">
        <v>1</v>
      </c>
      <c r="O11" s="23">
        <v>1</v>
      </c>
      <c r="P11" s="23">
        <v>1</v>
      </c>
      <c r="Q11" s="23">
        <v>1</v>
      </c>
      <c r="R11" s="23">
        <v>1</v>
      </c>
      <c r="S11" s="23">
        <v>1</v>
      </c>
      <c r="T11" s="23">
        <v>1</v>
      </c>
      <c r="U11" s="23">
        <v>1</v>
      </c>
      <c r="V11" s="23">
        <v>1</v>
      </c>
      <c r="W11" s="23">
        <v>1</v>
      </c>
      <c r="X11" s="23">
        <v>1</v>
      </c>
      <c r="Y11" s="23">
        <v>1</v>
      </c>
      <c r="Z11" s="23">
        <v>1</v>
      </c>
      <c r="AA11" s="23">
        <v>1</v>
      </c>
      <c r="AB11" s="23">
        <v>1</v>
      </c>
      <c r="AC11" s="23">
        <v>1</v>
      </c>
      <c r="AD11" s="23">
        <v>1</v>
      </c>
      <c r="AE11" s="23">
        <v>1</v>
      </c>
      <c r="AF11" s="23">
        <v>1</v>
      </c>
      <c r="AG11" s="23">
        <v>1</v>
      </c>
      <c r="AH11" s="23">
        <v>1</v>
      </c>
      <c r="AI11" s="23">
        <v>1</v>
      </c>
      <c r="AJ11" s="23">
        <v>1</v>
      </c>
      <c r="AK11" s="23">
        <v>1</v>
      </c>
      <c r="AL11" s="23">
        <v>1</v>
      </c>
      <c r="AM11" s="23">
        <v>1</v>
      </c>
      <c r="AN11" s="23">
        <v>1</v>
      </c>
      <c r="AO11" s="23">
        <v>1</v>
      </c>
      <c r="AP11" s="23">
        <v>1</v>
      </c>
      <c r="AQ11" s="23">
        <v>1</v>
      </c>
      <c r="AR11" s="23">
        <v>1</v>
      </c>
      <c r="AS11" s="23">
        <v>1</v>
      </c>
      <c r="AT11" s="23">
        <v>1</v>
      </c>
      <c r="AU11" s="23">
        <v>1</v>
      </c>
      <c r="AV11" s="23">
        <v>1</v>
      </c>
      <c r="AW11" s="23">
        <v>1</v>
      </c>
      <c r="AX11" s="23">
        <v>1</v>
      </c>
      <c r="AY11" s="23">
        <v>1</v>
      </c>
      <c r="AZ11" s="23">
        <v>1</v>
      </c>
      <c r="BA11" s="23">
        <v>1</v>
      </c>
      <c r="BB11" s="23">
        <v>1</v>
      </c>
      <c r="BC11" s="23">
        <v>1</v>
      </c>
      <c r="BD11" s="23">
        <v>1</v>
      </c>
      <c r="BE11" s="23">
        <v>1</v>
      </c>
      <c r="BF11" s="23">
        <v>1</v>
      </c>
      <c r="BG11" s="23">
        <v>1</v>
      </c>
      <c r="BH11" s="23">
        <v>1</v>
      </c>
      <c r="BI11" s="23">
        <v>1</v>
      </c>
      <c r="BJ11" s="23">
        <v>1</v>
      </c>
      <c r="BK11" s="23">
        <v>1</v>
      </c>
      <c r="BL11" s="23">
        <v>1</v>
      </c>
      <c r="BM11" s="23">
        <v>1</v>
      </c>
      <c r="BN11" s="23">
        <v>1</v>
      </c>
      <c r="BO11" s="23">
        <v>1</v>
      </c>
      <c r="BP11" s="23">
        <v>1</v>
      </c>
      <c r="BQ11" s="23">
        <v>1</v>
      </c>
      <c r="BR11" s="23">
        <v>1</v>
      </c>
      <c r="BS11" s="23">
        <v>1</v>
      </c>
      <c r="BT11" s="23">
        <v>1</v>
      </c>
      <c r="BU11" s="23">
        <v>1</v>
      </c>
      <c r="BV11" s="23">
        <v>1</v>
      </c>
      <c r="BW11" s="23">
        <v>1</v>
      </c>
      <c r="BX11" s="23">
        <v>1</v>
      </c>
      <c r="BY11" s="23">
        <v>1</v>
      </c>
      <c r="BZ11" s="23">
        <v>1</v>
      </c>
      <c r="CA11" s="23">
        <v>1</v>
      </c>
      <c r="CB11" s="23">
        <v>1</v>
      </c>
      <c r="CC11" s="23">
        <v>1</v>
      </c>
      <c r="CD11" s="23">
        <v>1</v>
      </c>
      <c r="CE11" s="23">
        <v>1</v>
      </c>
      <c r="CF11" s="23">
        <v>1</v>
      </c>
      <c r="CG11" s="23">
        <v>1</v>
      </c>
      <c r="CH11" s="23">
        <v>1</v>
      </c>
      <c r="CI11" s="23">
        <v>1</v>
      </c>
      <c r="CJ11" s="23">
        <v>1</v>
      </c>
      <c r="CK11" s="23">
        <v>1</v>
      </c>
      <c r="CL11" s="23">
        <v>1</v>
      </c>
      <c r="CM11" s="23">
        <v>1</v>
      </c>
    </row>
    <row r="12" spans="1:91" s="22" customFormat="1" x14ac:dyDescent="0.3">
      <c r="A12" s="21" t="s">
        <v>8</v>
      </c>
      <c r="B12" s="23">
        <v>1</v>
      </c>
      <c r="C12" s="23">
        <v>1</v>
      </c>
      <c r="D12" s="23">
        <v>1</v>
      </c>
      <c r="E12" s="23">
        <v>1</v>
      </c>
      <c r="F12" s="23">
        <v>1</v>
      </c>
      <c r="G12" s="23">
        <v>1</v>
      </c>
      <c r="H12" s="23">
        <v>1</v>
      </c>
      <c r="I12" s="23">
        <v>1</v>
      </c>
      <c r="J12" s="23">
        <v>1</v>
      </c>
      <c r="K12" s="23">
        <v>1</v>
      </c>
      <c r="L12" s="23">
        <v>1</v>
      </c>
      <c r="M12" s="23">
        <v>1</v>
      </c>
      <c r="N12" s="23">
        <v>1</v>
      </c>
      <c r="O12" s="23">
        <v>1</v>
      </c>
      <c r="P12" s="23">
        <v>1</v>
      </c>
      <c r="Q12" s="23">
        <v>1</v>
      </c>
      <c r="R12" s="23">
        <v>1</v>
      </c>
      <c r="S12" s="23">
        <v>1</v>
      </c>
      <c r="T12" s="23">
        <v>1</v>
      </c>
      <c r="U12" s="23">
        <v>1</v>
      </c>
      <c r="V12" s="23">
        <v>1</v>
      </c>
      <c r="W12" s="23">
        <v>1</v>
      </c>
      <c r="X12" s="23">
        <v>1</v>
      </c>
      <c r="Y12" s="23">
        <v>1</v>
      </c>
      <c r="Z12" s="23">
        <v>1</v>
      </c>
      <c r="AA12" s="23">
        <v>1</v>
      </c>
      <c r="AB12" s="23">
        <v>1</v>
      </c>
      <c r="AC12" s="23">
        <v>1</v>
      </c>
      <c r="AD12" s="23">
        <v>1</v>
      </c>
      <c r="AE12" s="23">
        <v>1</v>
      </c>
      <c r="AF12" s="23">
        <v>1</v>
      </c>
      <c r="AG12" s="23">
        <v>1</v>
      </c>
      <c r="AH12" s="23">
        <v>1</v>
      </c>
      <c r="AI12" s="23">
        <v>1</v>
      </c>
      <c r="AJ12" s="23">
        <v>1</v>
      </c>
      <c r="AK12" s="23">
        <v>1</v>
      </c>
      <c r="AL12" s="23">
        <v>1</v>
      </c>
      <c r="AM12" s="23">
        <v>1</v>
      </c>
      <c r="AN12" s="23">
        <v>1</v>
      </c>
      <c r="AO12" s="23">
        <v>1</v>
      </c>
      <c r="AP12" s="23">
        <v>1</v>
      </c>
      <c r="AQ12" s="23">
        <v>1</v>
      </c>
      <c r="AR12" s="23">
        <v>1</v>
      </c>
      <c r="AS12" s="23">
        <v>1</v>
      </c>
      <c r="AT12" s="23">
        <v>1</v>
      </c>
      <c r="AU12" s="23">
        <v>1</v>
      </c>
      <c r="AV12" s="23">
        <v>1</v>
      </c>
      <c r="AW12" s="23">
        <v>1</v>
      </c>
      <c r="AX12" s="23">
        <v>1</v>
      </c>
      <c r="AY12" s="23">
        <v>1</v>
      </c>
      <c r="AZ12" s="23">
        <v>1</v>
      </c>
      <c r="BA12" s="23">
        <v>1</v>
      </c>
      <c r="BB12" s="23">
        <v>1</v>
      </c>
      <c r="BC12" s="23">
        <v>1</v>
      </c>
      <c r="BD12" s="23">
        <v>1</v>
      </c>
      <c r="BE12" s="23">
        <v>1</v>
      </c>
      <c r="BF12" s="23">
        <v>1</v>
      </c>
      <c r="BG12" s="23">
        <v>1</v>
      </c>
      <c r="BH12" s="23">
        <v>1</v>
      </c>
      <c r="BI12" s="23">
        <v>1</v>
      </c>
      <c r="BJ12" s="23">
        <v>1</v>
      </c>
      <c r="BK12" s="23">
        <v>1</v>
      </c>
      <c r="BL12" s="23">
        <v>1</v>
      </c>
      <c r="BM12" s="23">
        <v>1</v>
      </c>
      <c r="BN12" s="23">
        <v>1</v>
      </c>
      <c r="BO12" s="23">
        <v>1</v>
      </c>
      <c r="BP12" s="23">
        <v>1</v>
      </c>
      <c r="BQ12" s="23">
        <v>1</v>
      </c>
      <c r="BR12" s="23">
        <v>1</v>
      </c>
      <c r="BS12" s="23">
        <v>1</v>
      </c>
      <c r="BT12" s="23">
        <v>1</v>
      </c>
      <c r="BU12" s="23">
        <v>1</v>
      </c>
      <c r="BV12" s="23">
        <v>1</v>
      </c>
      <c r="BW12" s="23">
        <v>1</v>
      </c>
      <c r="BX12" s="23">
        <v>1</v>
      </c>
      <c r="BY12" s="23">
        <v>1</v>
      </c>
      <c r="BZ12" s="23">
        <v>1</v>
      </c>
      <c r="CA12" s="23">
        <v>1</v>
      </c>
      <c r="CB12" s="23">
        <v>1</v>
      </c>
      <c r="CC12" s="23">
        <v>1</v>
      </c>
      <c r="CD12" s="23">
        <v>1</v>
      </c>
      <c r="CE12" s="23">
        <v>1</v>
      </c>
      <c r="CF12" s="23">
        <v>1</v>
      </c>
      <c r="CG12" s="23">
        <v>1</v>
      </c>
      <c r="CH12" s="23">
        <v>1</v>
      </c>
      <c r="CI12" s="23">
        <v>1</v>
      </c>
      <c r="CJ12" s="23">
        <v>1</v>
      </c>
      <c r="CK12" s="23">
        <v>1</v>
      </c>
      <c r="CL12" s="23">
        <v>1</v>
      </c>
      <c r="CM12" s="23">
        <v>1</v>
      </c>
    </row>
    <row r="13" spans="1:91" s="22" customFormat="1" x14ac:dyDescent="0.3">
      <c r="A13" s="21" t="s">
        <v>9</v>
      </c>
      <c r="B13" s="23">
        <v>1</v>
      </c>
      <c r="C13" s="23">
        <v>1</v>
      </c>
      <c r="D13" s="23">
        <v>1</v>
      </c>
      <c r="E13" s="23">
        <v>1</v>
      </c>
      <c r="F13" s="23">
        <v>1</v>
      </c>
      <c r="G13" s="23">
        <v>1</v>
      </c>
      <c r="H13" s="23">
        <v>1</v>
      </c>
      <c r="I13" s="23">
        <v>1</v>
      </c>
      <c r="J13" s="23">
        <v>1</v>
      </c>
      <c r="K13" s="23">
        <v>1</v>
      </c>
      <c r="L13" s="23">
        <v>1</v>
      </c>
      <c r="M13" s="23">
        <v>1</v>
      </c>
      <c r="N13" s="23">
        <v>1</v>
      </c>
      <c r="O13" s="23">
        <v>1</v>
      </c>
      <c r="P13" s="23">
        <v>1</v>
      </c>
      <c r="Q13" s="23">
        <v>1</v>
      </c>
      <c r="R13" s="23">
        <v>1</v>
      </c>
      <c r="S13" s="23">
        <v>1</v>
      </c>
      <c r="T13" s="23">
        <v>1</v>
      </c>
      <c r="U13" s="23">
        <v>1</v>
      </c>
      <c r="V13" s="23">
        <v>1</v>
      </c>
      <c r="W13" s="23">
        <v>1</v>
      </c>
      <c r="X13" s="23">
        <v>1</v>
      </c>
      <c r="Y13" s="23">
        <v>1</v>
      </c>
      <c r="Z13" s="23">
        <v>1</v>
      </c>
      <c r="AA13" s="23">
        <v>1</v>
      </c>
      <c r="AB13" s="23">
        <v>1</v>
      </c>
      <c r="AC13" s="23">
        <v>1</v>
      </c>
      <c r="AD13" s="23">
        <v>1</v>
      </c>
      <c r="AE13" s="23">
        <v>1</v>
      </c>
      <c r="AF13" s="23">
        <v>1</v>
      </c>
      <c r="AG13" s="23">
        <v>1</v>
      </c>
      <c r="AH13" s="23">
        <v>1</v>
      </c>
      <c r="AI13" s="23">
        <v>1</v>
      </c>
      <c r="AJ13" s="23">
        <v>1</v>
      </c>
      <c r="AK13" s="23">
        <v>1</v>
      </c>
      <c r="AL13" s="23">
        <v>1</v>
      </c>
      <c r="AM13" s="23">
        <v>1</v>
      </c>
      <c r="AN13" s="23">
        <v>1</v>
      </c>
      <c r="AO13" s="23">
        <v>1</v>
      </c>
      <c r="AP13" s="23">
        <v>1</v>
      </c>
      <c r="AQ13" s="23">
        <v>1</v>
      </c>
      <c r="AR13" s="23">
        <v>1</v>
      </c>
      <c r="AS13" s="23">
        <v>1</v>
      </c>
      <c r="AT13" s="23">
        <v>1</v>
      </c>
      <c r="AU13" s="23">
        <v>1</v>
      </c>
      <c r="AV13" s="23">
        <v>1</v>
      </c>
      <c r="AW13" s="23">
        <v>1</v>
      </c>
      <c r="AX13" s="23">
        <v>1</v>
      </c>
      <c r="AY13" s="23">
        <v>1</v>
      </c>
      <c r="AZ13" s="23">
        <v>1</v>
      </c>
      <c r="BA13" s="23">
        <v>1</v>
      </c>
      <c r="BB13" s="23">
        <v>1</v>
      </c>
      <c r="BC13" s="23">
        <v>1</v>
      </c>
      <c r="BD13" s="23">
        <v>1</v>
      </c>
      <c r="BE13" s="23">
        <v>1</v>
      </c>
      <c r="BF13" s="23">
        <v>1</v>
      </c>
      <c r="BG13" s="23">
        <v>1</v>
      </c>
      <c r="BH13" s="23">
        <v>1</v>
      </c>
      <c r="BI13" s="23">
        <v>1</v>
      </c>
      <c r="BJ13" s="23">
        <v>1</v>
      </c>
      <c r="BK13" s="23">
        <v>1</v>
      </c>
      <c r="BL13" s="23">
        <v>1</v>
      </c>
      <c r="BM13" s="23">
        <v>1</v>
      </c>
      <c r="BN13" s="23">
        <v>1</v>
      </c>
      <c r="BO13" s="23">
        <v>1</v>
      </c>
      <c r="BP13" s="23">
        <v>1</v>
      </c>
      <c r="BQ13" s="23">
        <v>1</v>
      </c>
      <c r="BR13" s="23">
        <v>1</v>
      </c>
      <c r="BS13" s="23">
        <v>1</v>
      </c>
      <c r="BT13" s="23">
        <v>1</v>
      </c>
      <c r="BU13" s="23">
        <v>1</v>
      </c>
      <c r="BV13" s="23">
        <v>1</v>
      </c>
      <c r="BW13" s="23">
        <v>1</v>
      </c>
      <c r="BX13" s="23">
        <v>1</v>
      </c>
      <c r="BY13" s="23">
        <v>1</v>
      </c>
      <c r="BZ13" s="23">
        <v>1</v>
      </c>
      <c r="CA13" s="23">
        <v>1</v>
      </c>
      <c r="CB13" s="23">
        <v>1</v>
      </c>
      <c r="CC13" s="23">
        <v>1</v>
      </c>
      <c r="CD13" s="23">
        <v>1</v>
      </c>
      <c r="CE13" s="23">
        <v>1</v>
      </c>
      <c r="CF13" s="23">
        <v>1</v>
      </c>
      <c r="CG13" s="23">
        <v>1</v>
      </c>
      <c r="CH13" s="23">
        <v>1</v>
      </c>
      <c r="CI13" s="23">
        <v>1</v>
      </c>
      <c r="CJ13" s="23">
        <v>1</v>
      </c>
      <c r="CK13" s="23">
        <v>1</v>
      </c>
      <c r="CL13" s="23">
        <v>1</v>
      </c>
      <c r="CM13" s="23">
        <v>1</v>
      </c>
    </row>
    <row r="14" spans="1:91" s="22" customFormat="1" x14ac:dyDescent="0.3">
      <c r="A14" s="21" t="s">
        <v>10</v>
      </c>
      <c r="B14" s="23">
        <v>1</v>
      </c>
      <c r="C14" s="23">
        <v>1</v>
      </c>
      <c r="D14" s="23">
        <v>1</v>
      </c>
      <c r="E14" s="23">
        <v>1</v>
      </c>
      <c r="F14" s="23">
        <v>1</v>
      </c>
      <c r="G14" s="23">
        <v>1</v>
      </c>
      <c r="H14" s="23">
        <v>1</v>
      </c>
      <c r="I14" s="23">
        <v>1</v>
      </c>
      <c r="J14" s="23">
        <v>1</v>
      </c>
      <c r="K14" s="23">
        <v>1</v>
      </c>
      <c r="L14" s="23">
        <v>1</v>
      </c>
      <c r="M14" s="23">
        <v>1</v>
      </c>
      <c r="N14" s="23">
        <v>1</v>
      </c>
      <c r="O14" s="23">
        <v>1</v>
      </c>
      <c r="P14" s="23">
        <v>1</v>
      </c>
      <c r="Q14" s="23">
        <v>1</v>
      </c>
      <c r="R14" s="23">
        <v>1</v>
      </c>
      <c r="S14" s="23">
        <v>1</v>
      </c>
      <c r="T14" s="23">
        <v>1</v>
      </c>
      <c r="U14" s="23">
        <v>1</v>
      </c>
      <c r="V14" s="23">
        <v>1</v>
      </c>
      <c r="W14" s="23">
        <v>1</v>
      </c>
      <c r="X14" s="23">
        <v>1</v>
      </c>
      <c r="Y14" s="23">
        <v>1</v>
      </c>
      <c r="Z14" s="23">
        <v>1</v>
      </c>
      <c r="AA14" s="23">
        <v>1</v>
      </c>
      <c r="AB14" s="23">
        <v>1</v>
      </c>
      <c r="AC14" s="23">
        <v>1</v>
      </c>
      <c r="AD14" s="23">
        <v>1</v>
      </c>
      <c r="AE14" s="23">
        <v>1</v>
      </c>
      <c r="AF14" s="23">
        <v>1</v>
      </c>
      <c r="AG14" s="23">
        <v>1</v>
      </c>
      <c r="AH14" s="23">
        <v>1</v>
      </c>
      <c r="AI14" s="23">
        <v>1</v>
      </c>
      <c r="AJ14" s="23">
        <v>1</v>
      </c>
      <c r="AK14" s="23">
        <v>1</v>
      </c>
      <c r="AL14" s="23">
        <v>1</v>
      </c>
      <c r="AM14" s="23">
        <v>1</v>
      </c>
      <c r="AN14" s="23">
        <v>1</v>
      </c>
      <c r="AO14" s="23">
        <v>1</v>
      </c>
      <c r="AP14" s="23">
        <v>1</v>
      </c>
      <c r="AQ14" s="23">
        <v>1</v>
      </c>
      <c r="AR14" s="23">
        <v>1</v>
      </c>
      <c r="AS14" s="23">
        <v>1</v>
      </c>
      <c r="AT14" s="23">
        <v>1</v>
      </c>
      <c r="AU14" s="23">
        <v>1</v>
      </c>
      <c r="AV14" s="23">
        <v>1</v>
      </c>
      <c r="AW14" s="23">
        <v>1</v>
      </c>
      <c r="AX14" s="23">
        <v>1</v>
      </c>
      <c r="AY14" s="23">
        <v>1</v>
      </c>
      <c r="AZ14" s="23">
        <v>1</v>
      </c>
      <c r="BA14" s="23">
        <v>1</v>
      </c>
      <c r="BB14" s="23">
        <v>1</v>
      </c>
      <c r="BC14" s="23">
        <v>1</v>
      </c>
      <c r="BD14" s="23">
        <v>1</v>
      </c>
      <c r="BE14" s="23">
        <v>1</v>
      </c>
      <c r="BF14" s="23">
        <v>1</v>
      </c>
      <c r="BG14" s="23">
        <v>1</v>
      </c>
      <c r="BH14" s="23">
        <v>1</v>
      </c>
      <c r="BI14" s="23">
        <v>1</v>
      </c>
      <c r="BJ14" s="23">
        <v>1</v>
      </c>
      <c r="BK14" s="23">
        <v>1</v>
      </c>
      <c r="BL14" s="23">
        <v>1</v>
      </c>
      <c r="BM14" s="23">
        <v>1</v>
      </c>
      <c r="BN14" s="23">
        <v>1</v>
      </c>
      <c r="BO14" s="23">
        <v>1</v>
      </c>
      <c r="BP14" s="23">
        <v>1</v>
      </c>
      <c r="BQ14" s="23">
        <v>1</v>
      </c>
      <c r="BR14" s="23">
        <v>1</v>
      </c>
      <c r="BS14" s="23">
        <v>1</v>
      </c>
      <c r="BT14" s="23">
        <v>1</v>
      </c>
      <c r="BU14" s="23">
        <v>1</v>
      </c>
      <c r="BV14" s="23">
        <v>1</v>
      </c>
      <c r="BW14" s="23">
        <v>1</v>
      </c>
      <c r="BX14" s="23">
        <v>1</v>
      </c>
      <c r="BY14" s="23">
        <v>1</v>
      </c>
      <c r="BZ14" s="23">
        <v>1</v>
      </c>
      <c r="CA14" s="23">
        <v>1</v>
      </c>
      <c r="CB14" s="23">
        <v>1</v>
      </c>
      <c r="CC14" s="23">
        <v>1</v>
      </c>
      <c r="CD14" s="23">
        <v>1</v>
      </c>
      <c r="CE14" s="23">
        <v>1</v>
      </c>
      <c r="CF14" s="23">
        <v>1</v>
      </c>
      <c r="CG14" s="23">
        <v>1</v>
      </c>
      <c r="CH14" s="23">
        <v>1</v>
      </c>
      <c r="CI14" s="23">
        <v>1</v>
      </c>
      <c r="CJ14" s="23">
        <v>1</v>
      </c>
      <c r="CK14" s="23">
        <v>1</v>
      </c>
      <c r="CL14" s="23">
        <v>1</v>
      </c>
      <c r="CM14" s="23">
        <v>1</v>
      </c>
    </row>
    <row r="15" spans="1:91" s="22" customFormat="1" x14ac:dyDescent="0.3">
      <c r="A15" s="21" t="s">
        <v>11</v>
      </c>
      <c r="B15" s="23">
        <v>1</v>
      </c>
      <c r="C15" s="23">
        <v>1</v>
      </c>
      <c r="D15" s="23">
        <v>1</v>
      </c>
      <c r="E15" s="23">
        <v>1</v>
      </c>
      <c r="F15" s="23">
        <v>1</v>
      </c>
      <c r="G15" s="23">
        <v>1</v>
      </c>
      <c r="H15" s="23">
        <v>1</v>
      </c>
      <c r="I15" s="23">
        <v>1</v>
      </c>
      <c r="J15" s="23">
        <v>1</v>
      </c>
      <c r="K15" s="23">
        <v>1</v>
      </c>
      <c r="L15" s="23">
        <v>1</v>
      </c>
      <c r="M15" s="23">
        <v>1</v>
      </c>
      <c r="N15" s="23">
        <v>1</v>
      </c>
      <c r="O15" s="23">
        <v>1</v>
      </c>
      <c r="P15" s="23">
        <v>1</v>
      </c>
      <c r="Q15" s="23">
        <v>1</v>
      </c>
      <c r="R15" s="23">
        <v>1</v>
      </c>
      <c r="S15" s="23">
        <v>1</v>
      </c>
      <c r="T15" s="23">
        <v>1</v>
      </c>
      <c r="U15" s="23">
        <v>1</v>
      </c>
      <c r="V15" s="23">
        <v>1</v>
      </c>
      <c r="W15" s="23">
        <v>1</v>
      </c>
      <c r="X15" s="23">
        <v>1</v>
      </c>
      <c r="Y15" s="23">
        <v>1</v>
      </c>
      <c r="Z15" s="23">
        <v>1</v>
      </c>
      <c r="AA15" s="23">
        <v>1</v>
      </c>
      <c r="AB15" s="23">
        <v>1</v>
      </c>
      <c r="AC15" s="23">
        <v>1</v>
      </c>
      <c r="AD15" s="23">
        <v>1</v>
      </c>
      <c r="AE15" s="23">
        <v>1</v>
      </c>
      <c r="AF15" s="23">
        <v>1</v>
      </c>
      <c r="AG15" s="23">
        <v>1</v>
      </c>
      <c r="AH15" s="23">
        <v>1</v>
      </c>
      <c r="AI15" s="23">
        <v>1</v>
      </c>
      <c r="AJ15" s="23">
        <v>1</v>
      </c>
      <c r="AK15" s="23">
        <v>1</v>
      </c>
      <c r="AL15" s="23">
        <v>1</v>
      </c>
      <c r="AM15" s="23">
        <v>1</v>
      </c>
      <c r="AN15" s="23">
        <v>1</v>
      </c>
      <c r="AO15" s="23">
        <v>1</v>
      </c>
      <c r="AP15" s="23">
        <v>1</v>
      </c>
      <c r="AQ15" s="23">
        <v>1</v>
      </c>
      <c r="AR15" s="23">
        <v>1</v>
      </c>
      <c r="AS15" s="23">
        <v>1</v>
      </c>
      <c r="AT15" s="23">
        <v>1</v>
      </c>
      <c r="AU15" s="23">
        <v>1</v>
      </c>
      <c r="AV15" s="23">
        <v>1</v>
      </c>
      <c r="AW15" s="23">
        <v>1</v>
      </c>
      <c r="AX15" s="23">
        <v>1</v>
      </c>
      <c r="AY15" s="23">
        <v>1</v>
      </c>
      <c r="AZ15" s="23">
        <v>1</v>
      </c>
      <c r="BA15" s="23">
        <v>1</v>
      </c>
      <c r="BB15" s="23">
        <v>1</v>
      </c>
      <c r="BC15" s="23">
        <v>1</v>
      </c>
      <c r="BD15" s="23">
        <v>1</v>
      </c>
      <c r="BE15" s="23">
        <v>1</v>
      </c>
      <c r="BF15" s="23">
        <v>1</v>
      </c>
      <c r="BG15" s="23">
        <v>1</v>
      </c>
      <c r="BH15" s="23">
        <v>1</v>
      </c>
      <c r="BI15" s="23">
        <v>1</v>
      </c>
      <c r="BJ15" s="23">
        <v>1</v>
      </c>
      <c r="BK15" s="23">
        <v>1</v>
      </c>
      <c r="BL15" s="23">
        <v>1</v>
      </c>
      <c r="BM15" s="23">
        <v>1</v>
      </c>
      <c r="BN15" s="23">
        <v>1</v>
      </c>
      <c r="BO15" s="23">
        <v>1</v>
      </c>
      <c r="BP15" s="23">
        <v>1</v>
      </c>
      <c r="BQ15" s="23">
        <v>1</v>
      </c>
      <c r="BR15" s="23">
        <v>1</v>
      </c>
      <c r="BS15" s="23">
        <v>1</v>
      </c>
      <c r="BT15" s="23">
        <v>1</v>
      </c>
      <c r="BU15" s="23">
        <v>1</v>
      </c>
      <c r="BV15" s="23">
        <v>1</v>
      </c>
      <c r="BW15" s="23">
        <v>1</v>
      </c>
      <c r="BX15" s="23">
        <v>1</v>
      </c>
      <c r="BY15" s="23">
        <v>1</v>
      </c>
      <c r="BZ15" s="23">
        <v>1</v>
      </c>
      <c r="CA15" s="23">
        <v>1</v>
      </c>
      <c r="CB15" s="23">
        <v>1</v>
      </c>
      <c r="CC15" s="23">
        <v>1</v>
      </c>
      <c r="CD15" s="23">
        <v>1</v>
      </c>
      <c r="CE15" s="23">
        <v>1</v>
      </c>
      <c r="CF15" s="23">
        <v>1</v>
      </c>
      <c r="CG15" s="23">
        <v>1</v>
      </c>
      <c r="CH15" s="23">
        <v>1</v>
      </c>
      <c r="CI15" s="23">
        <v>1</v>
      </c>
      <c r="CJ15" s="23">
        <v>1</v>
      </c>
      <c r="CK15" s="23">
        <v>1</v>
      </c>
      <c r="CL15" s="23">
        <v>1</v>
      </c>
      <c r="CM15" s="23">
        <v>1</v>
      </c>
    </row>
    <row r="16" spans="1:91" s="22" customFormat="1" x14ac:dyDescent="0.3">
      <c r="A16" s="21" t="s">
        <v>12</v>
      </c>
      <c r="B16" s="23">
        <v>1</v>
      </c>
      <c r="C16" s="23">
        <v>1</v>
      </c>
      <c r="D16" s="23">
        <v>1</v>
      </c>
      <c r="E16" s="23">
        <v>1</v>
      </c>
      <c r="F16" s="23">
        <v>1</v>
      </c>
      <c r="G16" s="23">
        <v>1</v>
      </c>
      <c r="H16" s="23">
        <v>1</v>
      </c>
      <c r="I16" s="23">
        <v>1</v>
      </c>
      <c r="J16" s="23">
        <v>1</v>
      </c>
      <c r="K16" s="23">
        <v>1</v>
      </c>
      <c r="L16" s="23">
        <v>1</v>
      </c>
      <c r="M16" s="23">
        <v>1</v>
      </c>
      <c r="N16" s="23">
        <v>1</v>
      </c>
      <c r="O16" s="23">
        <v>1</v>
      </c>
      <c r="P16" s="23">
        <v>1</v>
      </c>
      <c r="Q16" s="23">
        <v>1</v>
      </c>
      <c r="R16" s="23">
        <v>1</v>
      </c>
      <c r="S16" s="23">
        <v>1</v>
      </c>
      <c r="T16" s="23">
        <v>1</v>
      </c>
      <c r="U16" s="23">
        <v>1</v>
      </c>
      <c r="V16" s="23">
        <v>1</v>
      </c>
      <c r="W16" s="23">
        <v>1</v>
      </c>
      <c r="X16" s="23">
        <v>1</v>
      </c>
      <c r="Y16" s="23">
        <v>1</v>
      </c>
      <c r="Z16" s="23">
        <v>1</v>
      </c>
      <c r="AA16" s="23">
        <v>1</v>
      </c>
      <c r="AB16" s="23">
        <v>1</v>
      </c>
      <c r="AC16" s="23">
        <v>1</v>
      </c>
      <c r="AD16" s="23">
        <v>1</v>
      </c>
      <c r="AE16" s="23">
        <v>1</v>
      </c>
      <c r="AF16" s="23">
        <v>1</v>
      </c>
      <c r="AG16" s="23">
        <v>1</v>
      </c>
      <c r="AH16" s="23">
        <v>1</v>
      </c>
      <c r="AI16" s="23">
        <v>1</v>
      </c>
      <c r="AJ16" s="23">
        <v>1</v>
      </c>
      <c r="AK16" s="23">
        <v>1</v>
      </c>
      <c r="AL16" s="23">
        <v>1</v>
      </c>
      <c r="AM16" s="23">
        <v>1</v>
      </c>
      <c r="AN16" s="23">
        <v>1</v>
      </c>
      <c r="AO16" s="23">
        <v>1</v>
      </c>
      <c r="AP16" s="23">
        <v>1</v>
      </c>
      <c r="AQ16" s="23">
        <v>1</v>
      </c>
      <c r="AR16" s="23">
        <v>1</v>
      </c>
      <c r="AS16" s="23">
        <v>1</v>
      </c>
      <c r="AT16" s="23">
        <v>1</v>
      </c>
      <c r="AU16" s="23">
        <v>1</v>
      </c>
      <c r="AV16" s="23">
        <v>1</v>
      </c>
      <c r="AW16" s="23">
        <v>1</v>
      </c>
      <c r="AX16" s="23">
        <v>1</v>
      </c>
      <c r="AY16" s="23">
        <v>1</v>
      </c>
      <c r="AZ16" s="23">
        <v>1</v>
      </c>
      <c r="BA16" s="23">
        <v>1</v>
      </c>
      <c r="BB16" s="23">
        <v>1</v>
      </c>
      <c r="BC16" s="23">
        <v>1</v>
      </c>
      <c r="BD16" s="23">
        <v>1</v>
      </c>
      <c r="BE16" s="23">
        <v>1</v>
      </c>
      <c r="BF16" s="23">
        <v>1</v>
      </c>
      <c r="BG16" s="23">
        <v>1</v>
      </c>
      <c r="BH16" s="23">
        <v>1</v>
      </c>
      <c r="BI16" s="23">
        <v>1</v>
      </c>
      <c r="BJ16" s="23">
        <v>1</v>
      </c>
      <c r="BK16" s="23">
        <v>1</v>
      </c>
      <c r="BL16" s="23">
        <v>1</v>
      </c>
      <c r="BM16" s="23">
        <v>1</v>
      </c>
      <c r="BN16" s="23">
        <v>1</v>
      </c>
      <c r="BO16" s="23">
        <v>1</v>
      </c>
      <c r="BP16" s="23">
        <v>1</v>
      </c>
      <c r="BQ16" s="23">
        <v>1</v>
      </c>
      <c r="BR16" s="23">
        <v>1</v>
      </c>
      <c r="BS16" s="23">
        <v>1</v>
      </c>
      <c r="BT16" s="23">
        <v>1</v>
      </c>
      <c r="BU16" s="23">
        <v>1</v>
      </c>
      <c r="BV16" s="23">
        <v>1</v>
      </c>
      <c r="BW16" s="23">
        <v>1</v>
      </c>
      <c r="BX16" s="23">
        <v>1</v>
      </c>
      <c r="BY16" s="23">
        <v>1</v>
      </c>
      <c r="BZ16" s="23">
        <v>1</v>
      </c>
      <c r="CA16" s="23">
        <v>1</v>
      </c>
      <c r="CB16" s="23">
        <v>1</v>
      </c>
      <c r="CC16" s="23">
        <v>1</v>
      </c>
      <c r="CD16" s="23">
        <v>1</v>
      </c>
      <c r="CE16" s="23">
        <v>1</v>
      </c>
      <c r="CF16" s="23">
        <v>1</v>
      </c>
      <c r="CG16" s="23">
        <v>1</v>
      </c>
      <c r="CH16" s="23">
        <v>1</v>
      </c>
      <c r="CI16" s="23">
        <v>1</v>
      </c>
      <c r="CJ16" s="23">
        <v>1</v>
      </c>
      <c r="CK16" s="23">
        <v>1</v>
      </c>
      <c r="CL16" s="23">
        <v>1</v>
      </c>
      <c r="CM16" s="23">
        <v>1</v>
      </c>
    </row>
    <row r="17" spans="1:91" s="22" customFormat="1" x14ac:dyDescent="0.3">
      <c r="A17" s="21" t="s">
        <v>13</v>
      </c>
      <c r="B17" s="23">
        <v>1</v>
      </c>
      <c r="C17" s="23">
        <v>1</v>
      </c>
      <c r="D17" s="23">
        <v>1</v>
      </c>
      <c r="E17" s="23">
        <v>1</v>
      </c>
      <c r="F17" s="23">
        <v>1</v>
      </c>
      <c r="G17" s="23">
        <v>1</v>
      </c>
      <c r="H17" s="23">
        <v>1</v>
      </c>
      <c r="I17" s="23">
        <v>1</v>
      </c>
      <c r="J17" s="23">
        <v>1</v>
      </c>
      <c r="K17" s="23">
        <v>1</v>
      </c>
      <c r="L17" s="23">
        <v>1</v>
      </c>
      <c r="M17" s="23">
        <v>1</v>
      </c>
      <c r="N17" s="23">
        <v>1</v>
      </c>
      <c r="O17" s="23">
        <v>1</v>
      </c>
      <c r="P17" s="23">
        <v>1</v>
      </c>
      <c r="Q17" s="23">
        <v>1</v>
      </c>
      <c r="R17" s="23">
        <v>1</v>
      </c>
      <c r="S17" s="23">
        <v>1</v>
      </c>
      <c r="T17" s="23">
        <v>1</v>
      </c>
      <c r="U17" s="23">
        <v>1</v>
      </c>
      <c r="V17" s="23">
        <v>1</v>
      </c>
      <c r="W17" s="23">
        <v>1</v>
      </c>
      <c r="X17" s="23">
        <v>1</v>
      </c>
      <c r="Y17" s="23">
        <v>1</v>
      </c>
      <c r="Z17" s="23">
        <v>1</v>
      </c>
      <c r="AA17" s="23">
        <v>1</v>
      </c>
      <c r="AB17" s="23">
        <v>1</v>
      </c>
      <c r="AC17" s="23">
        <v>1</v>
      </c>
      <c r="AD17" s="23">
        <v>1</v>
      </c>
      <c r="AE17" s="23">
        <v>1</v>
      </c>
      <c r="AF17" s="23">
        <v>1</v>
      </c>
      <c r="AG17" s="23">
        <v>1</v>
      </c>
      <c r="AH17" s="23">
        <v>1</v>
      </c>
      <c r="AI17" s="23">
        <v>1</v>
      </c>
      <c r="AJ17" s="23">
        <v>1</v>
      </c>
      <c r="AK17" s="23">
        <v>1</v>
      </c>
      <c r="AL17" s="23">
        <v>1</v>
      </c>
      <c r="AM17" s="23">
        <v>1</v>
      </c>
      <c r="AN17" s="23">
        <v>1</v>
      </c>
      <c r="AO17" s="23">
        <v>1</v>
      </c>
      <c r="AP17" s="23">
        <v>1</v>
      </c>
      <c r="AQ17" s="23">
        <v>1</v>
      </c>
      <c r="AR17" s="23">
        <v>1</v>
      </c>
      <c r="AS17" s="23">
        <v>1</v>
      </c>
      <c r="AT17" s="23">
        <v>1</v>
      </c>
      <c r="AU17" s="23">
        <v>1</v>
      </c>
      <c r="AV17" s="23">
        <v>1</v>
      </c>
      <c r="AW17" s="23">
        <v>1</v>
      </c>
      <c r="AX17" s="23">
        <v>1</v>
      </c>
      <c r="AY17" s="23">
        <v>1</v>
      </c>
      <c r="AZ17" s="23">
        <v>1</v>
      </c>
      <c r="BA17" s="23">
        <v>1</v>
      </c>
      <c r="BB17" s="23">
        <v>1</v>
      </c>
      <c r="BC17" s="23">
        <v>1</v>
      </c>
      <c r="BD17" s="23">
        <v>1</v>
      </c>
      <c r="BE17" s="23">
        <v>1</v>
      </c>
      <c r="BF17" s="23">
        <v>1</v>
      </c>
      <c r="BG17" s="23">
        <v>1</v>
      </c>
      <c r="BH17" s="23">
        <v>1</v>
      </c>
      <c r="BI17" s="23">
        <v>1</v>
      </c>
      <c r="BJ17" s="23">
        <v>1</v>
      </c>
      <c r="BK17" s="23">
        <v>1</v>
      </c>
      <c r="BL17" s="23">
        <v>1</v>
      </c>
      <c r="BM17" s="23">
        <v>1</v>
      </c>
      <c r="BN17" s="23">
        <v>1</v>
      </c>
      <c r="BO17" s="23">
        <v>1</v>
      </c>
      <c r="BP17" s="23">
        <v>1</v>
      </c>
      <c r="BQ17" s="23">
        <v>1</v>
      </c>
      <c r="BR17" s="23">
        <v>1</v>
      </c>
      <c r="BS17" s="23">
        <v>1</v>
      </c>
      <c r="BT17" s="23">
        <v>1</v>
      </c>
      <c r="BU17" s="23">
        <v>1</v>
      </c>
      <c r="BV17" s="23">
        <v>1</v>
      </c>
      <c r="BW17" s="23">
        <v>1</v>
      </c>
      <c r="BX17" s="23">
        <v>1</v>
      </c>
      <c r="BY17" s="23">
        <v>1</v>
      </c>
      <c r="BZ17" s="23">
        <v>1</v>
      </c>
      <c r="CA17" s="23">
        <v>1</v>
      </c>
      <c r="CB17" s="23">
        <v>1</v>
      </c>
      <c r="CC17" s="23">
        <v>1</v>
      </c>
      <c r="CD17" s="23">
        <v>1</v>
      </c>
      <c r="CE17" s="23">
        <v>1</v>
      </c>
      <c r="CF17" s="23">
        <v>1</v>
      </c>
      <c r="CG17" s="23">
        <v>1</v>
      </c>
      <c r="CH17" s="23">
        <v>1</v>
      </c>
      <c r="CI17" s="23">
        <v>1</v>
      </c>
      <c r="CJ17" s="23">
        <v>1</v>
      </c>
      <c r="CK17" s="23">
        <v>1</v>
      </c>
      <c r="CL17" s="23">
        <v>1</v>
      </c>
      <c r="CM17" s="23">
        <v>1</v>
      </c>
    </row>
    <row r="18" spans="1:91" s="22" customFormat="1" x14ac:dyDescent="0.3">
      <c r="A18" s="21" t="s">
        <v>14</v>
      </c>
      <c r="B18" s="23">
        <v>1</v>
      </c>
      <c r="C18" s="23">
        <v>1</v>
      </c>
      <c r="D18" s="23">
        <v>1</v>
      </c>
      <c r="E18" s="23">
        <v>1</v>
      </c>
      <c r="F18" s="23">
        <v>1</v>
      </c>
      <c r="G18" s="23">
        <v>1</v>
      </c>
      <c r="H18" s="23">
        <v>1</v>
      </c>
      <c r="I18" s="23">
        <v>1</v>
      </c>
      <c r="J18" s="23">
        <v>1</v>
      </c>
      <c r="K18" s="23">
        <v>1</v>
      </c>
      <c r="L18" s="23">
        <v>1</v>
      </c>
      <c r="M18" s="23">
        <v>1</v>
      </c>
      <c r="N18" s="23">
        <v>1</v>
      </c>
      <c r="O18" s="23">
        <v>1</v>
      </c>
      <c r="P18" s="23">
        <v>1</v>
      </c>
      <c r="Q18" s="23">
        <v>1</v>
      </c>
      <c r="R18" s="23">
        <v>1</v>
      </c>
      <c r="S18" s="23">
        <v>1</v>
      </c>
      <c r="T18" s="23">
        <v>1</v>
      </c>
      <c r="U18" s="23">
        <v>1</v>
      </c>
      <c r="V18" s="23">
        <v>1</v>
      </c>
      <c r="W18" s="23">
        <v>1</v>
      </c>
      <c r="X18" s="23">
        <v>1</v>
      </c>
      <c r="Y18" s="23">
        <v>1</v>
      </c>
      <c r="Z18" s="23">
        <v>1</v>
      </c>
      <c r="AA18" s="23">
        <v>1</v>
      </c>
      <c r="AB18" s="23">
        <v>1</v>
      </c>
      <c r="AC18" s="23">
        <v>1</v>
      </c>
      <c r="AD18" s="23">
        <v>1</v>
      </c>
      <c r="AE18" s="23">
        <v>1</v>
      </c>
      <c r="AF18" s="23">
        <v>1</v>
      </c>
      <c r="AG18" s="23">
        <v>1</v>
      </c>
      <c r="AH18" s="23">
        <v>1</v>
      </c>
      <c r="AI18" s="23">
        <v>1</v>
      </c>
      <c r="AJ18" s="23">
        <v>1</v>
      </c>
      <c r="AK18" s="23">
        <v>1</v>
      </c>
      <c r="AL18" s="23">
        <v>1</v>
      </c>
      <c r="AM18" s="23">
        <v>1</v>
      </c>
      <c r="AN18" s="23">
        <v>1</v>
      </c>
      <c r="AO18" s="23">
        <v>1</v>
      </c>
      <c r="AP18" s="23">
        <v>1</v>
      </c>
      <c r="AQ18" s="23">
        <v>1</v>
      </c>
      <c r="AR18" s="23">
        <v>1</v>
      </c>
      <c r="AS18" s="23">
        <v>1</v>
      </c>
      <c r="AT18" s="23">
        <v>1</v>
      </c>
      <c r="AU18" s="23">
        <v>1</v>
      </c>
      <c r="AV18" s="23">
        <v>1</v>
      </c>
      <c r="AW18" s="23">
        <v>1</v>
      </c>
      <c r="AX18" s="23">
        <v>1</v>
      </c>
      <c r="AY18" s="23">
        <v>1</v>
      </c>
      <c r="AZ18" s="23">
        <v>1</v>
      </c>
      <c r="BA18" s="23">
        <v>1</v>
      </c>
      <c r="BB18" s="23">
        <v>1</v>
      </c>
      <c r="BC18" s="23">
        <v>1</v>
      </c>
      <c r="BD18" s="23">
        <v>1</v>
      </c>
      <c r="BE18" s="23">
        <v>1</v>
      </c>
      <c r="BF18" s="23">
        <v>1</v>
      </c>
      <c r="BG18" s="23">
        <v>1</v>
      </c>
      <c r="BH18" s="23">
        <v>1</v>
      </c>
      <c r="BI18" s="23">
        <v>1</v>
      </c>
      <c r="BJ18" s="23">
        <v>1</v>
      </c>
      <c r="BK18" s="23">
        <v>1</v>
      </c>
      <c r="BL18" s="23">
        <v>1</v>
      </c>
      <c r="BM18" s="23">
        <v>1</v>
      </c>
      <c r="BN18" s="23">
        <v>1</v>
      </c>
      <c r="BO18" s="23">
        <v>1</v>
      </c>
      <c r="BP18" s="23">
        <v>1</v>
      </c>
      <c r="BQ18" s="23">
        <v>1</v>
      </c>
      <c r="BR18" s="23">
        <v>1</v>
      </c>
      <c r="BS18" s="23">
        <v>1</v>
      </c>
      <c r="BT18" s="23">
        <v>1</v>
      </c>
      <c r="BU18" s="23">
        <v>1</v>
      </c>
      <c r="BV18" s="23">
        <v>1</v>
      </c>
      <c r="BW18" s="23">
        <v>1</v>
      </c>
      <c r="BX18" s="23">
        <v>1</v>
      </c>
      <c r="BY18" s="23">
        <v>1</v>
      </c>
      <c r="BZ18" s="23">
        <v>1</v>
      </c>
      <c r="CA18" s="23">
        <v>1</v>
      </c>
      <c r="CB18" s="23">
        <v>1</v>
      </c>
      <c r="CC18" s="23">
        <v>1</v>
      </c>
      <c r="CD18" s="23">
        <v>1</v>
      </c>
      <c r="CE18" s="23">
        <v>1</v>
      </c>
      <c r="CF18" s="23">
        <v>1</v>
      </c>
      <c r="CG18" s="23">
        <v>1</v>
      </c>
      <c r="CH18" s="23">
        <v>1</v>
      </c>
      <c r="CI18" s="23">
        <v>1</v>
      </c>
      <c r="CJ18" s="23">
        <v>1</v>
      </c>
      <c r="CK18" s="23">
        <v>1</v>
      </c>
      <c r="CL18" s="23">
        <v>1</v>
      </c>
      <c r="CM18" s="23">
        <v>1</v>
      </c>
    </row>
    <row r="19" spans="1:91" s="22" customFormat="1" x14ac:dyDescent="0.3">
      <c r="A19" s="21" t="s">
        <v>15</v>
      </c>
      <c r="B19" s="23">
        <v>1</v>
      </c>
      <c r="C19" s="23">
        <v>1</v>
      </c>
      <c r="D19" s="23">
        <v>1</v>
      </c>
      <c r="E19" s="23">
        <v>1</v>
      </c>
      <c r="F19" s="23">
        <v>1</v>
      </c>
      <c r="G19" s="23">
        <v>1</v>
      </c>
      <c r="H19" s="23">
        <v>1</v>
      </c>
      <c r="I19" s="23">
        <v>1</v>
      </c>
      <c r="J19" s="23">
        <v>1</v>
      </c>
      <c r="K19" s="23">
        <v>1</v>
      </c>
      <c r="L19" s="23">
        <v>1</v>
      </c>
      <c r="M19" s="23">
        <v>1</v>
      </c>
      <c r="N19" s="23">
        <v>1</v>
      </c>
      <c r="O19" s="23">
        <v>1</v>
      </c>
      <c r="P19" s="23">
        <v>1</v>
      </c>
      <c r="Q19" s="23">
        <v>1</v>
      </c>
      <c r="R19" s="23">
        <v>1</v>
      </c>
      <c r="S19" s="23">
        <v>1</v>
      </c>
      <c r="T19" s="23">
        <v>1</v>
      </c>
      <c r="U19" s="23">
        <v>1</v>
      </c>
      <c r="V19" s="23">
        <v>1</v>
      </c>
      <c r="W19" s="23">
        <v>1</v>
      </c>
      <c r="X19" s="23">
        <v>1</v>
      </c>
      <c r="Y19" s="23">
        <v>1</v>
      </c>
      <c r="Z19" s="23">
        <v>1</v>
      </c>
      <c r="AA19" s="23">
        <v>1</v>
      </c>
      <c r="AB19" s="23">
        <v>1</v>
      </c>
      <c r="AC19" s="23">
        <v>1</v>
      </c>
      <c r="AD19" s="23">
        <v>1</v>
      </c>
      <c r="AE19" s="23">
        <v>1</v>
      </c>
      <c r="AF19" s="23">
        <v>1</v>
      </c>
      <c r="AG19" s="23">
        <v>1</v>
      </c>
      <c r="AH19" s="23">
        <v>1</v>
      </c>
      <c r="AI19" s="23">
        <v>1</v>
      </c>
      <c r="AJ19" s="23">
        <v>1</v>
      </c>
      <c r="AK19" s="23">
        <v>1</v>
      </c>
      <c r="AL19" s="23">
        <v>1</v>
      </c>
      <c r="AM19" s="23">
        <v>1</v>
      </c>
      <c r="AN19" s="23">
        <v>1</v>
      </c>
      <c r="AO19" s="23">
        <v>1</v>
      </c>
      <c r="AP19" s="23">
        <v>1</v>
      </c>
      <c r="AQ19" s="23">
        <v>1</v>
      </c>
      <c r="AR19" s="23">
        <v>1</v>
      </c>
      <c r="AS19" s="23">
        <v>1</v>
      </c>
      <c r="AT19" s="23">
        <v>1</v>
      </c>
      <c r="AU19" s="23">
        <v>1</v>
      </c>
      <c r="AV19" s="23">
        <v>1</v>
      </c>
      <c r="AW19" s="23">
        <v>1</v>
      </c>
      <c r="AX19" s="23">
        <v>1</v>
      </c>
      <c r="AY19" s="23">
        <v>1</v>
      </c>
      <c r="AZ19" s="23">
        <v>1</v>
      </c>
      <c r="BA19" s="23">
        <v>1</v>
      </c>
      <c r="BB19" s="23">
        <v>1</v>
      </c>
      <c r="BC19" s="23">
        <v>1</v>
      </c>
      <c r="BD19" s="23">
        <v>1</v>
      </c>
      <c r="BE19" s="23">
        <v>1</v>
      </c>
      <c r="BF19" s="23">
        <v>1</v>
      </c>
      <c r="BG19" s="23">
        <v>1</v>
      </c>
      <c r="BH19" s="23">
        <v>1</v>
      </c>
      <c r="BI19" s="23">
        <v>1</v>
      </c>
      <c r="BJ19" s="23">
        <v>1</v>
      </c>
      <c r="BK19" s="23">
        <v>1</v>
      </c>
      <c r="BL19" s="23">
        <v>1</v>
      </c>
      <c r="BM19" s="23">
        <v>1</v>
      </c>
      <c r="BN19" s="23">
        <v>1</v>
      </c>
      <c r="BO19" s="23">
        <v>1</v>
      </c>
      <c r="BP19" s="23">
        <v>1</v>
      </c>
      <c r="BQ19" s="23">
        <v>1</v>
      </c>
      <c r="BR19" s="23">
        <v>1</v>
      </c>
      <c r="BS19" s="23">
        <v>1</v>
      </c>
      <c r="BT19" s="23">
        <v>1</v>
      </c>
      <c r="BU19" s="23">
        <v>1</v>
      </c>
      <c r="BV19" s="23">
        <v>1</v>
      </c>
      <c r="BW19" s="23">
        <v>1</v>
      </c>
      <c r="BX19" s="23">
        <v>1</v>
      </c>
      <c r="BY19" s="23">
        <v>1</v>
      </c>
      <c r="BZ19" s="23">
        <v>1</v>
      </c>
      <c r="CA19" s="23">
        <v>1</v>
      </c>
      <c r="CB19" s="23">
        <v>1</v>
      </c>
      <c r="CC19" s="23">
        <v>1</v>
      </c>
      <c r="CD19" s="23">
        <v>1</v>
      </c>
      <c r="CE19" s="23">
        <v>1</v>
      </c>
      <c r="CF19" s="23">
        <v>1</v>
      </c>
      <c r="CG19" s="23">
        <v>1</v>
      </c>
      <c r="CH19" s="23">
        <v>1</v>
      </c>
      <c r="CI19" s="23">
        <v>1</v>
      </c>
      <c r="CJ19" s="23">
        <v>1</v>
      </c>
      <c r="CK19" s="23">
        <v>1</v>
      </c>
      <c r="CL19" s="23">
        <v>1</v>
      </c>
      <c r="CM19" s="23">
        <v>1</v>
      </c>
    </row>
    <row r="20" spans="1:91" s="22" customFormat="1" x14ac:dyDescent="0.3">
      <c r="A20" s="21" t="s">
        <v>16</v>
      </c>
      <c r="B20" s="23">
        <v>1</v>
      </c>
      <c r="C20" s="23">
        <v>1</v>
      </c>
      <c r="D20" s="23">
        <v>1</v>
      </c>
      <c r="E20" s="23">
        <v>1</v>
      </c>
      <c r="F20" s="23">
        <v>1</v>
      </c>
      <c r="G20" s="23">
        <v>1</v>
      </c>
      <c r="H20" s="23">
        <v>1</v>
      </c>
      <c r="I20" s="23">
        <v>1</v>
      </c>
      <c r="J20" s="23">
        <v>1</v>
      </c>
      <c r="K20" s="23">
        <v>1</v>
      </c>
      <c r="L20" s="23">
        <v>1</v>
      </c>
      <c r="M20" s="23">
        <v>1</v>
      </c>
      <c r="N20" s="23">
        <v>1</v>
      </c>
      <c r="O20" s="23">
        <v>1</v>
      </c>
      <c r="P20" s="23">
        <v>1</v>
      </c>
      <c r="Q20" s="23">
        <v>1</v>
      </c>
      <c r="R20" s="23">
        <v>1</v>
      </c>
      <c r="S20" s="23">
        <v>1</v>
      </c>
      <c r="T20" s="23">
        <v>1</v>
      </c>
      <c r="U20" s="23">
        <v>1</v>
      </c>
      <c r="V20" s="23">
        <v>1</v>
      </c>
      <c r="W20" s="23">
        <v>1</v>
      </c>
      <c r="X20" s="23">
        <v>1</v>
      </c>
      <c r="Y20" s="23">
        <v>1</v>
      </c>
      <c r="Z20" s="23">
        <v>1</v>
      </c>
      <c r="AA20" s="23">
        <v>1</v>
      </c>
      <c r="AB20" s="23">
        <v>1</v>
      </c>
      <c r="AC20" s="23">
        <v>1</v>
      </c>
      <c r="AD20" s="23">
        <v>1</v>
      </c>
      <c r="AE20" s="23">
        <v>1</v>
      </c>
      <c r="AF20" s="23">
        <v>1</v>
      </c>
      <c r="AG20" s="23">
        <v>1</v>
      </c>
      <c r="AH20" s="23">
        <v>1</v>
      </c>
      <c r="AI20" s="23">
        <v>1</v>
      </c>
      <c r="AJ20" s="23">
        <v>1</v>
      </c>
      <c r="AK20" s="23">
        <v>1</v>
      </c>
      <c r="AL20" s="23">
        <v>1</v>
      </c>
      <c r="AM20" s="23">
        <v>1</v>
      </c>
      <c r="AN20" s="23">
        <v>1</v>
      </c>
      <c r="AO20" s="23">
        <v>1</v>
      </c>
      <c r="AP20" s="23">
        <v>1</v>
      </c>
      <c r="AQ20" s="23">
        <v>1</v>
      </c>
      <c r="AR20" s="23">
        <v>1</v>
      </c>
      <c r="AS20" s="23">
        <v>1</v>
      </c>
      <c r="AT20" s="23">
        <v>1</v>
      </c>
      <c r="AU20" s="23">
        <v>1</v>
      </c>
      <c r="AV20" s="23">
        <v>1</v>
      </c>
      <c r="AW20" s="23">
        <v>1</v>
      </c>
      <c r="AX20" s="23">
        <v>1</v>
      </c>
      <c r="AY20" s="23">
        <v>1</v>
      </c>
      <c r="AZ20" s="23">
        <v>1</v>
      </c>
      <c r="BA20" s="23">
        <v>1</v>
      </c>
      <c r="BB20" s="23">
        <v>1</v>
      </c>
      <c r="BC20" s="23">
        <v>1</v>
      </c>
      <c r="BD20" s="23">
        <v>1</v>
      </c>
      <c r="BE20" s="23">
        <v>1</v>
      </c>
      <c r="BF20" s="23">
        <v>1</v>
      </c>
      <c r="BG20" s="23">
        <v>1</v>
      </c>
      <c r="BH20" s="23">
        <v>1</v>
      </c>
      <c r="BI20" s="23">
        <v>1</v>
      </c>
      <c r="BJ20" s="23">
        <v>1</v>
      </c>
      <c r="BK20" s="23">
        <v>1</v>
      </c>
      <c r="BL20" s="23">
        <v>1</v>
      </c>
      <c r="BM20" s="23">
        <v>1</v>
      </c>
      <c r="BN20" s="23">
        <v>1</v>
      </c>
      <c r="BO20" s="23">
        <v>1</v>
      </c>
      <c r="BP20" s="23">
        <v>1</v>
      </c>
      <c r="BQ20" s="23">
        <v>1</v>
      </c>
      <c r="BR20" s="23">
        <v>1</v>
      </c>
      <c r="BS20" s="23">
        <v>1</v>
      </c>
      <c r="BT20" s="23">
        <v>1</v>
      </c>
      <c r="BU20" s="23">
        <v>1</v>
      </c>
      <c r="BV20" s="23">
        <v>1</v>
      </c>
      <c r="BW20" s="23">
        <v>1</v>
      </c>
      <c r="BX20" s="23">
        <v>1</v>
      </c>
      <c r="BY20" s="23">
        <v>1</v>
      </c>
      <c r="BZ20" s="23">
        <v>1</v>
      </c>
      <c r="CA20" s="23">
        <v>1</v>
      </c>
      <c r="CB20" s="23">
        <v>1</v>
      </c>
      <c r="CC20" s="23">
        <v>1</v>
      </c>
      <c r="CD20" s="23">
        <v>1</v>
      </c>
      <c r="CE20" s="23">
        <v>1</v>
      </c>
      <c r="CF20" s="23">
        <v>1</v>
      </c>
      <c r="CG20" s="23">
        <v>1</v>
      </c>
      <c r="CH20" s="23">
        <v>1</v>
      </c>
      <c r="CI20" s="23">
        <v>1</v>
      </c>
      <c r="CJ20" s="23">
        <v>1</v>
      </c>
      <c r="CK20" s="23">
        <v>1</v>
      </c>
      <c r="CL20" s="23">
        <v>1</v>
      </c>
      <c r="CM20" s="23">
        <v>1</v>
      </c>
    </row>
    <row r="21" spans="1:91" s="22" customFormat="1" x14ac:dyDescent="0.3">
      <c r="A21" s="21" t="s">
        <v>17</v>
      </c>
      <c r="B21" s="23">
        <v>1</v>
      </c>
      <c r="C21" s="23">
        <v>1</v>
      </c>
      <c r="D21" s="23">
        <v>1</v>
      </c>
      <c r="E21" s="23">
        <v>1</v>
      </c>
      <c r="F21" s="23">
        <v>1</v>
      </c>
      <c r="G21" s="23">
        <v>1</v>
      </c>
      <c r="H21" s="23">
        <v>1</v>
      </c>
      <c r="I21" s="23">
        <v>1</v>
      </c>
      <c r="J21" s="23">
        <v>1</v>
      </c>
      <c r="K21" s="23">
        <v>1</v>
      </c>
      <c r="L21" s="23">
        <v>1</v>
      </c>
      <c r="M21" s="23">
        <v>1</v>
      </c>
      <c r="N21" s="23">
        <v>1</v>
      </c>
      <c r="O21" s="23">
        <v>1</v>
      </c>
      <c r="P21" s="23">
        <v>1</v>
      </c>
      <c r="Q21" s="23">
        <v>1</v>
      </c>
      <c r="R21" s="23">
        <v>1</v>
      </c>
      <c r="S21" s="23">
        <v>1</v>
      </c>
      <c r="T21" s="23">
        <v>1</v>
      </c>
      <c r="U21" s="23">
        <v>1</v>
      </c>
      <c r="V21" s="23">
        <v>1</v>
      </c>
      <c r="W21" s="23">
        <v>1</v>
      </c>
      <c r="X21" s="23">
        <v>1</v>
      </c>
      <c r="Y21" s="23">
        <v>1</v>
      </c>
      <c r="Z21" s="23">
        <v>1</v>
      </c>
      <c r="AA21" s="23">
        <v>1</v>
      </c>
      <c r="AB21" s="23">
        <v>1</v>
      </c>
      <c r="AC21" s="23">
        <v>1</v>
      </c>
      <c r="AD21" s="23">
        <v>1</v>
      </c>
      <c r="AE21" s="23">
        <v>1</v>
      </c>
      <c r="AF21" s="23">
        <v>1</v>
      </c>
      <c r="AG21" s="23">
        <v>1</v>
      </c>
      <c r="AH21" s="23">
        <v>1</v>
      </c>
      <c r="AI21" s="23">
        <v>1</v>
      </c>
      <c r="AJ21" s="23">
        <v>1</v>
      </c>
      <c r="AK21" s="23">
        <v>1</v>
      </c>
      <c r="AL21" s="23">
        <v>1</v>
      </c>
      <c r="AM21" s="23">
        <v>1</v>
      </c>
      <c r="AN21" s="23">
        <v>1</v>
      </c>
      <c r="AO21" s="23">
        <v>1</v>
      </c>
      <c r="AP21" s="23">
        <v>1</v>
      </c>
      <c r="AQ21" s="23">
        <v>1</v>
      </c>
      <c r="AR21" s="23">
        <v>1</v>
      </c>
      <c r="AS21" s="23">
        <v>1</v>
      </c>
      <c r="AT21" s="23">
        <v>1</v>
      </c>
      <c r="AU21" s="23">
        <v>1</v>
      </c>
      <c r="AV21" s="23">
        <v>1</v>
      </c>
      <c r="AW21" s="23">
        <v>1</v>
      </c>
      <c r="AX21" s="23">
        <v>1</v>
      </c>
      <c r="AY21" s="23">
        <v>1</v>
      </c>
      <c r="AZ21" s="23">
        <v>1</v>
      </c>
      <c r="BA21" s="23">
        <v>1</v>
      </c>
      <c r="BB21" s="23">
        <v>1</v>
      </c>
      <c r="BC21" s="23">
        <v>1</v>
      </c>
      <c r="BD21" s="23">
        <v>1</v>
      </c>
      <c r="BE21" s="23">
        <v>1</v>
      </c>
      <c r="BF21" s="23">
        <v>1</v>
      </c>
      <c r="BG21" s="23">
        <v>1</v>
      </c>
      <c r="BH21" s="23">
        <v>1</v>
      </c>
      <c r="BI21" s="23">
        <v>1</v>
      </c>
      <c r="BJ21" s="23">
        <v>1</v>
      </c>
      <c r="BK21" s="23">
        <v>1</v>
      </c>
      <c r="BL21" s="23">
        <v>1</v>
      </c>
      <c r="BM21" s="23">
        <v>1</v>
      </c>
      <c r="BN21" s="23">
        <v>1</v>
      </c>
      <c r="BO21" s="23">
        <v>1</v>
      </c>
      <c r="BP21" s="23">
        <v>1</v>
      </c>
      <c r="BQ21" s="23">
        <v>1</v>
      </c>
      <c r="BR21" s="23">
        <v>1</v>
      </c>
      <c r="BS21" s="23">
        <v>1</v>
      </c>
      <c r="BT21" s="23">
        <v>1</v>
      </c>
      <c r="BU21" s="23">
        <v>1</v>
      </c>
      <c r="BV21" s="23">
        <v>1</v>
      </c>
      <c r="BW21" s="23">
        <v>1</v>
      </c>
      <c r="BX21" s="23">
        <v>1</v>
      </c>
      <c r="BY21" s="23">
        <v>1</v>
      </c>
      <c r="BZ21" s="23">
        <v>1</v>
      </c>
      <c r="CA21" s="23">
        <v>1</v>
      </c>
      <c r="CB21" s="23">
        <v>1</v>
      </c>
      <c r="CC21" s="23">
        <v>1</v>
      </c>
      <c r="CD21" s="23">
        <v>1</v>
      </c>
      <c r="CE21" s="23">
        <v>1</v>
      </c>
      <c r="CF21" s="23">
        <v>1</v>
      </c>
      <c r="CG21" s="23">
        <v>1</v>
      </c>
      <c r="CH21" s="23">
        <v>1</v>
      </c>
      <c r="CI21" s="23">
        <v>1</v>
      </c>
      <c r="CJ21" s="23">
        <v>1</v>
      </c>
      <c r="CK21" s="23">
        <v>1</v>
      </c>
      <c r="CL21" s="23">
        <v>1</v>
      </c>
      <c r="CM21" s="23">
        <v>1</v>
      </c>
    </row>
    <row r="22" spans="1:91" s="22" customFormat="1" x14ac:dyDescent="0.3">
      <c r="A22" s="21" t="s">
        <v>18</v>
      </c>
      <c r="B22" s="23">
        <v>1</v>
      </c>
      <c r="C22" s="23">
        <v>1</v>
      </c>
      <c r="D22" s="23">
        <v>1</v>
      </c>
      <c r="E22" s="23">
        <v>1</v>
      </c>
      <c r="F22" s="23">
        <v>1</v>
      </c>
      <c r="G22" s="23">
        <v>1</v>
      </c>
      <c r="H22" s="23">
        <v>1</v>
      </c>
      <c r="I22" s="23">
        <v>1</v>
      </c>
      <c r="J22" s="23">
        <v>1</v>
      </c>
      <c r="K22" s="23">
        <v>1</v>
      </c>
      <c r="L22" s="23">
        <v>1</v>
      </c>
      <c r="M22" s="23">
        <v>1</v>
      </c>
      <c r="N22" s="23">
        <v>1</v>
      </c>
      <c r="O22" s="23">
        <v>1</v>
      </c>
      <c r="P22" s="23">
        <v>1</v>
      </c>
      <c r="Q22" s="23">
        <v>1</v>
      </c>
      <c r="R22" s="23">
        <v>1</v>
      </c>
      <c r="S22" s="23">
        <v>1</v>
      </c>
      <c r="T22" s="23">
        <v>1</v>
      </c>
      <c r="U22" s="23">
        <v>1</v>
      </c>
      <c r="V22" s="23">
        <v>1</v>
      </c>
      <c r="W22" s="23">
        <v>1</v>
      </c>
      <c r="X22" s="23">
        <v>1</v>
      </c>
      <c r="Y22" s="23">
        <v>1</v>
      </c>
      <c r="Z22" s="23">
        <v>1</v>
      </c>
      <c r="AA22" s="23">
        <v>1</v>
      </c>
      <c r="AB22" s="23">
        <v>1</v>
      </c>
      <c r="AC22" s="23">
        <v>1</v>
      </c>
      <c r="AD22" s="23">
        <v>1</v>
      </c>
      <c r="AE22" s="23">
        <v>1</v>
      </c>
      <c r="AF22" s="23">
        <v>1</v>
      </c>
      <c r="AG22" s="23">
        <v>1</v>
      </c>
      <c r="AH22" s="23">
        <v>1</v>
      </c>
      <c r="AI22" s="23">
        <v>1</v>
      </c>
      <c r="AJ22" s="23">
        <v>1</v>
      </c>
      <c r="AK22" s="23">
        <v>1</v>
      </c>
      <c r="AL22" s="23">
        <v>1</v>
      </c>
      <c r="AM22" s="23">
        <v>1</v>
      </c>
      <c r="AN22" s="23">
        <v>1</v>
      </c>
      <c r="AO22" s="23">
        <v>1</v>
      </c>
      <c r="AP22" s="23">
        <v>1</v>
      </c>
      <c r="AQ22" s="23">
        <v>1</v>
      </c>
      <c r="AR22" s="23">
        <v>1</v>
      </c>
      <c r="AS22" s="23">
        <v>1</v>
      </c>
      <c r="AT22" s="23">
        <v>1</v>
      </c>
      <c r="AU22" s="23">
        <v>1</v>
      </c>
      <c r="AV22" s="23">
        <v>1</v>
      </c>
      <c r="AW22" s="23">
        <v>1</v>
      </c>
      <c r="AX22" s="23">
        <v>1</v>
      </c>
      <c r="AY22" s="23">
        <v>1</v>
      </c>
      <c r="AZ22" s="23">
        <v>1</v>
      </c>
      <c r="BA22" s="23">
        <v>1</v>
      </c>
      <c r="BB22" s="23">
        <v>1</v>
      </c>
      <c r="BC22" s="23">
        <v>1</v>
      </c>
      <c r="BD22" s="23">
        <v>1</v>
      </c>
      <c r="BE22" s="23">
        <v>1</v>
      </c>
      <c r="BF22" s="23">
        <v>1</v>
      </c>
      <c r="BG22" s="23">
        <v>1</v>
      </c>
      <c r="BH22" s="23">
        <v>1</v>
      </c>
      <c r="BI22" s="23">
        <v>1</v>
      </c>
      <c r="BJ22" s="23">
        <v>1</v>
      </c>
      <c r="BK22" s="23">
        <v>1</v>
      </c>
      <c r="BL22" s="23">
        <v>1</v>
      </c>
      <c r="BM22" s="23">
        <v>1</v>
      </c>
      <c r="BN22" s="23">
        <v>1</v>
      </c>
      <c r="BO22" s="23">
        <v>1</v>
      </c>
      <c r="BP22" s="23">
        <v>1</v>
      </c>
      <c r="BQ22" s="23">
        <v>1</v>
      </c>
      <c r="BR22" s="23">
        <v>1</v>
      </c>
      <c r="BS22" s="23">
        <v>1</v>
      </c>
      <c r="BT22" s="23">
        <v>1</v>
      </c>
      <c r="BU22" s="23">
        <v>1</v>
      </c>
      <c r="BV22" s="23">
        <v>1</v>
      </c>
      <c r="BW22" s="23">
        <v>1</v>
      </c>
      <c r="BX22" s="23">
        <v>1</v>
      </c>
      <c r="BY22" s="23">
        <v>1</v>
      </c>
      <c r="BZ22" s="23">
        <v>1</v>
      </c>
      <c r="CA22" s="23">
        <v>1</v>
      </c>
      <c r="CB22" s="23">
        <v>1</v>
      </c>
      <c r="CC22" s="23">
        <v>1</v>
      </c>
      <c r="CD22" s="23">
        <v>1</v>
      </c>
      <c r="CE22" s="23">
        <v>1</v>
      </c>
      <c r="CF22" s="23">
        <v>1</v>
      </c>
      <c r="CG22" s="23">
        <v>1</v>
      </c>
      <c r="CH22" s="23">
        <v>1</v>
      </c>
      <c r="CI22" s="23">
        <v>1</v>
      </c>
      <c r="CJ22" s="23">
        <v>1</v>
      </c>
      <c r="CK22" s="23">
        <v>1</v>
      </c>
      <c r="CL22" s="23">
        <v>1</v>
      </c>
      <c r="CM22" s="23">
        <v>1</v>
      </c>
    </row>
    <row r="23" spans="1:91" s="22" customFormat="1" x14ac:dyDescent="0.3">
      <c r="A23" s="21" t="s">
        <v>19</v>
      </c>
      <c r="B23" s="23">
        <v>1</v>
      </c>
      <c r="C23" s="23">
        <v>1</v>
      </c>
      <c r="D23" s="23">
        <v>1</v>
      </c>
      <c r="E23" s="23">
        <v>1</v>
      </c>
      <c r="F23" s="23">
        <v>1</v>
      </c>
      <c r="G23" s="23">
        <v>1</v>
      </c>
      <c r="H23" s="23">
        <v>1</v>
      </c>
      <c r="I23" s="23">
        <v>1</v>
      </c>
      <c r="J23" s="23">
        <v>1</v>
      </c>
      <c r="K23" s="23">
        <v>1</v>
      </c>
      <c r="L23" s="23">
        <v>1</v>
      </c>
      <c r="M23" s="23">
        <v>1</v>
      </c>
      <c r="N23" s="23">
        <v>1</v>
      </c>
      <c r="O23" s="23">
        <v>1</v>
      </c>
      <c r="P23" s="23">
        <v>1</v>
      </c>
      <c r="Q23" s="23">
        <v>1</v>
      </c>
      <c r="R23" s="23">
        <v>1</v>
      </c>
      <c r="S23" s="23">
        <v>1</v>
      </c>
      <c r="T23" s="23">
        <v>1</v>
      </c>
      <c r="U23" s="23">
        <v>1</v>
      </c>
      <c r="V23" s="23">
        <v>1</v>
      </c>
      <c r="W23" s="23">
        <v>1</v>
      </c>
      <c r="X23" s="23">
        <v>1</v>
      </c>
      <c r="Y23" s="23">
        <v>1</v>
      </c>
      <c r="Z23" s="23">
        <v>1</v>
      </c>
      <c r="AA23" s="23">
        <v>1</v>
      </c>
      <c r="AB23" s="23">
        <v>1</v>
      </c>
      <c r="AC23" s="23">
        <v>1</v>
      </c>
      <c r="AD23" s="23">
        <v>1</v>
      </c>
      <c r="AE23" s="23">
        <v>1</v>
      </c>
      <c r="AF23" s="23">
        <v>1</v>
      </c>
      <c r="AG23" s="23">
        <v>1</v>
      </c>
      <c r="AH23" s="23">
        <v>1</v>
      </c>
      <c r="AI23" s="23">
        <v>1</v>
      </c>
      <c r="AJ23" s="23">
        <v>1</v>
      </c>
      <c r="AK23" s="23">
        <v>1</v>
      </c>
      <c r="AL23" s="23">
        <v>1</v>
      </c>
      <c r="AM23" s="23">
        <v>1</v>
      </c>
      <c r="AN23" s="23">
        <v>1</v>
      </c>
      <c r="AO23" s="23">
        <v>1</v>
      </c>
      <c r="AP23" s="23">
        <v>1</v>
      </c>
      <c r="AQ23" s="23">
        <v>1</v>
      </c>
      <c r="AR23" s="23">
        <v>1</v>
      </c>
      <c r="AS23" s="23">
        <v>1</v>
      </c>
      <c r="AT23" s="23">
        <v>1</v>
      </c>
      <c r="AU23" s="23">
        <v>1</v>
      </c>
      <c r="AV23" s="23">
        <v>1</v>
      </c>
      <c r="AW23" s="23">
        <v>1</v>
      </c>
      <c r="AX23" s="23">
        <v>1</v>
      </c>
      <c r="AY23" s="23">
        <v>1</v>
      </c>
      <c r="AZ23" s="23">
        <v>1</v>
      </c>
      <c r="BA23" s="23">
        <v>1</v>
      </c>
      <c r="BB23" s="23">
        <v>1</v>
      </c>
      <c r="BC23" s="23">
        <v>1</v>
      </c>
      <c r="BD23" s="23">
        <v>1</v>
      </c>
      <c r="BE23" s="23">
        <v>1</v>
      </c>
      <c r="BF23" s="23">
        <v>1</v>
      </c>
      <c r="BG23" s="23">
        <v>1</v>
      </c>
      <c r="BH23" s="23">
        <v>1</v>
      </c>
      <c r="BI23" s="23">
        <v>1</v>
      </c>
      <c r="BJ23" s="23">
        <v>1</v>
      </c>
      <c r="BK23" s="23">
        <v>1</v>
      </c>
      <c r="BL23" s="23">
        <v>1</v>
      </c>
      <c r="BM23" s="23">
        <v>1</v>
      </c>
      <c r="BN23" s="23">
        <v>1</v>
      </c>
      <c r="BO23" s="23">
        <v>1</v>
      </c>
      <c r="BP23" s="23">
        <v>1</v>
      </c>
      <c r="BQ23" s="23">
        <v>1</v>
      </c>
      <c r="BR23" s="23">
        <v>1</v>
      </c>
      <c r="BS23" s="23">
        <v>1</v>
      </c>
      <c r="BT23" s="23">
        <v>1</v>
      </c>
      <c r="BU23" s="23">
        <v>1</v>
      </c>
      <c r="BV23" s="23">
        <v>1</v>
      </c>
      <c r="BW23" s="23">
        <v>1</v>
      </c>
      <c r="BX23" s="23">
        <v>1</v>
      </c>
      <c r="BY23" s="23">
        <v>1</v>
      </c>
      <c r="BZ23" s="23">
        <v>1</v>
      </c>
      <c r="CA23" s="23">
        <v>1</v>
      </c>
      <c r="CB23" s="23">
        <v>1</v>
      </c>
      <c r="CC23" s="23">
        <v>1</v>
      </c>
      <c r="CD23" s="23">
        <v>1</v>
      </c>
      <c r="CE23" s="23">
        <v>1</v>
      </c>
      <c r="CF23" s="23">
        <v>1</v>
      </c>
      <c r="CG23" s="23">
        <v>1</v>
      </c>
      <c r="CH23" s="23">
        <v>1</v>
      </c>
      <c r="CI23" s="23">
        <v>1</v>
      </c>
      <c r="CJ23" s="23">
        <v>1</v>
      </c>
      <c r="CK23" s="23">
        <v>1</v>
      </c>
      <c r="CL23" s="23">
        <v>1</v>
      </c>
      <c r="CM23" s="23">
        <v>1</v>
      </c>
    </row>
    <row r="24" spans="1:91" s="22" customFormat="1" x14ac:dyDescent="0.3">
      <c r="A24" s="21" t="s">
        <v>20</v>
      </c>
      <c r="B24" s="23">
        <v>1</v>
      </c>
      <c r="C24" s="23">
        <v>1</v>
      </c>
      <c r="D24" s="23">
        <v>1</v>
      </c>
      <c r="E24" s="23">
        <v>1</v>
      </c>
      <c r="F24" s="23">
        <v>1</v>
      </c>
      <c r="G24" s="23">
        <v>1</v>
      </c>
      <c r="H24" s="23">
        <v>1</v>
      </c>
      <c r="I24" s="23">
        <v>1</v>
      </c>
      <c r="J24" s="23">
        <v>1</v>
      </c>
      <c r="K24" s="23">
        <v>1</v>
      </c>
      <c r="L24" s="23">
        <v>1</v>
      </c>
      <c r="M24" s="23">
        <v>1</v>
      </c>
      <c r="N24" s="23">
        <v>1</v>
      </c>
      <c r="O24" s="23">
        <v>1</v>
      </c>
      <c r="P24" s="23">
        <v>1</v>
      </c>
      <c r="Q24" s="23">
        <v>1</v>
      </c>
      <c r="R24" s="23">
        <v>1</v>
      </c>
      <c r="S24" s="23">
        <v>1</v>
      </c>
      <c r="T24" s="23">
        <v>1</v>
      </c>
      <c r="U24" s="23">
        <v>1</v>
      </c>
      <c r="V24" s="23">
        <v>1</v>
      </c>
      <c r="W24" s="23">
        <v>1</v>
      </c>
      <c r="X24" s="23">
        <v>1</v>
      </c>
      <c r="Y24" s="23">
        <v>1</v>
      </c>
      <c r="Z24" s="23">
        <v>1</v>
      </c>
      <c r="AA24" s="23">
        <v>1</v>
      </c>
      <c r="AB24" s="23">
        <v>1</v>
      </c>
      <c r="AC24" s="23">
        <v>1</v>
      </c>
      <c r="AD24" s="23">
        <v>1</v>
      </c>
      <c r="AE24" s="23">
        <v>1</v>
      </c>
      <c r="AF24" s="23">
        <v>1</v>
      </c>
      <c r="AG24" s="23">
        <v>1</v>
      </c>
      <c r="AH24" s="23">
        <v>1</v>
      </c>
      <c r="AI24" s="23">
        <v>1</v>
      </c>
      <c r="AJ24" s="23">
        <v>1</v>
      </c>
      <c r="AK24" s="23">
        <v>1</v>
      </c>
      <c r="AL24" s="23">
        <v>1</v>
      </c>
      <c r="AM24" s="23">
        <v>1</v>
      </c>
      <c r="AN24" s="23">
        <v>1</v>
      </c>
      <c r="AO24" s="23">
        <v>1</v>
      </c>
      <c r="AP24" s="23">
        <v>1</v>
      </c>
      <c r="AQ24" s="23">
        <v>1</v>
      </c>
      <c r="AR24" s="23">
        <v>1</v>
      </c>
      <c r="AS24" s="23">
        <v>1</v>
      </c>
      <c r="AT24" s="23">
        <v>1</v>
      </c>
      <c r="AU24" s="23">
        <v>1</v>
      </c>
      <c r="AV24" s="23">
        <v>1</v>
      </c>
      <c r="AW24" s="23">
        <v>1</v>
      </c>
      <c r="AX24" s="23">
        <v>1</v>
      </c>
      <c r="AY24" s="23">
        <v>1</v>
      </c>
      <c r="AZ24" s="23">
        <v>1</v>
      </c>
      <c r="BA24" s="23">
        <v>1</v>
      </c>
      <c r="BB24" s="23">
        <v>1</v>
      </c>
      <c r="BC24" s="23">
        <v>1</v>
      </c>
      <c r="BD24" s="23">
        <v>1</v>
      </c>
      <c r="BE24" s="23">
        <v>1</v>
      </c>
      <c r="BF24" s="23">
        <v>1</v>
      </c>
      <c r="BG24" s="23">
        <v>1</v>
      </c>
      <c r="BH24" s="23">
        <v>1</v>
      </c>
      <c r="BI24" s="23">
        <v>1</v>
      </c>
      <c r="BJ24" s="23">
        <v>1</v>
      </c>
      <c r="BK24" s="23">
        <v>1</v>
      </c>
      <c r="BL24" s="23">
        <v>1</v>
      </c>
      <c r="BM24" s="23">
        <v>1</v>
      </c>
      <c r="BN24" s="23">
        <v>1</v>
      </c>
      <c r="BO24" s="23">
        <v>1</v>
      </c>
      <c r="BP24" s="23">
        <v>1</v>
      </c>
      <c r="BQ24" s="23">
        <v>1</v>
      </c>
      <c r="BR24" s="23">
        <v>1</v>
      </c>
      <c r="BS24" s="23">
        <v>1</v>
      </c>
      <c r="BT24" s="23">
        <v>1</v>
      </c>
      <c r="BU24" s="23">
        <v>1</v>
      </c>
      <c r="BV24" s="23">
        <v>1</v>
      </c>
      <c r="BW24" s="23">
        <v>1</v>
      </c>
      <c r="BX24" s="23">
        <v>1</v>
      </c>
      <c r="BY24" s="23">
        <v>1</v>
      </c>
      <c r="BZ24" s="23">
        <v>1</v>
      </c>
      <c r="CA24" s="23">
        <v>1</v>
      </c>
      <c r="CB24" s="23">
        <v>1</v>
      </c>
      <c r="CC24" s="23">
        <v>1</v>
      </c>
      <c r="CD24" s="23">
        <v>1</v>
      </c>
      <c r="CE24" s="23">
        <v>1</v>
      </c>
      <c r="CF24" s="23">
        <v>1</v>
      </c>
      <c r="CG24" s="23">
        <v>1</v>
      </c>
      <c r="CH24" s="23">
        <v>1</v>
      </c>
      <c r="CI24" s="23">
        <v>1</v>
      </c>
      <c r="CJ24" s="23">
        <v>1</v>
      </c>
      <c r="CK24" s="23">
        <v>1</v>
      </c>
      <c r="CL24" s="23">
        <v>1</v>
      </c>
      <c r="CM24" s="23">
        <v>1</v>
      </c>
    </row>
    <row r="25" spans="1:91" s="22" customFormat="1" x14ac:dyDescent="0.3">
      <c r="A25" s="21" t="s">
        <v>21</v>
      </c>
      <c r="B25" s="23">
        <v>1</v>
      </c>
      <c r="C25" s="23">
        <v>1</v>
      </c>
      <c r="D25" s="23">
        <v>1</v>
      </c>
      <c r="E25" s="23">
        <v>1</v>
      </c>
      <c r="F25" s="23">
        <v>1</v>
      </c>
      <c r="G25" s="23">
        <v>1</v>
      </c>
      <c r="H25" s="23">
        <v>1</v>
      </c>
      <c r="I25" s="23">
        <v>1</v>
      </c>
      <c r="J25" s="23">
        <v>1</v>
      </c>
      <c r="K25" s="23">
        <v>1</v>
      </c>
      <c r="L25" s="23">
        <v>1</v>
      </c>
      <c r="M25" s="23">
        <v>1</v>
      </c>
      <c r="N25" s="23">
        <v>1</v>
      </c>
      <c r="O25" s="23">
        <v>1</v>
      </c>
      <c r="P25" s="23">
        <v>1</v>
      </c>
      <c r="Q25" s="23">
        <v>1</v>
      </c>
      <c r="R25" s="23">
        <v>1</v>
      </c>
      <c r="S25" s="23">
        <v>1</v>
      </c>
      <c r="T25" s="23">
        <v>1</v>
      </c>
      <c r="U25" s="23">
        <v>1</v>
      </c>
      <c r="V25" s="23">
        <v>1</v>
      </c>
      <c r="W25" s="23">
        <v>1</v>
      </c>
      <c r="X25" s="23">
        <v>1</v>
      </c>
      <c r="Y25" s="23">
        <v>1</v>
      </c>
      <c r="Z25" s="23">
        <v>1</v>
      </c>
      <c r="AA25" s="23">
        <v>1</v>
      </c>
      <c r="AB25" s="23">
        <v>1</v>
      </c>
      <c r="AC25" s="23">
        <v>1</v>
      </c>
      <c r="AD25" s="23">
        <v>1</v>
      </c>
      <c r="AE25" s="23">
        <v>1</v>
      </c>
      <c r="AF25" s="23">
        <v>1</v>
      </c>
      <c r="AG25" s="23">
        <v>1</v>
      </c>
      <c r="AH25" s="23">
        <v>1</v>
      </c>
      <c r="AI25" s="23">
        <v>1</v>
      </c>
      <c r="AJ25" s="23">
        <v>1</v>
      </c>
      <c r="AK25" s="23">
        <v>1</v>
      </c>
      <c r="AL25" s="23">
        <v>1</v>
      </c>
      <c r="AM25" s="23">
        <v>1</v>
      </c>
      <c r="AN25" s="23">
        <v>1</v>
      </c>
      <c r="AO25" s="23">
        <v>1</v>
      </c>
      <c r="AP25" s="23">
        <v>1</v>
      </c>
      <c r="AQ25" s="23">
        <v>1</v>
      </c>
      <c r="AR25" s="23">
        <v>1</v>
      </c>
      <c r="AS25" s="23">
        <v>1</v>
      </c>
      <c r="AT25" s="23">
        <v>1</v>
      </c>
      <c r="AU25" s="23">
        <v>1</v>
      </c>
      <c r="AV25" s="23">
        <v>1</v>
      </c>
      <c r="AW25" s="23">
        <v>1</v>
      </c>
      <c r="AX25" s="23">
        <v>1</v>
      </c>
      <c r="AY25" s="23">
        <v>1</v>
      </c>
      <c r="AZ25" s="23">
        <v>1</v>
      </c>
      <c r="BA25" s="23">
        <v>1</v>
      </c>
      <c r="BB25" s="23">
        <v>1</v>
      </c>
      <c r="BC25" s="23">
        <v>1</v>
      </c>
      <c r="BD25" s="23">
        <v>1</v>
      </c>
      <c r="BE25" s="23">
        <v>1</v>
      </c>
      <c r="BF25" s="23">
        <v>1</v>
      </c>
      <c r="BG25" s="23">
        <v>1</v>
      </c>
      <c r="BH25" s="23">
        <v>1</v>
      </c>
      <c r="BI25" s="23">
        <v>1</v>
      </c>
      <c r="BJ25" s="23">
        <v>1</v>
      </c>
      <c r="BK25" s="23">
        <v>1</v>
      </c>
      <c r="BL25" s="23">
        <v>1</v>
      </c>
      <c r="BM25" s="23">
        <v>1</v>
      </c>
      <c r="BN25" s="23">
        <v>1</v>
      </c>
      <c r="BO25" s="23">
        <v>1</v>
      </c>
      <c r="BP25" s="23">
        <v>1</v>
      </c>
      <c r="BQ25" s="23">
        <v>1</v>
      </c>
      <c r="BR25" s="23">
        <v>1</v>
      </c>
      <c r="BS25" s="23">
        <v>1</v>
      </c>
      <c r="BT25" s="23">
        <v>1</v>
      </c>
      <c r="BU25" s="23">
        <v>1</v>
      </c>
      <c r="BV25" s="23">
        <v>1</v>
      </c>
      <c r="BW25" s="23">
        <v>1</v>
      </c>
      <c r="BX25" s="23">
        <v>1</v>
      </c>
      <c r="BY25" s="23">
        <v>1</v>
      </c>
      <c r="BZ25" s="23">
        <v>1</v>
      </c>
      <c r="CA25" s="23">
        <v>1</v>
      </c>
      <c r="CB25" s="23">
        <v>1</v>
      </c>
      <c r="CC25" s="23">
        <v>1</v>
      </c>
      <c r="CD25" s="23">
        <v>1</v>
      </c>
      <c r="CE25" s="23">
        <v>1</v>
      </c>
      <c r="CF25" s="23">
        <v>1</v>
      </c>
      <c r="CG25" s="23">
        <v>1</v>
      </c>
      <c r="CH25" s="23">
        <v>1</v>
      </c>
      <c r="CI25" s="23">
        <v>1</v>
      </c>
      <c r="CJ25" s="23">
        <v>1</v>
      </c>
      <c r="CK25" s="23">
        <v>1</v>
      </c>
      <c r="CL25" s="23">
        <v>1</v>
      </c>
      <c r="CM25" s="23">
        <v>1</v>
      </c>
    </row>
    <row r="26" spans="1:91" s="22" customFormat="1" x14ac:dyDescent="0.3">
      <c r="A26" s="21" t="s">
        <v>22</v>
      </c>
      <c r="B26" s="23">
        <v>1</v>
      </c>
      <c r="C26" s="23">
        <v>1</v>
      </c>
      <c r="D26" s="23">
        <v>1</v>
      </c>
      <c r="E26" s="23">
        <v>1</v>
      </c>
      <c r="F26" s="23">
        <v>1</v>
      </c>
      <c r="G26" s="23">
        <v>1</v>
      </c>
      <c r="H26" s="23">
        <v>1</v>
      </c>
      <c r="I26" s="23">
        <v>1</v>
      </c>
      <c r="J26" s="23">
        <v>1</v>
      </c>
      <c r="K26" s="23">
        <v>1</v>
      </c>
      <c r="L26" s="23">
        <v>1</v>
      </c>
      <c r="M26" s="23">
        <v>1</v>
      </c>
      <c r="N26" s="23">
        <v>1</v>
      </c>
      <c r="O26" s="23">
        <v>1</v>
      </c>
      <c r="P26" s="23">
        <v>1</v>
      </c>
      <c r="Q26" s="23">
        <v>1</v>
      </c>
      <c r="R26" s="23">
        <v>1</v>
      </c>
      <c r="S26" s="23">
        <v>1</v>
      </c>
      <c r="T26" s="23">
        <v>1</v>
      </c>
      <c r="U26" s="23">
        <v>1</v>
      </c>
      <c r="V26" s="23">
        <v>1</v>
      </c>
      <c r="W26" s="23">
        <v>1</v>
      </c>
      <c r="X26" s="23">
        <v>1</v>
      </c>
      <c r="Y26" s="23">
        <v>1</v>
      </c>
      <c r="Z26" s="23">
        <v>1</v>
      </c>
      <c r="AA26" s="23">
        <v>1</v>
      </c>
      <c r="AB26" s="23">
        <v>1</v>
      </c>
      <c r="AC26" s="23">
        <v>1</v>
      </c>
      <c r="AD26" s="23">
        <v>1</v>
      </c>
      <c r="AE26" s="23">
        <v>1</v>
      </c>
      <c r="AF26" s="23">
        <v>1</v>
      </c>
      <c r="AG26" s="23">
        <v>1</v>
      </c>
      <c r="AH26" s="23">
        <v>1</v>
      </c>
      <c r="AI26" s="23">
        <v>1</v>
      </c>
      <c r="AJ26" s="23">
        <v>1</v>
      </c>
      <c r="AK26" s="23">
        <v>1</v>
      </c>
      <c r="AL26" s="23">
        <v>1</v>
      </c>
      <c r="AM26" s="23">
        <v>1</v>
      </c>
      <c r="AN26" s="23">
        <v>1</v>
      </c>
      <c r="AO26" s="23">
        <v>1</v>
      </c>
      <c r="AP26" s="23">
        <v>1</v>
      </c>
      <c r="AQ26" s="23">
        <v>1</v>
      </c>
      <c r="AR26" s="23">
        <v>1</v>
      </c>
      <c r="AS26" s="23">
        <v>1</v>
      </c>
      <c r="AT26" s="23">
        <v>1</v>
      </c>
      <c r="AU26" s="23">
        <v>1</v>
      </c>
      <c r="AV26" s="23">
        <v>1</v>
      </c>
      <c r="AW26" s="23">
        <v>1</v>
      </c>
      <c r="AX26" s="23">
        <v>1</v>
      </c>
      <c r="AY26" s="23">
        <v>1</v>
      </c>
      <c r="AZ26" s="23">
        <v>1</v>
      </c>
      <c r="BA26" s="23">
        <v>1</v>
      </c>
      <c r="BB26" s="23">
        <v>1</v>
      </c>
      <c r="BC26" s="23">
        <v>1</v>
      </c>
      <c r="BD26" s="23">
        <v>1</v>
      </c>
      <c r="BE26" s="23">
        <v>1</v>
      </c>
      <c r="BF26" s="23">
        <v>1</v>
      </c>
      <c r="BG26" s="23">
        <v>1</v>
      </c>
      <c r="BH26" s="23">
        <v>1</v>
      </c>
      <c r="BI26" s="23">
        <v>1</v>
      </c>
      <c r="BJ26" s="23">
        <v>1</v>
      </c>
      <c r="BK26" s="23">
        <v>1</v>
      </c>
      <c r="BL26" s="23">
        <v>1</v>
      </c>
      <c r="BM26" s="23">
        <v>1</v>
      </c>
      <c r="BN26" s="23">
        <v>1</v>
      </c>
      <c r="BO26" s="23">
        <v>1</v>
      </c>
      <c r="BP26" s="23">
        <v>1</v>
      </c>
      <c r="BQ26" s="23">
        <v>1</v>
      </c>
      <c r="BR26" s="23">
        <v>1</v>
      </c>
      <c r="BS26" s="23">
        <v>1</v>
      </c>
      <c r="BT26" s="23">
        <v>1</v>
      </c>
      <c r="BU26" s="23">
        <v>1</v>
      </c>
      <c r="BV26" s="23">
        <v>1</v>
      </c>
      <c r="BW26" s="23">
        <v>1</v>
      </c>
      <c r="BX26" s="23">
        <v>1</v>
      </c>
      <c r="BY26" s="23">
        <v>1</v>
      </c>
      <c r="BZ26" s="23">
        <v>1</v>
      </c>
      <c r="CA26" s="23">
        <v>1</v>
      </c>
      <c r="CB26" s="23">
        <v>1</v>
      </c>
      <c r="CC26" s="23">
        <v>1</v>
      </c>
      <c r="CD26" s="23">
        <v>1</v>
      </c>
      <c r="CE26" s="23">
        <v>1</v>
      </c>
      <c r="CF26" s="23">
        <v>1</v>
      </c>
      <c r="CG26" s="23">
        <v>1</v>
      </c>
      <c r="CH26" s="23">
        <v>1</v>
      </c>
      <c r="CI26" s="23">
        <v>1</v>
      </c>
      <c r="CJ26" s="23">
        <v>1</v>
      </c>
      <c r="CK26" s="23">
        <v>1</v>
      </c>
      <c r="CL26" s="23">
        <v>1</v>
      </c>
      <c r="CM26" s="23">
        <v>1</v>
      </c>
    </row>
    <row r="27" spans="1:91" s="22" customFormat="1" x14ac:dyDescent="0.3">
      <c r="A27" s="21" t="s">
        <v>23</v>
      </c>
      <c r="B27" s="23">
        <v>1</v>
      </c>
      <c r="C27" s="23">
        <v>1</v>
      </c>
      <c r="D27" s="23">
        <v>1</v>
      </c>
      <c r="E27" s="23">
        <v>1</v>
      </c>
      <c r="F27" s="23">
        <v>1</v>
      </c>
      <c r="G27" s="23">
        <v>1</v>
      </c>
      <c r="H27" s="23">
        <v>1</v>
      </c>
      <c r="I27" s="23">
        <v>1</v>
      </c>
      <c r="J27" s="23">
        <v>1</v>
      </c>
      <c r="K27" s="23">
        <v>1</v>
      </c>
      <c r="L27" s="23">
        <v>1</v>
      </c>
      <c r="M27" s="23">
        <v>1</v>
      </c>
      <c r="N27" s="23">
        <v>1</v>
      </c>
      <c r="O27" s="23">
        <v>1</v>
      </c>
      <c r="P27" s="23">
        <v>1</v>
      </c>
      <c r="Q27" s="23">
        <v>1</v>
      </c>
      <c r="R27" s="23">
        <v>1</v>
      </c>
      <c r="S27" s="23">
        <v>1</v>
      </c>
      <c r="T27" s="23">
        <v>1</v>
      </c>
      <c r="U27" s="23">
        <v>1</v>
      </c>
      <c r="V27" s="23">
        <v>1</v>
      </c>
      <c r="W27" s="23">
        <v>1</v>
      </c>
      <c r="X27" s="23">
        <v>1</v>
      </c>
      <c r="Y27" s="23">
        <v>1</v>
      </c>
      <c r="Z27" s="23">
        <v>1</v>
      </c>
      <c r="AA27" s="23">
        <v>1</v>
      </c>
      <c r="AB27" s="23">
        <v>1</v>
      </c>
      <c r="AC27" s="23">
        <v>1</v>
      </c>
      <c r="AD27" s="23">
        <v>1</v>
      </c>
      <c r="AE27" s="23">
        <v>1</v>
      </c>
      <c r="AF27" s="23">
        <v>1</v>
      </c>
      <c r="AG27" s="23">
        <v>1</v>
      </c>
      <c r="AH27" s="23">
        <v>1</v>
      </c>
      <c r="AI27" s="23">
        <v>1</v>
      </c>
      <c r="AJ27" s="23">
        <v>1</v>
      </c>
      <c r="AK27" s="23">
        <v>1</v>
      </c>
      <c r="AL27" s="23">
        <v>1</v>
      </c>
      <c r="AM27" s="23">
        <v>1</v>
      </c>
      <c r="AN27" s="23">
        <v>1</v>
      </c>
      <c r="AO27" s="23">
        <v>1</v>
      </c>
      <c r="AP27" s="23">
        <v>1</v>
      </c>
      <c r="AQ27" s="23">
        <v>1</v>
      </c>
      <c r="AR27" s="23">
        <v>1</v>
      </c>
      <c r="AS27" s="23">
        <v>1</v>
      </c>
      <c r="AT27" s="23">
        <v>1</v>
      </c>
      <c r="AU27" s="23">
        <v>1</v>
      </c>
      <c r="AV27" s="23">
        <v>1</v>
      </c>
      <c r="AW27" s="23">
        <v>1</v>
      </c>
      <c r="AX27" s="23">
        <v>1</v>
      </c>
      <c r="AY27" s="23">
        <v>1</v>
      </c>
      <c r="AZ27" s="23">
        <v>1</v>
      </c>
      <c r="BA27" s="23">
        <v>1</v>
      </c>
      <c r="BB27" s="23">
        <v>1</v>
      </c>
      <c r="BC27" s="23">
        <v>1</v>
      </c>
      <c r="BD27" s="23">
        <v>1</v>
      </c>
      <c r="BE27" s="23">
        <v>1</v>
      </c>
      <c r="BF27" s="23">
        <v>1</v>
      </c>
      <c r="BG27" s="23">
        <v>1</v>
      </c>
      <c r="BH27" s="23">
        <v>1</v>
      </c>
      <c r="BI27" s="23">
        <v>1</v>
      </c>
      <c r="BJ27" s="23">
        <v>1</v>
      </c>
      <c r="BK27" s="23">
        <v>1</v>
      </c>
      <c r="BL27" s="23">
        <v>1</v>
      </c>
      <c r="BM27" s="23">
        <v>1</v>
      </c>
      <c r="BN27" s="23">
        <v>1</v>
      </c>
      <c r="BO27" s="23">
        <v>1</v>
      </c>
      <c r="BP27" s="23">
        <v>1</v>
      </c>
      <c r="BQ27" s="23">
        <v>1</v>
      </c>
      <c r="BR27" s="23">
        <v>1</v>
      </c>
      <c r="BS27" s="23">
        <v>1</v>
      </c>
      <c r="BT27" s="23">
        <v>1</v>
      </c>
      <c r="BU27" s="23">
        <v>1</v>
      </c>
      <c r="BV27" s="23">
        <v>1</v>
      </c>
      <c r="BW27" s="23">
        <v>1</v>
      </c>
      <c r="BX27" s="23">
        <v>1</v>
      </c>
      <c r="BY27" s="23">
        <v>1</v>
      </c>
      <c r="BZ27" s="23">
        <v>1</v>
      </c>
      <c r="CA27" s="23">
        <v>1</v>
      </c>
      <c r="CB27" s="23">
        <v>1</v>
      </c>
      <c r="CC27" s="23">
        <v>1</v>
      </c>
      <c r="CD27" s="23">
        <v>1</v>
      </c>
      <c r="CE27" s="23">
        <v>1</v>
      </c>
      <c r="CF27" s="23">
        <v>1</v>
      </c>
      <c r="CG27" s="23">
        <v>1</v>
      </c>
      <c r="CH27" s="23">
        <v>1</v>
      </c>
      <c r="CI27" s="23">
        <v>1</v>
      </c>
      <c r="CJ27" s="23">
        <v>1</v>
      </c>
      <c r="CK27" s="23">
        <v>1</v>
      </c>
      <c r="CL27" s="23">
        <v>1</v>
      </c>
      <c r="CM27" s="23">
        <v>1</v>
      </c>
    </row>
    <row r="28" spans="1:91" x14ac:dyDescent="0.3">
      <c r="A28" s="2" t="s">
        <v>24</v>
      </c>
      <c r="B28" s="5">
        <v>1</v>
      </c>
      <c r="C28" s="5">
        <v>1</v>
      </c>
      <c r="D28" s="5">
        <v>1</v>
      </c>
      <c r="E28" s="5">
        <v>1</v>
      </c>
      <c r="F28" s="5">
        <v>1</v>
      </c>
      <c r="G28" s="5">
        <v>1</v>
      </c>
      <c r="H28" s="5">
        <v>1</v>
      </c>
      <c r="I28" s="5">
        <v>1</v>
      </c>
      <c r="J28" s="5">
        <v>1</v>
      </c>
      <c r="K28" s="5">
        <v>1</v>
      </c>
      <c r="L28" s="5">
        <v>1</v>
      </c>
      <c r="M28" s="5">
        <v>1</v>
      </c>
      <c r="N28" s="5">
        <v>1</v>
      </c>
      <c r="O28" s="5">
        <v>1</v>
      </c>
      <c r="P28" s="5">
        <v>1</v>
      </c>
      <c r="Q28" s="5">
        <v>1</v>
      </c>
      <c r="R28" s="5">
        <v>1</v>
      </c>
      <c r="S28" s="5">
        <v>1</v>
      </c>
      <c r="T28" s="5">
        <v>1</v>
      </c>
      <c r="U28" s="5">
        <v>1</v>
      </c>
      <c r="V28" s="5">
        <v>1</v>
      </c>
      <c r="W28" s="5">
        <v>1</v>
      </c>
      <c r="X28" s="5">
        <v>1</v>
      </c>
      <c r="Y28" s="5">
        <v>1</v>
      </c>
      <c r="Z28" s="5">
        <v>1</v>
      </c>
      <c r="AA28" s="5">
        <v>1</v>
      </c>
      <c r="AB28" s="5">
        <v>1</v>
      </c>
      <c r="AC28" s="5">
        <v>1</v>
      </c>
      <c r="AD28" s="5">
        <v>1</v>
      </c>
      <c r="AE28" s="5">
        <v>1</v>
      </c>
      <c r="AF28" s="5">
        <v>1</v>
      </c>
      <c r="AG28" s="5">
        <v>1</v>
      </c>
      <c r="AH28" s="5">
        <v>1</v>
      </c>
      <c r="AI28" s="5">
        <v>1</v>
      </c>
      <c r="AJ28" s="5">
        <v>1</v>
      </c>
      <c r="AK28" s="5">
        <v>1</v>
      </c>
      <c r="AL28" s="5">
        <v>1</v>
      </c>
      <c r="AM28" s="5">
        <v>1</v>
      </c>
      <c r="AN28" s="5">
        <v>1</v>
      </c>
      <c r="AO28" s="5">
        <v>1</v>
      </c>
      <c r="AP28" s="5">
        <v>1</v>
      </c>
      <c r="AQ28" s="5">
        <v>1</v>
      </c>
      <c r="AR28" s="5">
        <v>1</v>
      </c>
      <c r="AS28" s="5">
        <v>1</v>
      </c>
      <c r="AT28" s="5">
        <v>1</v>
      </c>
      <c r="AU28" s="5">
        <v>1</v>
      </c>
      <c r="AV28" s="5">
        <v>1</v>
      </c>
      <c r="AW28" s="5">
        <v>1</v>
      </c>
      <c r="AX28" s="5">
        <v>1</v>
      </c>
      <c r="AY28" s="5">
        <v>1</v>
      </c>
      <c r="AZ28" s="5">
        <v>1</v>
      </c>
      <c r="BA28" s="5">
        <v>1</v>
      </c>
      <c r="BB28" s="5">
        <v>1</v>
      </c>
      <c r="BC28" s="5">
        <v>1</v>
      </c>
      <c r="BD28" s="5">
        <v>1</v>
      </c>
      <c r="BE28" s="5">
        <v>1</v>
      </c>
      <c r="BF28" s="5">
        <v>1</v>
      </c>
      <c r="BG28" s="5">
        <v>1</v>
      </c>
      <c r="BH28" s="5">
        <v>1</v>
      </c>
      <c r="BI28" s="5">
        <v>1</v>
      </c>
      <c r="BJ28" s="5">
        <v>1</v>
      </c>
      <c r="BK28" s="5">
        <v>1</v>
      </c>
      <c r="BL28" s="5">
        <v>1</v>
      </c>
      <c r="BM28" s="5">
        <v>1</v>
      </c>
      <c r="BN28" s="5">
        <v>1</v>
      </c>
      <c r="BO28" s="5">
        <v>1</v>
      </c>
      <c r="BP28" s="5">
        <v>1</v>
      </c>
      <c r="BQ28" s="5">
        <v>1</v>
      </c>
      <c r="BR28" s="5">
        <v>1</v>
      </c>
      <c r="BS28" s="5">
        <v>1</v>
      </c>
      <c r="BT28" s="5">
        <v>1</v>
      </c>
      <c r="BU28" s="5">
        <v>1</v>
      </c>
      <c r="BV28" s="5">
        <v>1</v>
      </c>
      <c r="BW28" s="5">
        <v>1</v>
      </c>
      <c r="BX28" s="5">
        <v>1</v>
      </c>
      <c r="BY28" s="5">
        <v>1</v>
      </c>
      <c r="BZ28" s="5">
        <v>1</v>
      </c>
      <c r="CA28" s="5">
        <v>1</v>
      </c>
      <c r="CB28" s="5">
        <v>1</v>
      </c>
      <c r="CC28" s="5">
        <v>1</v>
      </c>
      <c r="CD28" s="5">
        <v>1</v>
      </c>
      <c r="CE28" s="5">
        <v>1</v>
      </c>
      <c r="CF28" s="5">
        <v>1</v>
      </c>
      <c r="CG28" s="5">
        <v>1</v>
      </c>
      <c r="CH28" s="5">
        <v>1</v>
      </c>
      <c r="CI28" s="5">
        <v>1</v>
      </c>
      <c r="CJ28" s="5">
        <v>1</v>
      </c>
      <c r="CK28" s="5">
        <v>1</v>
      </c>
      <c r="CL28" s="5">
        <v>1</v>
      </c>
      <c r="CM28" s="5">
        <v>1</v>
      </c>
    </row>
    <row r="29" spans="1:91" x14ac:dyDescent="0.3">
      <c r="A29" s="2" t="s">
        <v>25</v>
      </c>
      <c r="B29" s="5">
        <v>1</v>
      </c>
      <c r="C29" s="5">
        <v>1</v>
      </c>
      <c r="D29" s="5">
        <v>1</v>
      </c>
      <c r="E29" s="5">
        <v>1</v>
      </c>
      <c r="F29" s="5">
        <v>1</v>
      </c>
      <c r="G29" s="5">
        <v>1</v>
      </c>
      <c r="H29" s="5">
        <v>1</v>
      </c>
      <c r="I29" s="5">
        <v>1</v>
      </c>
      <c r="J29" s="5">
        <v>1</v>
      </c>
      <c r="K29" s="5">
        <v>1</v>
      </c>
      <c r="L29" s="5">
        <v>1</v>
      </c>
      <c r="M29" s="5">
        <v>1</v>
      </c>
      <c r="N29" s="5">
        <v>1</v>
      </c>
      <c r="O29" s="5">
        <v>1</v>
      </c>
      <c r="P29" s="5">
        <v>1</v>
      </c>
      <c r="Q29" s="5">
        <v>1</v>
      </c>
      <c r="R29" s="5">
        <v>1</v>
      </c>
      <c r="S29" s="5">
        <v>1</v>
      </c>
      <c r="T29" s="5">
        <v>1</v>
      </c>
      <c r="U29" s="5">
        <v>1</v>
      </c>
      <c r="V29" s="5">
        <v>1</v>
      </c>
      <c r="W29" s="5">
        <v>1</v>
      </c>
      <c r="X29" s="5">
        <v>1</v>
      </c>
      <c r="Y29" s="5">
        <v>1</v>
      </c>
      <c r="Z29" s="5">
        <v>1</v>
      </c>
      <c r="AA29" s="5">
        <v>1</v>
      </c>
      <c r="AB29" s="5">
        <v>1</v>
      </c>
      <c r="AC29" s="5">
        <v>1</v>
      </c>
      <c r="AD29" s="5">
        <v>1</v>
      </c>
      <c r="AE29" s="5">
        <v>1</v>
      </c>
      <c r="AF29" s="5">
        <v>1</v>
      </c>
      <c r="AG29" s="5">
        <v>1</v>
      </c>
      <c r="AH29" s="5">
        <v>1</v>
      </c>
      <c r="AI29" s="5">
        <v>1</v>
      </c>
      <c r="AJ29" s="5">
        <v>1</v>
      </c>
      <c r="AK29" s="5">
        <v>1</v>
      </c>
      <c r="AL29" s="5">
        <v>1</v>
      </c>
      <c r="AM29" s="5">
        <v>1</v>
      </c>
      <c r="AN29" s="5">
        <v>1</v>
      </c>
      <c r="AO29" s="5">
        <v>1</v>
      </c>
      <c r="AP29" s="5">
        <v>1</v>
      </c>
      <c r="AQ29" s="5">
        <v>1</v>
      </c>
      <c r="AR29" s="5">
        <v>1</v>
      </c>
      <c r="AS29" s="5">
        <v>1</v>
      </c>
      <c r="AT29" s="5">
        <v>1</v>
      </c>
      <c r="AU29" s="5">
        <v>1</v>
      </c>
      <c r="AV29" s="5">
        <v>1</v>
      </c>
      <c r="AW29" s="5">
        <v>1</v>
      </c>
      <c r="AX29" s="5">
        <v>1</v>
      </c>
      <c r="AY29" s="5">
        <v>1</v>
      </c>
      <c r="AZ29" s="5">
        <v>1</v>
      </c>
      <c r="BA29" s="5">
        <v>1</v>
      </c>
      <c r="BB29" s="5">
        <v>1</v>
      </c>
      <c r="BC29" s="5">
        <v>1</v>
      </c>
      <c r="BD29" s="5">
        <v>1</v>
      </c>
      <c r="BE29" s="5">
        <v>1</v>
      </c>
      <c r="BF29" s="5">
        <v>1</v>
      </c>
      <c r="BG29" s="5">
        <v>1</v>
      </c>
      <c r="BH29" s="5">
        <v>1</v>
      </c>
      <c r="BI29" s="5">
        <v>1</v>
      </c>
      <c r="BJ29" s="5">
        <v>1</v>
      </c>
      <c r="BK29" s="5">
        <v>1</v>
      </c>
      <c r="BL29" s="5">
        <v>1</v>
      </c>
      <c r="BM29" s="5">
        <v>1</v>
      </c>
      <c r="BN29" s="5">
        <v>1</v>
      </c>
      <c r="BO29" s="5">
        <v>1</v>
      </c>
      <c r="BP29" s="5">
        <v>1</v>
      </c>
      <c r="BQ29" s="5">
        <v>1</v>
      </c>
      <c r="BR29" s="5">
        <v>1</v>
      </c>
      <c r="BS29" s="5">
        <v>1</v>
      </c>
      <c r="BT29" s="5">
        <v>1</v>
      </c>
      <c r="BU29" s="5">
        <v>1</v>
      </c>
      <c r="BV29" s="5">
        <v>1</v>
      </c>
      <c r="BW29" s="5">
        <v>1</v>
      </c>
      <c r="BX29" s="5">
        <v>1</v>
      </c>
      <c r="BY29" s="5">
        <v>1</v>
      </c>
      <c r="BZ29" s="5">
        <v>1</v>
      </c>
      <c r="CA29" s="5">
        <v>1</v>
      </c>
      <c r="CB29" s="5">
        <v>1</v>
      </c>
      <c r="CC29" s="5">
        <v>1</v>
      </c>
      <c r="CD29" s="5">
        <v>1</v>
      </c>
      <c r="CE29" s="5">
        <v>1</v>
      </c>
      <c r="CF29" s="5">
        <v>1</v>
      </c>
      <c r="CG29" s="5">
        <v>1</v>
      </c>
      <c r="CH29" s="5">
        <v>1</v>
      </c>
      <c r="CI29" s="5">
        <v>1</v>
      </c>
      <c r="CJ29" s="5">
        <v>1</v>
      </c>
      <c r="CK29" s="5">
        <v>1</v>
      </c>
      <c r="CL29" s="5">
        <v>1</v>
      </c>
      <c r="CM29" s="5">
        <v>1</v>
      </c>
    </row>
    <row r="30" spans="1:91" x14ac:dyDescent="0.3">
      <c r="A30" s="2" t="s">
        <v>26</v>
      </c>
      <c r="B30" s="5">
        <v>1</v>
      </c>
      <c r="C30" s="5">
        <v>1</v>
      </c>
      <c r="D30" s="5">
        <v>1</v>
      </c>
      <c r="E30" s="5">
        <v>1</v>
      </c>
      <c r="F30" s="5">
        <v>1</v>
      </c>
      <c r="G30" s="5">
        <v>1</v>
      </c>
      <c r="H30" s="5">
        <v>1</v>
      </c>
      <c r="I30" s="5">
        <v>1</v>
      </c>
      <c r="J30" s="5">
        <v>1</v>
      </c>
      <c r="K30" s="5">
        <v>1</v>
      </c>
      <c r="L30" s="5">
        <v>1</v>
      </c>
      <c r="M30" s="5">
        <v>1</v>
      </c>
      <c r="N30" s="5">
        <v>1</v>
      </c>
      <c r="O30" s="5">
        <v>1</v>
      </c>
      <c r="P30" s="5">
        <v>1</v>
      </c>
      <c r="Q30" s="5">
        <v>1</v>
      </c>
      <c r="R30" s="5">
        <v>1</v>
      </c>
      <c r="S30" s="5">
        <v>1</v>
      </c>
      <c r="T30" s="5">
        <v>1</v>
      </c>
      <c r="U30" s="5">
        <v>1</v>
      </c>
      <c r="V30" s="5">
        <v>1</v>
      </c>
      <c r="W30" s="5">
        <v>1</v>
      </c>
      <c r="X30" s="5">
        <v>1</v>
      </c>
      <c r="Y30" s="5">
        <v>1</v>
      </c>
      <c r="Z30" s="5">
        <v>1</v>
      </c>
      <c r="AA30" s="5">
        <v>1</v>
      </c>
      <c r="AB30" s="5">
        <v>1</v>
      </c>
      <c r="AC30" s="5">
        <v>1</v>
      </c>
      <c r="AD30" s="5">
        <v>1</v>
      </c>
      <c r="AE30" s="5">
        <v>1</v>
      </c>
      <c r="AF30" s="5">
        <v>1</v>
      </c>
      <c r="AG30" s="5">
        <v>1</v>
      </c>
      <c r="AH30" s="5">
        <v>1</v>
      </c>
      <c r="AI30" s="5">
        <v>1</v>
      </c>
      <c r="AJ30" s="5">
        <v>1</v>
      </c>
      <c r="AK30" s="5">
        <v>1</v>
      </c>
      <c r="AL30" s="5">
        <v>1</v>
      </c>
      <c r="AM30" s="5">
        <v>1</v>
      </c>
      <c r="AN30" s="5">
        <v>1</v>
      </c>
      <c r="AO30" s="5">
        <v>1</v>
      </c>
      <c r="AP30" s="5">
        <v>1</v>
      </c>
      <c r="AQ30" s="5">
        <v>1</v>
      </c>
      <c r="AR30" s="5">
        <v>1</v>
      </c>
      <c r="AS30" s="5">
        <v>1</v>
      </c>
      <c r="AT30" s="5">
        <v>1</v>
      </c>
      <c r="AU30" s="5">
        <v>1</v>
      </c>
      <c r="AV30" s="5">
        <v>1</v>
      </c>
      <c r="AW30" s="5">
        <v>1</v>
      </c>
      <c r="AX30" s="5">
        <v>1</v>
      </c>
      <c r="AY30" s="5">
        <v>1</v>
      </c>
      <c r="AZ30" s="5">
        <v>1</v>
      </c>
      <c r="BA30" s="5">
        <v>1</v>
      </c>
      <c r="BB30" s="5">
        <v>1</v>
      </c>
      <c r="BC30" s="5">
        <v>1</v>
      </c>
      <c r="BD30" s="5">
        <v>1</v>
      </c>
      <c r="BE30" s="5">
        <v>1</v>
      </c>
      <c r="BF30" s="5">
        <v>1</v>
      </c>
      <c r="BG30" s="5">
        <v>1</v>
      </c>
      <c r="BH30" s="5">
        <v>1</v>
      </c>
      <c r="BI30" s="5">
        <v>1</v>
      </c>
      <c r="BJ30" s="5">
        <v>1</v>
      </c>
      <c r="BK30" s="5">
        <v>1</v>
      </c>
      <c r="BL30" s="5">
        <v>1</v>
      </c>
      <c r="BM30" s="5">
        <v>1</v>
      </c>
      <c r="BN30" s="5">
        <v>1</v>
      </c>
      <c r="BO30" s="5">
        <v>1</v>
      </c>
      <c r="BP30" s="5">
        <v>1</v>
      </c>
      <c r="BQ30" s="5">
        <v>1</v>
      </c>
      <c r="BR30" s="5">
        <v>1</v>
      </c>
      <c r="BS30" s="5">
        <v>1</v>
      </c>
      <c r="BT30" s="5">
        <v>1</v>
      </c>
      <c r="BU30" s="5">
        <v>1</v>
      </c>
      <c r="BV30" s="5">
        <v>1</v>
      </c>
      <c r="BW30" s="5">
        <v>1</v>
      </c>
      <c r="BX30" s="5">
        <v>1</v>
      </c>
      <c r="BY30" s="5">
        <v>1</v>
      </c>
      <c r="BZ30" s="5">
        <v>1</v>
      </c>
      <c r="CA30" s="5">
        <v>1</v>
      </c>
      <c r="CB30" s="5">
        <v>1</v>
      </c>
      <c r="CC30" s="5">
        <v>1</v>
      </c>
      <c r="CD30" s="5">
        <v>1</v>
      </c>
      <c r="CE30" s="5">
        <v>1</v>
      </c>
      <c r="CF30" s="5">
        <v>1</v>
      </c>
      <c r="CG30" s="5">
        <v>1</v>
      </c>
      <c r="CH30" s="5">
        <v>1</v>
      </c>
      <c r="CI30" s="5">
        <v>1</v>
      </c>
      <c r="CJ30" s="5">
        <v>1</v>
      </c>
      <c r="CK30" s="5">
        <v>1</v>
      </c>
      <c r="CL30" s="5">
        <v>1</v>
      </c>
      <c r="CM30" s="5">
        <v>1</v>
      </c>
    </row>
    <row r="31" spans="1:91" x14ac:dyDescent="0.3">
      <c r="A31" s="2" t="s">
        <v>27</v>
      </c>
      <c r="B31" s="5">
        <v>1</v>
      </c>
      <c r="C31" s="5">
        <v>1</v>
      </c>
      <c r="D31" s="5">
        <v>1</v>
      </c>
      <c r="E31" s="5">
        <v>1</v>
      </c>
      <c r="F31" s="5">
        <v>1</v>
      </c>
      <c r="G31" s="5">
        <v>1</v>
      </c>
      <c r="H31" s="5">
        <v>1</v>
      </c>
      <c r="I31" s="5">
        <v>1</v>
      </c>
      <c r="J31" s="5">
        <v>1</v>
      </c>
      <c r="K31" s="5">
        <v>1</v>
      </c>
      <c r="L31" s="5">
        <v>1</v>
      </c>
      <c r="M31" s="5">
        <v>1</v>
      </c>
      <c r="N31" s="5">
        <v>1</v>
      </c>
      <c r="O31" s="5">
        <v>1</v>
      </c>
      <c r="P31" s="5">
        <v>1</v>
      </c>
      <c r="Q31" s="5">
        <v>1</v>
      </c>
      <c r="R31" s="5">
        <v>1</v>
      </c>
      <c r="S31" s="5">
        <v>1</v>
      </c>
      <c r="T31" s="5">
        <v>1</v>
      </c>
      <c r="U31" s="5">
        <v>1</v>
      </c>
      <c r="V31" s="5">
        <v>1</v>
      </c>
      <c r="W31" s="5">
        <v>1</v>
      </c>
      <c r="X31" s="5">
        <v>1</v>
      </c>
      <c r="Y31" s="5">
        <v>1</v>
      </c>
      <c r="Z31" s="5">
        <v>1</v>
      </c>
      <c r="AA31" s="5">
        <v>1</v>
      </c>
      <c r="AB31" s="5">
        <v>1</v>
      </c>
      <c r="AC31" s="5">
        <v>1</v>
      </c>
      <c r="AD31" s="5">
        <v>1</v>
      </c>
      <c r="AE31" s="5">
        <v>1</v>
      </c>
      <c r="AF31" s="5">
        <v>1</v>
      </c>
      <c r="AG31" s="5">
        <v>1</v>
      </c>
      <c r="AH31" s="5">
        <v>1</v>
      </c>
      <c r="AI31" s="5">
        <v>1</v>
      </c>
      <c r="AJ31" s="5">
        <v>1</v>
      </c>
      <c r="AK31" s="5">
        <v>1</v>
      </c>
      <c r="AL31" s="5">
        <v>1</v>
      </c>
      <c r="AM31" s="5">
        <v>1</v>
      </c>
      <c r="AN31" s="5">
        <v>1</v>
      </c>
      <c r="AO31" s="5">
        <v>1</v>
      </c>
      <c r="AP31" s="5">
        <v>1</v>
      </c>
      <c r="AQ31" s="5">
        <v>1</v>
      </c>
      <c r="AR31" s="5">
        <v>1</v>
      </c>
      <c r="AS31" s="5">
        <v>1</v>
      </c>
      <c r="AT31" s="5">
        <v>1</v>
      </c>
      <c r="AU31" s="5">
        <v>1</v>
      </c>
      <c r="AV31" s="5">
        <v>1</v>
      </c>
      <c r="AW31" s="5">
        <v>1</v>
      </c>
      <c r="AX31" s="5">
        <v>1</v>
      </c>
      <c r="AY31" s="5">
        <v>1</v>
      </c>
      <c r="AZ31" s="5">
        <v>1</v>
      </c>
      <c r="BA31" s="5">
        <v>1</v>
      </c>
      <c r="BB31" s="5">
        <v>1</v>
      </c>
      <c r="BC31" s="5">
        <v>1</v>
      </c>
      <c r="BD31" s="5">
        <v>1</v>
      </c>
      <c r="BE31" s="5">
        <v>1</v>
      </c>
      <c r="BF31" s="5">
        <v>1</v>
      </c>
      <c r="BG31" s="5">
        <v>1</v>
      </c>
      <c r="BH31" s="5">
        <v>1</v>
      </c>
      <c r="BI31" s="5">
        <v>1</v>
      </c>
      <c r="BJ31" s="5">
        <v>1</v>
      </c>
      <c r="BK31" s="5">
        <v>1</v>
      </c>
      <c r="BL31" s="5">
        <v>1</v>
      </c>
      <c r="BM31" s="5">
        <v>1</v>
      </c>
      <c r="BN31" s="5">
        <v>1</v>
      </c>
      <c r="BO31" s="5">
        <v>1</v>
      </c>
      <c r="BP31" s="5">
        <v>1</v>
      </c>
      <c r="BQ31" s="5">
        <v>1</v>
      </c>
      <c r="BR31" s="5">
        <v>1</v>
      </c>
      <c r="BS31" s="5">
        <v>1</v>
      </c>
      <c r="BT31" s="5">
        <v>1</v>
      </c>
      <c r="BU31" s="5">
        <v>1</v>
      </c>
      <c r="BV31" s="5">
        <v>1</v>
      </c>
      <c r="BW31" s="5">
        <v>1</v>
      </c>
      <c r="BX31" s="5">
        <v>1</v>
      </c>
      <c r="BY31" s="5">
        <v>1</v>
      </c>
      <c r="BZ31" s="5">
        <v>1</v>
      </c>
      <c r="CA31" s="5">
        <v>1</v>
      </c>
      <c r="CB31" s="5">
        <v>1</v>
      </c>
      <c r="CC31" s="5">
        <v>1</v>
      </c>
      <c r="CD31" s="5">
        <v>1</v>
      </c>
      <c r="CE31" s="5">
        <v>1</v>
      </c>
      <c r="CF31" s="5">
        <v>1</v>
      </c>
      <c r="CG31" s="5">
        <v>1</v>
      </c>
      <c r="CH31" s="5">
        <v>1</v>
      </c>
      <c r="CI31" s="5">
        <v>1</v>
      </c>
      <c r="CJ31" s="5">
        <v>1</v>
      </c>
      <c r="CK31" s="5">
        <v>1</v>
      </c>
      <c r="CL31" s="5">
        <v>1</v>
      </c>
      <c r="CM31" s="5">
        <v>1</v>
      </c>
    </row>
    <row r="32" spans="1:91" x14ac:dyDescent="0.3">
      <c r="A32" s="2" t="s">
        <v>28</v>
      </c>
      <c r="B32" s="5">
        <v>1</v>
      </c>
      <c r="C32" s="5">
        <v>1</v>
      </c>
      <c r="D32" s="5">
        <v>1</v>
      </c>
      <c r="E32" s="5">
        <v>1</v>
      </c>
      <c r="F32" s="5">
        <v>1</v>
      </c>
      <c r="G32" s="5">
        <v>1</v>
      </c>
      <c r="H32" s="5">
        <v>1</v>
      </c>
      <c r="I32" s="5">
        <v>1</v>
      </c>
      <c r="J32" s="5">
        <v>1</v>
      </c>
      <c r="K32" s="5">
        <v>1</v>
      </c>
      <c r="L32" s="5">
        <v>1</v>
      </c>
      <c r="M32" s="5">
        <v>1</v>
      </c>
      <c r="N32" s="5">
        <v>1</v>
      </c>
      <c r="O32" s="5">
        <v>1</v>
      </c>
      <c r="P32" s="5">
        <v>1</v>
      </c>
      <c r="Q32" s="5">
        <v>1</v>
      </c>
      <c r="R32" s="5">
        <v>1</v>
      </c>
      <c r="S32" s="5">
        <v>1</v>
      </c>
      <c r="T32" s="5">
        <v>1</v>
      </c>
      <c r="U32" s="5">
        <v>1</v>
      </c>
      <c r="V32" s="5">
        <v>1</v>
      </c>
      <c r="W32" s="5">
        <v>1</v>
      </c>
      <c r="X32" s="5">
        <v>1</v>
      </c>
      <c r="Y32" s="5">
        <v>1</v>
      </c>
      <c r="Z32" s="5">
        <v>1</v>
      </c>
      <c r="AA32" s="5">
        <v>1</v>
      </c>
      <c r="AB32" s="5">
        <v>1</v>
      </c>
      <c r="AC32" s="5">
        <v>1</v>
      </c>
      <c r="AD32" s="5">
        <v>1</v>
      </c>
      <c r="AE32" s="5">
        <v>1</v>
      </c>
      <c r="AF32" s="5">
        <v>1</v>
      </c>
      <c r="AG32" s="5">
        <v>1</v>
      </c>
      <c r="AH32" s="5">
        <v>1</v>
      </c>
      <c r="AI32" s="5">
        <v>1</v>
      </c>
      <c r="AJ32" s="5">
        <v>1</v>
      </c>
      <c r="AK32" s="5">
        <v>1</v>
      </c>
      <c r="AL32" s="5">
        <v>1</v>
      </c>
      <c r="AM32" s="5">
        <v>1</v>
      </c>
      <c r="AN32" s="5">
        <v>1</v>
      </c>
      <c r="AO32" s="5">
        <v>1</v>
      </c>
      <c r="AP32" s="5">
        <v>1</v>
      </c>
      <c r="AQ32" s="5">
        <v>1</v>
      </c>
      <c r="AR32" s="5">
        <v>1</v>
      </c>
      <c r="AS32" s="5">
        <v>1</v>
      </c>
      <c r="AT32" s="5">
        <v>1</v>
      </c>
      <c r="AU32" s="5">
        <v>1</v>
      </c>
      <c r="AV32" s="5">
        <v>1</v>
      </c>
      <c r="AW32" s="5">
        <v>1</v>
      </c>
      <c r="AX32" s="5">
        <v>1</v>
      </c>
      <c r="AY32" s="5">
        <v>1</v>
      </c>
      <c r="AZ32" s="5">
        <v>1</v>
      </c>
      <c r="BA32" s="5">
        <v>1</v>
      </c>
      <c r="BB32" s="5">
        <v>1</v>
      </c>
      <c r="BC32" s="5">
        <v>1</v>
      </c>
      <c r="BD32" s="5">
        <v>1</v>
      </c>
      <c r="BE32" s="5">
        <v>1</v>
      </c>
      <c r="BF32" s="5">
        <v>1</v>
      </c>
      <c r="BG32" s="5">
        <v>1</v>
      </c>
      <c r="BH32" s="5">
        <v>1</v>
      </c>
      <c r="BI32" s="5">
        <v>1</v>
      </c>
      <c r="BJ32" s="5">
        <v>1</v>
      </c>
      <c r="BK32" s="5">
        <v>1</v>
      </c>
      <c r="BL32" s="5">
        <v>1</v>
      </c>
      <c r="BM32" s="5">
        <v>1</v>
      </c>
      <c r="BN32" s="5">
        <v>1</v>
      </c>
      <c r="BO32" s="5">
        <v>1</v>
      </c>
      <c r="BP32" s="5">
        <v>1</v>
      </c>
      <c r="BQ32" s="5">
        <v>1</v>
      </c>
      <c r="BR32" s="5">
        <v>1</v>
      </c>
      <c r="BS32" s="5">
        <v>1</v>
      </c>
      <c r="BT32" s="5">
        <v>1</v>
      </c>
      <c r="BU32" s="5">
        <v>1</v>
      </c>
      <c r="BV32" s="5">
        <v>1</v>
      </c>
      <c r="BW32" s="5">
        <v>1</v>
      </c>
      <c r="BX32" s="5">
        <v>1</v>
      </c>
      <c r="BY32" s="5">
        <v>1</v>
      </c>
      <c r="BZ32" s="5">
        <v>1</v>
      </c>
      <c r="CA32" s="5">
        <v>1</v>
      </c>
      <c r="CB32" s="5">
        <v>1</v>
      </c>
      <c r="CC32" s="5">
        <v>1</v>
      </c>
      <c r="CD32" s="5">
        <v>1</v>
      </c>
      <c r="CE32" s="5">
        <v>1</v>
      </c>
      <c r="CF32" s="5">
        <v>1</v>
      </c>
      <c r="CG32" s="5">
        <v>1</v>
      </c>
      <c r="CH32" s="5">
        <v>1</v>
      </c>
      <c r="CI32" s="5">
        <v>1</v>
      </c>
      <c r="CJ32" s="5">
        <v>1</v>
      </c>
      <c r="CK32" s="5">
        <v>1</v>
      </c>
      <c r="CL32" s="5">
        <v>1</v>
      </c>
      <c r="CM32" s="5">
        <v>1</v>
      </c>
    </row>
    <row r="33" spans="1:91" x14ac:dyDescent="0.3">
      <c r="A33" s="2" t="s">
        <v>52</v>
      </c>
      <c r="B33" s="5">
        <v>1</v>
      </c>
      <c r="C33" s="5">
        <v>1</v>
      </c>
      <c r="D33" s="5">
        <v>1</v>
      </c>
      <c r="E33" s="5">
        <v>1</v>
      </c>
      <c r="F33" s="5">
        <v>1</v>
      </c>
      <c r="G33" s="5">
        <v>1</v>
      </c>
      <c r="H33" s="5">
        <v>1</v>
      </c>
      <c r="I33" s="5">
        <v>1</v>
      </c>
      <c r="J33" s="5">
        <v>1</v>
      </c>
      <c r="K33" s="5">
        <v>1</v>
      </c>
      <c r="L33" s="5">
        <v>1</v>
      </c>
      <c r="M33" s="5">
        <v>1</v>
      </c>
      <c r="N33" s="5">
        <v>1</v>
      </c>
      <c r="O33" s="5">
        <v>1</v>
      </c>
      <c r="P33" s="5">
        <v>1</v>
      </c>
      <c r="Q33" s="5">
        <v>1</v>
      </c>
      <c r="R33" s="5">
        <v>1</v>
      </c>
      <c r="S33" s="5">
        <v>1</v>
      </c>
      <c r="T33" s="5">
        <v>1</v>
      </c>
      <c r="U33" s="5">
        <v>1</v>
      </c>
      <c r="V33" s="5">
        <v>1</v>
      </c>
      <c r="W33" s="5">
        <v>1</v>
      </c>
      <c r="X33" s="5">
        <v>1</v>
      </c>
      <c r="Y33" s="5">
        <v>1</v>
      </c>
      <c r="Z33" s="5">
        <v>1</v>
      </c>
      <c r="AA33" s="5">
        <v>1</v>
      </c>
      <c r="AB33" s="5">
        <v>1</v>
      </c>
      <c r="AC33" s="5">
        <v>1</v>
      </c>
      <c r="AD33" s="5">
        <v>1</v>
      </c>
      <c r="AE33" s="5">
        <v>1</v>
      </c>
      <c r="AF33" s="5">
        <v>1</v>
      </c>
      <c r="AG33" s="5">
        <v>1</v>
      </c>
      <c r="AH33" s="5">
        <v>1</v>
      </c>
      <c r="AI33" s="5">
        <v>1</v>
      </c>
      <c r="AJ33" s="5">
        <v>1</v>
      </c>
      <c r="AK33" s="5">
        <v>1</v>
      </c>
      <c r="AL33" s="5">
        <v>1</v>
      </c>
      <c r="AM33" s="5">
        <v>1</v>
      </c>
      <c r="AN33" s="5">
        <v>1</v>
      </c>
      <c r="AO33" s="5">
        <v>1</v>
      </c>
      <c r="AP33" s="5">
        <v>1</v>
      </c>
      <c r="AQ33" s="5">
        <v>1</v>
      </c>
      <c r="AR33" s="5">
        <v>1</v>
      </c>
      <c r="AS33" s="5">
        <v>1</v>
      </c>
      <c r="AT33" s="5">
        <v>1</v>
      </c>
      <c r="AU33" s="5">
        <v>1</v>
      </c>
      <c r="AV33" s="5">
        <v>1</v>
      </c>
      <c r="AW33" s="5">
        <v>1</v>
      </c>
      <c r="AX33" s="5">
        <v>1</v>
      </c>
      <c r="AY33" s="5">
        <v>1</v>
      </c>
      <c r="AZ33" s="5">
        <v>1</v>
      </c>
      <c r="BA33" s="5">
        <v>1</v>
      </c>
      <c r="BB33" s="5">
        <v>1</v>
      </c>
      <c r="BC33" s="5">
        <v>1</v>
      </c>
      <c r="BD33" s="5">
        <v>1</v>
      </c>
      <c r="BE33" s="5">
        <v>1</v>
      </c>
      <c r="BF33" s="5">
        <v>1</v>
      </c>
      <c r="BG33" s="5">
        <v>1</v>
      </c>
      <c r="BH33" s="5">
        <v>1</v>
      </c>
      <c r="BI33" s="5">
        <v>1</v>
      </c>
      <c r="BJ33" s="5">
        <v>1</v>
      </c>
      <c r="BK33" s="5">
        <v>1</v>
      </c>
      <c r="BL33" s="5">
        <v>1</v>
      </c>
      <c r="BM33" s="5">
        <v>1</v>
      </c>
      <c r="BN33" s="5">
        <v>1</v>
      </c>
      <c r="BO33" s="5">
        <v>1</v>
      </c>
      <c r="BP33" s="5">
        <v>1</v>
      </c>
      <c r="BQ33" s="5">
        <v>1</v>
      </c>
      <c r="BR33" s="5">
        <v>1</v>
      </c>
      <c r="BS33" s="5">
        <v>1</v>
      </c>
      <c r="BT33" s="5">
        <v>1</v>
      </c>
      <c r="BU33" s="5">
        <v>1</v>
      </c>
      <c r="BV33" s="5">
        <v>1</v>
      </c>
      <c r="BW33" s="5">
        <v>1</v>
      </c>
      <c r="BX33" s="5">
        <v>1</v>
      </c>
      <c r="BY33" s="5">
        <v>1</v>
      </c>
      <c r="BZ33" s="5">
        <v>1</v>
      </c>
      <c r="CA33" s="5">
        <v>1</v>
      </c>
      <c r="CB33" s="5">
        <v>1</v>
      </c>
      <c r="CC33" s="5">
        <v>1</v>
      </c>
      <c r="CD33" s="5">
        <v>1</v>
      </c>
      <c r="CE33" s="5">
        <v>1</v>
      </c>
      <c r="CF33" s="5">
        <v>1</v>
      </c>
      <c r="CG33" s="5">
        <v>1</v>
      </c>
      <c r="CH33" s="5">
        <v>1</v>
      </c>
      <c r="CI33" s="5">
        <v>1</v>
      </c>
      <c r="CJ33" s="5">
        <v>1</v>
      </c>
      <c r="CK33" s="5">
        <v>1</v>
      </c>
      <c r="CL33" s="5">
        <v>1</v>
      </c>
      <c r="CM33" s="5">
        <v>1</v>
      </c>
    </row>
    <row r="34" spans="1:91" x14ac:dyDescent="0.3">
      <c r="A34" s="2" t="s">
        <v>53</v>
      </c>
      <c r="B34" s="5">
        <v>1</v>
      </c>
      <c r="C34" s="5">
        <v>1</v>
      </c>
      <c r="D34" s="5">
        <v>1</v>
      </c>
      <c r="E34" s="5">
        <v>1</v>
      </c>
      <c r="F34" s="5">
        <v>1</v>
      </c>
      <c r="G34" s="5">
        <v>1</v>
      </c>
      <c r="H34" s="5">
        <v>1</v>
      </c>
      <c r="I34" s="5">
        <v>1</v>
      </c>
      <c r="J34" s="5">
        <v>1</v>
      </c>
      <c r="K34" s="5">
        <v>1</v>
      </c>
      <c r="L34" s="5">
        <v>1</v>
      </c>
      <c r="M34" s="5">
        <v>1</v>
      </c>
      <c r="N34" s="5">
        <v>1</v>
      </c>
      <c r="O34" s="5">
        <v>1</v>
      </c>
      <c r="P34" s="5">
        <v>1</v>
      </c>
      <c r="Q34" s="5">
        <v>1</v>
      </c>
      <c r="R34" s="5">
        <v>1</v>
      </c>
      <c r="S34" s="5">
        <v>1</v>
      </c>
      <c r="T34" s="5">
        <v>1</v>
      </c>
      <c r="U34" s="5">
        <v>1</v>
      </c>
      <c r="V34" s="5">
        <v>1</v>
      </c>
      <c r="W34" s="5">
        <v>1</v>
      </c>
      <c r="X34" s="5">
        <v>1</v>
      </c>
      <c r="Y34" s="5">
        <v>1</v>
      </c>
      <c r="Z34" s="5">
        <v>1</v>
      </c>
      <c r="AA34" s="5">
        <v>1</v>
      </c>
      <c r="AB34" s="5">
        <v>1</v>
      </c>
      <c r="AC34" s="5">
        <v>1</v>
      </c>
      <c r="AD34" s="5">
        <v>1</v>
      </c>
      <c r="AE34" s="5">
        <v>1</v>
      </c>
      <c r="AF34" s="5">
        <v>1</v>
      </c>
      <c r="AG34" s="5">
        <v>1</v>
      </c>
      <c r="AH34" s="5">
        <v>1</v>
      </c>
      <c r="AI34" s="5">
        <v>1</v>
      </c>
      <c r="AJ34" s="5">
        <v>1</v>
      </c>
      <c r="AK34" s="5">
        <v>1</v>
      </c>
      <c r="AL34" s="5">
        <v>1</v>
      </c>
      <c r="AM34" s="5">
        <v>1</v>
      </c>
      <c r="AN34" s="5">
        <v>1</v>
      </c>
      <c r="AO34" s="5">
        <v>1</v>
      </c>
      <c r="AP34" s="5">
        <v>1</v>
      </c>
      <c r="AQ34" s="5">
        <v>1</v>
      </c>
      <c r="AR34" s="5">
        <v>1</v>
      </c>
      <c r="AS34" s="5">
        <v>1</v>
      </c>
      <c r="AT34" s="5">
        <v>1</v>
      </c>
      <c r="AU34" s="5">
        <v>1</v>
      </c>
      <c r="AV34" s="5">
        <v>1</v>
      </c>
      <c r="AW34" s="5">
        <v>1</v>
      </c>
      <c r="AX34" s="5">
        <v>1</v>
      </c>
      <c r="AY34" s="5">
        <v>1</v>
      </c>
      <c r="AZ34" s="5">
        <v>1</v>
      </c>
      <c r="BA34" s="5">
        <v>1</v>
      </c>
      <c r="BB34" s="5">
        <v>1</v>
      </c>
      <c r="BC34" s="5">
        <v>1</v>
      </c>
      <c r="BD34" s="5">
        <v>1</v>
      </c>
      <c r="BE34" s="5">
        <v>1</v>
      </c>
      <c r="BF34" s="5">
        <v>1</v>
      </c>
      <c r="BG34" s="5">
        <v>1</v>
      </c>
      <c r="BH34" s="5">
        <v>1</v>
      </c>
      <c r="BI34" s="5">
        <v>1</v>
      </c>
      <c r="BJ34" s="5">
        <v>1</v>
      </c>
      <c r="BK34" s="5">
        <v>1</v>
      </c>
      <c r="BL34" s="5">
        <v>1</v>
      </c>
      <c r="BM34" s="5">
        <v>1</v>
      </c>
      <c r="BN34" s="5">
        <v>1</v>
      </c>
      <c r="BO34" s="5">
        <v>1</v>
      </c>
      <c r="BP34" s="5">
        <v>1</v>
      </c>
      <c r="BQ34" s="5">
        <v>1</v>
      </c>
      <c r="BR34" s="5">
        <v>1</v>
      </c>
      <c r="BS34" s="5">
        <v>1</v>
      </c>
      <c r="BT34" s="5">
        <v>1</v>
      </c>
      <c r="BU34" s="5">
        <v>1</v>
      </c>
      <c r="BV34" s="5">
        <v>1</v>
      </c>
      <c r="BW34" s="5">
        <v>1</v>
      </c>
      <c r="BX34" s="5">
        <v>1</v>
      </c>
      <c r="BY34" s="5">
        <v>1</v>
      </c>
      <c r="BZ34" s="5">
        <v>1</v>
      </c>
      <c r="CA34" s="5">
        <v>1</v>
      </c>
      <c r="CB34" s="5">
        <v>1</v>
      </c>
      <c r="CC34" s="5">
        <v>1</v>
      </c>
      <c r="CD34" s="5">
        <v>1</v>
      </c>
      <c r="CE34" s="5">
        <v>1</v>
      </c>
      <c r="CF34" s="5">
        <v>1</v>
      </c>
      <c r="CG34" s="5">
        <v>1</v>
      </c>
      <c r="CH34" s="5">
        <v>1</v>
      </c>
      <c r="CI34" s="5">
        <v>1</v>
      </c>
      <c r="CJ34" s="5">
        <v>1</v>
      </c>
      <c r="CK34" s="5">
        <v>1</v>
      </c>
      <c r="CL34" s="5">
        <v>1</v>
      </c>
      <c r="CM34" s="5">
        <v>1</v>
      </c>
    </row>
    <row r="35" spans="1:91" x14ac:dyDescent="0.3">
      <c r="A35" s="2" t="s">
        <v>54</v>
      </c>
      <c r="B35" s="5">
        <v>1</v>
      </c>
      <c r="C35" s="5">
        <v>1</v>
      </c>
      <c r="D35" s="5">
        <v>1</v>
      </c>
      <c r="E35" s="5">
        <v>1</v>
      </c>
      <c r="F35" s="5">
        <v>1</v>
      </c>
      <c r="G35" s="5">
        <v>1</v>
      </c>
      <c r="H35" s="5">
        <v>1</v>
      </c>
      <c r="I35" s="5">
        <v>1</v>
      </c>
      <c r="J35" s="5">
        <v>1</v>
      </c>
      <c r="K35" s="5">
        <v>1</v>
      </c>
      <c r="L35" s="5">
        <v>1</v>
      </c>
      <c r="M35" s="5">
        <v>1</v>
      </c>
      <c r="N35" s="5">
        <v>1</v>
      </c>
      <c r="O35" s="5">
        <v>1</v>
      </c>
      <c r="P35" s="5">
        <v>1</v>
      </c>
      <c r="Q35" s="5">
        <v>1</v>
      </c>
      <c r="R35" s="5">
        <v>1</v>
      </c>
      <c r="S35" s="5">
        <v>1</v>
      </c>
      <c r="T35" s="5">
        <v>1</v>
      </c>
      <c r="U35" s="5">
        <v>1</v>
      </c>
      <c r="V35" s="5">
        <v>1</v>
      </c>
      <c r="W35" s="5">
        <v>1</v>
      </c>
      <c r="X35" s="5">
        <v>1</v>
      </c>
      <c r="Y35" s="5">
        <v>1</v>
      </c>
      <c r="Z35" s="5">
        <v>1</v>
      </c>
      <c r="AA35" s="5">
        <v>1</v>
      </c>
      <c r="AB35" s="5">
        <v>1</v>
      </c>
      <c r="AC35" s="5">
        <v>1</v>
      </c>
      <c r="AD35" s="5">
        <v>1</v>
      </c>
      <c r="AE35" s="5">
        <v>1</v>
      </c>
      <c r="AF35" s="5">
        <v>1</v>
      </c>
      <c r="AG35" s="5">
        <v>1</v>
      </c>
      <c r="AH35" s="5">
        <v>1</v>
      </c>
      <c r="AI35" s="5">
        <v>1</v>
      </c>
      <c r="AJ35" s="5">
        <v>1</v>
      </c>
      <c r="AK35" s="5">
        <v>1</v>
      </c>
      <c r="AL35" s="5">
        <v>1</v>
      </c>
      <c r="AM35" s="5">
        <v>1</v>
      </c>
      <c r="AN35" s="5">
        <v>1</v>
      </c>
      <c r="AO35" s="5">
        <v>1</v>
      </c>
      <c r="AP35" s="5">
        <v>1</v>
      </c>
      <c r="AQ35" s="5">
        <v>1</v>
      </c>
      <c r="AR35" s="5">
        <v>1</v>
      </c>
      <c r="AS35" s="5">
        <v>1</v>
      </c>
      <c r="AT35" s="5">
        <v>1</v>
      </c>
      <c r="AU35" s="5">
        <v>1</v>
      </c>
      <c r="AV35" s="5">
        <v>1</v>
      </c>
      <c r="AW35" s="5">
        <v>1</v>
      </c>
      <c r="AX35" s="5">
        <v>1</v>
      </c>
      <c r="AY35" s="5">
        <v>1</v>
      </c>
      <c r="AZ35" s="5">
        <v>1</v>
      </c>
      <c r="BA35" s="5">
        <v>1</v>
      </c>
      <c r="BB35" s="5">
        <v>1</v>
      </c>
      <c r="BC35" s="5">
        <v>1</v>
      </c>
      <c r="BD35" s="5">
        <v>1</v>
      </c>
      <c r="BE35" s="5">
        <v>1</v>
      </c>
      <c r="BF35" s="5">
        <v>1</v>
      </c>
      <c r="BG35" s="5">
        <v>1</v>
      </c>
      <c r="BH35" s="5">
        <v>1</v>
      </c>
      <c r="BI35" s="5">
        <v>1</v>
      </c>
      <c r="BJ35" s="5">
        <v>1</v>
      </c>
      <c r="BK35" s="5">
        <v>1</v>
      </c>
      <c r="BL35" s="5">
        <v>1</v>
      </c>
      <c r="BM35" s="5">
        <v>1</v>
      </c>
      <c r="BN35" s="5">
        <v>1</v>
      </c>
      <c r="BO35" s="5">
        <v>1</v>
      </c>
      <c r="BP35" s="5">
        <v>1</v>
      </c>
      <c r="BQ35" s="5">
        <v>1</v>
      </c>
      <c r="BR35" s="5">
        <v>1</v>
      </c>
      <c r="BS35" s="5">
        <v>1</v>
      </c>
      <c r="BT35" s="5">
        <v>1</v>
      </c>
      <c r="BU35" s="5">
        <v>1</v>
      </c>
      <c r="BV35" s="5">
        <v>1</v>
      </c>
      <c r="BW35" s="5">
        <v>1</v>
      </c>
      <c r="BX35" s="5">
        <v>1</v>
      </c>
      <c r="BY35" s="5">
        <v>1</v>
      </c>
      <c r="BZ35" s="5">
        <v>1</v>
      </c>
      <c r="CA35" s="5">
        <v>1</v>
      </c>
      <c r="CB35" s="5">
        <v>1</v>
      </c>
      <c r="CC35" s="5">
        <v>1</v>
      </c>
      <c r="CD35" s="5">
        <v>1</v>
      </c>
      <c r="CE35" s="5">
        <v>1</v>
      </c>
      <c r="CF35" s="5">
        <v>1</v>
      </c>
      <c r="CG35" s="5">
        <v>1</v>
      </c>
      <c r="CH35" s="5">
        <v>1</v>
      </c>
      <c r="CI35" s="5">
        <v>1</v>
      </c>
      <c r="CJ35" s="5">
        <v>1</v>
      </c>
      <c r="CK35" s="5">
        <v>1</v>
      </c>
      <c r="CL35" s="5">
        <v>1</v>
      </c>
      <c r="CM35" s="5">
        <v>1</v>
      </c>
    </row>
    <row r="36" spans="1:91" x14ac:dyDescent="0.3">
      <c r="A36" s="2" t="s">
        <v>55</v>
      </c>
      <c r="B36" s="5">
        <v>1</v>
      </c>
      <c r="C36" s="5">
        <v>1</v>
      </c>
      <c r="D36" s="5">
        <v>1</v>
      </c>
      <c r="E36" s="5">
        <v>1</v>
      </c>
      <c r="F36" s="5">
        <v>1</v>
      </c>
      <c r="G36" s="5">
        <v>1</v>
      </c>
      <c r="H36" s="5">
        <v>1</v>
      </c>
      <c r="I36" s="5">
        <v>1</v>
      </c>
      <c r="J36" s="5">
        <v>1</v>
      </c>
      <c r="K36" s="5">
        <v>1</v>
      </c>
      <c r="L36" s="5">
        <v>1</v>
      </c>
      <c r="M36" s="5">
        <v>1</v>
      </c>
      <c r="N36" s="5">
        <v>1</v>
      </c>
      <c r="O36" s="5">
        <v>1</v>
      </c>
      <c r="P36" s="5">
        <v>1</v>
      </c>
      <c r="Q36" s="5">
        <v>1</v>
      </c>
      <c r="R36" s="5">
        <v>1</v>
      </c>
      <c r="S36" s="5">
        <v>1</v>
      </c>
      <c r="T36" s="5">
        <v>1</v>
      </c>
      <c r="U36" s="5">
        <v>1</v>
      </c>
      <c r="V36" s="5">
        <v>1</v>
      </c>
      <c r="W36" s="5">
        <v>1</v>
      </c>
      <c r="X36" s="5">
        <v>1</v>
      </c>
      <c r="Y36" s="5">
        <v>1</v>
      </c>
      <c r="Z36" s="5">
        <v>1</v>
      </c>
      <c r="AA36" s="5">
        <v>1</v>
      </c>
      <c r="AB36" s="5">
        <v>1</v>
      </c>
      <c r="AC36" s="5">
        <v>1</v>
      </c>
      <c r="AD36" s="5">
        <v>1</v>
      </c>
      <c r="AE36" s="5">
        <v>1</v>
      </c>
      <c r="AF36" s="5">
        <v>1</v>
      </c>
      <c r="AG36" s="5">
        <v>1</v>
      </c>
      <c r="AH36" s="5">
        <v>1</v>
      </c>
      <c r="AI36" s="5">
        <v>1</v>
      </c>
      <c r="AJ36" s="5">
        <v>1</v>
      </c>
      <c r="AK36" s="5">
        <v>1</v>
      </c>
      <c r="AL36" s="5">
        <v>1</v>
      </c>
      <c r="AM36" s="5">
        <v>1</v>
      </c>
      <c r="AN36" s="5">
        <v>1</v>
      </c>
      <c r="AO36" s="5">
        <v>1</v>
      </c>
      <c r="AP36" s="5">
        <v>1</v>
      </c>
      <c r="AQ36" s="5">
        <v>1</v>
      </c>
      <c r="AR36" s="5">
        <v>1</v>
      </c>
      <c r="AS36" s="5">
        <v>1</v>
      </c>
      <c r="AT36" s="5">
        <v>1</v>
      </c>
      <c r="AU36" s="5">
        <v>1</v>
      </c>
      <c r="AV36" s="5">
        <v>1</v>
      </c>
      <c r="AW36" s="5">
        <v>1</v>
      </c>
      <c r="AX36" s="5">
        <v>1</v>
      </c>
      <c r="AY36" s="5">
        <v>1</v>
      </c>
      <c r="AZ36" s="5">
        <v>1</v>
      </c>
      <c r="BA36" s="5">
        <v>1</v>
      </c>
      <c r="BB36" s="5">
        <v>1</v>
      </c>
      <c r="BC36" s="5">
        <v>1</v>
      </c>
      <c r="BD36" s="5">
        <v>1</v>
      </c>
      <c r="BE36" s="5">
        <v>1</v>
      </c>
      <c r="BF36" s="5">
        <v>1</v>
      </c>
      <c r="BG36" s="5">
        <v>1</v>
      </c>
      <c r="BH36" s="5">
        <v>1</v>
      </c>
      <c r="BI36" s="5">
        <v>1</v>
      </c>
      <c r="BJ36" s="5">
        <v>1</v>
      </c>
      <c r="BK36" s="5">
        <v>1</v>
      </c>
      <c r="BL36" s="5">
        <v>1</v>
      </c>
      <c r="BM36" s="5">
        <v>1</v>
      </c>
      <c r="BN36" s="5">
        <v>1</v>
      </c>
      <c r="BO36" s="5">
        <v>1</v>
      </c>
      <c r="BP36" s="5">
        <v>1</v>
      </c>
      <c r="BQ36" s="5">
        <v>1</v>
      </c>
      <c r="BR36" s="5">
        <v>1</v>
      </c>
      <c r="BS36" s="5">
        <v>1</v>
      </c>
      <c r="BT36" s="5">
        <v>1</v>
      </c>
      <c r="BU36" s="5">
        <v>1</v>
      </c>
      <c r="BV36" s="5">
        <v>1</v>
      </c>
      <c r="BW36" s="5">
        <v>1</v>
      </c>
      <c r="BX36" s="5">
        <v>1</v>
      </c>
      <c r="BY36" s="5">
        <v>1</v>
      </c>
      <c r="BZ36" s="5">
        <v>1</v>
      </c>
      <c r="CA36" s="5">
        <v>1</v>
      </c>
      <c r="CB36" s="5">
        <v>1</v>
      </c>
      <c r="CC36" s="5">
        <v>1</v>
      </c>
      <c r="CD36" s="5">
        <v>1</v>
      </c>
      <c r="CE36" s="5">
        <v>1</v>
      </c>
      <c r="CF36" s="5">
        <v>1</v>
      </c>
      <c r="CG36" s="5">
        <v>1</v>
      </c>
      <c r="CH36" s="5">
        <v>1</v>
      </c>
      <c r="CI36" s="5">
        <v>1</v>
      </c>
      <c r="CJ36" s="5">
        <v>1</v>
      </c>
      <c r="CK36" s="5">
        <v>1</v>
      </c>
      <c r="CL36" s="5">
        <v>1</v>
      </c>
      <c r="CM36" s="5">
        <v>1</v>
      </c>
    </row>
    <row r="37" spans="1:91" x14ac:dyDescent="0.3">
      <c r="A37" s="2" t="s">
        <v>56</v>
      </c>
      <c r="B37" s="5">
        <v>1</v>
      </c>
      <c r="C37" s="5">
        <v>1</v>
      </c>
      <c r="D37" s="5">
        <v>1</v>
      </c>
      <c r="E37" s="5">
        <v>1</v>
      </c>
      <c r="F37" s="5">
        <v>1</v>
      </c>
      <c r="G37" s="5">
        <v>1</v>
      </c>
      <c r="H37" s="5">
        <v>1</v>
      </c>
      <c r="I37" s="5">
        <v>1</v>
      </c>
      <c r="J37" s="5">
        <v>1</v>
      </c>
      <c r="K37" s="5">
        <v>1</v>
      </c>
      <c r="L37" s="5">
        <v>1</v>
      </c>
      <c r="M37" s="5">
        <v>1</v>
      </c>
      <c r="N37" s="5">
        <v>1</v>
      </c>
      <c r="O37" s="5">
        <v>1</v>
      </c>
      <c r="P37" s="5">
        <v>1</v>
      </c>
      <c r="Q37" s="5">
        <v>1</v>
      </c>
      <c r="R37" s="5">
        <v>1</v>
      </c>
      <c r="S37" s="5">
        <v>1</v>
      </c>
      <c r="T37" s="5">
        <v>1</v>
      </c>
      <c r="U37" s="5">
        <v>1</v>
      </c>
      <c r="V37" s="5">
        <v>1</v>
      </c>
      <c r="W37" s="5">
        <v>1</v>
      </c>
      <c r="X37" s="5">
        <v>1</v>
      </c>
      <c r="Y37" s="5">
        <v>1</v>
      </c>
      <c r="Z37" s="5">
        <v>1</v>
      </c>
      <c r="AA37" s="5">
        <v>1</v>
      </c>
      <c r="AB37" s="5">
        <v>1</v>
      </c>
      <c r="AC37" s="5">
        <v>1</v>
      </c>
      <c r="AD37" s="5">
        <v>1</v>
      </c>
      <c r="AE37" s="5">
        <v>1</v>
      </c>
      <c r="AF37" s="5">
        <v>1</v>
      </c>
      <c r="AG37" s="5">
        <v>1</v>
      </c>
      <c r="AH37" s="5">
        <v>1</v>
      </c>
      <c r="AI37" s="5">
        <v>1</v>
      </c>
      <c r="AJ37" s="5">
        <v>1</v>
      </c>
      <c r="AK37" s="5">
        <v>1</v>
      </c>
      <c r="AL37" s="5">
        <v>1</v>
      </c>
      <c r="AM37" s="5">
        <v>1</v>
      </c>
      <c r="AN37" s="5">
        <v>1</v>
      </c>
      <c r="AO37" s="5">
        <v>1</v>
      </c>
      <c r="AP37" s="5">
        <v>1</v>
      </c>
      <c r="AQ37" s="5">
        <v>1</v>
      </c>
      <c r="AR37" s="5">
        <v>1</v>
      </c>
      <c r="AS37" s="5">
        <v>1</v>
      </c>
      <c r="AT37" s="5">
        <v>1</v>
      </c>
      <c r="AU37" s="5">
        <v>1</v>
      </c>
      <c r="AV37" s="5">
        <v>1</v>
      </c>
      <c r="AW37" s="5">
        <v>1</v>
      </c>
      <c r="AX37" s="5">
        <v>1</v>
      </c>
      <c r="AY37" s="5">
        <v>1</v>
      </c>
      <c r="AZ37" s="5">
        <v>1</v>
      </c>
      <c r="BA37" s="5">
        <v>1</v>
      </c>
      <c r="BB37" s="5">
        <v>1</v>
      </c>
      <c r="BC37" s="5">
        <v>1</v>
      </c>
      <c r="BD37" s="5">
        <v>1</v>
      </c>
      <c r="BE37" s="5">
        <v>1</v>
      </c>
      <c r="BF37" s="5">
        <v>1</v>
      </c>
      <c r="BG37" s="5">
        <v>1</v>
      </c>
      <c r="BH37" s="5">
        <v>1</v>
      </c>
      <c r="BI37" s="5">
        <v>1</v>
      </c>
      <c r="BJ37" s="5">
        <v>1</v>
      </c>
      <c r="BK37" s="5">
        <v>1</v>
      </c>
      <c r="BL37" s="5">
        <v>1</v>
      </c>
      <c r="BM37" s="5">
        <v>1</v>
      </c>
      <c r="BN37" s="5">
        <v>1</v>
      </c>
      <c r="BO37" s="5">
        <v>1</v>
      </c>
      <c r="BP37" s="5">
        <v>1</v>
      </c>
      <c r="BQ37" s="5">
        <v>1</v>
      </c>
      <c r="BR37" s="5">
        <v>1</v>
      </c>
      <c r="BS37" s="5">
        <v>1</v>
      </c>
      <c r="BT37" s="5">
        <v>1</v>
      </c>
      <c r="BU37" s="5">
        <v>1</v>
      </c>
      <c r="BV37" s="5">
        <v>1</v>
      </c>
      <c r="BW37" s="5">
        <v>1</v>
      </c>
      <c r="BX37" s="5">
        <v>1</v>
      </c>
      <c r="BY37" s="5">
        <v>1</v>
      </c>
      <c r="BZ37" s="5">
        <v>1</v>
      </c>
      <c r="CA37" s="5">
        <v>1</v>
      </c>
      <c r="CB37" s="5">
        <v>1</v>
      </c>
      <c r="CC37" s="5">
        <v>1</v>
      </c>
      <c r="CD37" s="5">
        <v>1</v>
      </c>
      <c r="CE37" s="5">
        <v>1</v>
      </c>
      <c r="CF37" s="5">
        <v>1</v>
      </c>
      <c r="CG37" s="5">
        <v>1</v>
      </c>
      <c r="CH37" s="5">
        <v>1</v>
      </c>
      <c r="CI37" s="5">
        <v>1</v>
      </c>
      <c r="CJ37" s="5">
        <v>1</v>
      </c>
      <c r="CK37" s="5">
        <v>1</v>
      </c>
      <c r="CL37" s="5">
        <v>1</v>
      </c>
      <c r="CM37" s="5">
        <v>1</v>
      </c>
    </row>
    <row r="38" spans="1:91" x14ac:dyDescent="0.3">
      <c r="A38" s="2" t="s">
        <v>57</v>
      </c>
      <c r="B38" s="5">
        <v>1</v>
      </c>
      <c r="C38" s="5">
        <v>1</v>
      </c>
      <c r="D38" s="5">
        <v>1</v>
      </c>
      <c r="E38" s="5">
        <v>1</v>
      </c>
      <c r="F38" s="5">
        <v>1</v>
      </c>
      <c r="G38" s="5">
        <v>1</v>
      </c>
      <c r="H38" s="5">
        <v>1</v>
      </c>
      <c r="I38" s="5">
        <v>1</v>
      </c>
      <c r="J38" s="5">
        <v>1</v>
      </c>
      <c r="K38" s="5">
        <v>1</v>
      </c>
      <c r="L38" s="5">
        <v>1</v>
      </c>
      <c r="M38" s="5">
        <v>1</v>
      </c>
      <c r="N38" s="5">
        <v>1</v>
      </c>
      <c r="O38" s="5">
        <v>1</v>
      </c>
      <c r="P38" s="5">
        <v>1</v>
      </c>
      <c r="Q38" s="5">
        <v>1</v>
      </c>
      <c r="R38" s="5">
        <v>1</v>
      </c>
      <c r="S38" s="5">
        <v>1</v>
      </c>
      <c r="T38" s="5">
        <v>1</v>
      </c>
      <c r="U38" s="5">
        <v>1</v>
      </c>
      <c r="V38" s="5">
        <v>1</v>
      </c>
      <c r="W38" s="5">
        <v>1</v>
      </c>
      <c r="X38" s="5">
        <v>1</v>
      </c>
      <c r="Y38" s="5">
        <v>1</v>
      </c>
      <c r="Z38" s="5">
        <v>1</v>
      </c>
      <c r="AA38" s="5">
        <v>1</v>
      </c>
      <c r="AB38" s="5">
        <v>1</v>
      </c>
      <c r="AC38" s="5">
        <v>1</v>
      </c>
      <c r="AD38" s="5">
        <v>1</v>
      </c>
      <c r="AE38" s="5">
        <v>1</v>
      </c>
      <c r="AF38" s="5">
        <v>1</v>
      </c>
      <c r="AG38" s="5">
        <v>1</v>
      </c>
      <c r="AH38" s="5">
        <v>1</v>
      </c>
      <c r="AI38" s="5">
        <v>1</v>
      </c>
      <c r="AJ38" s="5">
        <v>1</v>
      </c>
      <c r="AK38" s="5">
        <v>1</v>
      </c>
      <c r="AL38" s="5">
        <v>1</v>
      </c>
      <c r="AM38" s="5">
        <v>1</v>
      </c>
      <c r="AN38" s="5">
        <v>1</v>
      </c>
      <c r="AO38" s="5">
        <v>1</v>
      </c>
      <c r="AP38" s="5">
        <v>1</v>
      </c>
      <c r="AQ38" s="5">
        <v>1</v>
      </c>
      <c r="AR38" s="5">
        <v>1</v>
      </c>
      <c r="AS38" s="5">
        <v>1</v>
      </c>
      <c r="AT38" s="5">
        <v>1</v>
      </c>
      <c r="AU38" s="5">
        <v>1</v>
      </c>
      <c r="AV38" s="5">
        <v>1</v>
      </c>
      <c r="AW38" s="5">
        <v>1</v>
      </c>
      <c r="AX38" s="5">
        <v>1</v>
      </c>
      <c r="AY38" s="5">
        <v>1</v>
      </c>
      <c r="AZ38" s="5">
        <v>1</v>
      </c>
      <c r="BA38" s="5">
        <v>1</v>
      </c>
      <c r="BB38" s="5">
        <v>1</v>
      </c>
      <c r="BC38" s="5">
        <v>1</v>
      </c>
      <c r="BD38" s="5">
        <v>1</v>
      </c>
      <c r="BE38" s="5">
        <v>1</v>
      </c>
      <c r="BF38" s="5">
        <v>1</v>
      </c>
      <c r="BG38" s="5">
        <v>1</v>
      </c>
      <c r="BH38" s="5">
        <v>1</v>
      </c>
      <c r="BI38" s="5">
        <v>1</v>
      </c>
      <c r="BJ38" s="5">
        <v>1</v>
      </c>
      <c r="BK38" s="5">
        <v>1</v>
      </c>
      <c r="BL38" s="5">
        <v>1</v>
      </c>
      <c r="BM38" s="5">
        <v>1</v>
      </c>
      <c r="BN38" s="5">
        <v>1</v>
      </c>
      <c r="BO38" s="5">
        <v>1</v>
      </c>
      <c r="BP38" s="5">
        <v>1</v>
      </c>
      <c r="BQ38" s="5">
        <v>1</v>
      </c>
      <c r="BR38" s="5">
        <v>1</v>
      </c>
      <c r="BS38" s="5">
        <v>1</v>
      </c>
      <c r="BT38" s="5">
        <v>1</v>
      </c>
      <c r="BU38" s="5">
        <v>1</v>
      </c>
      <c r="BV38" s="5">
        <v>1</v>
      </c>
      <c r="BW38" s="5">
        <v>1</v>
      </c>
      <c r="BX38" s="5">
        <v>1</v>
      </c>
      <c r="BY38" s="5">
        <v>1</v>
      </c>
      <c r="BZ38" s="5">
        <v>1</v>
      </c>
      <c r="CA38" s="5">
        <v>1</v>
      </c>
      <c r="CB38" s="5">
        <v>1</v>
      </c>
      <c r="CC38" s="5">
        <v>1</v>
      </c>
      <c r="CD38" s="5">
        <v>1</v>
      </c>
      <c r="CE38" s="5">
        <v>1</v>
      </c>
      <c r="CF38" s="5">
        <v>1</v>
      </c>
      <c r="CG38" s="5">
        <v>1</v>
      </c>
      <c r="CH38" s="5">
        <v>1</v>
      </c>
      <c r="CI38" s="5">
        <v>1</v>
      </c>
      <c r="CJ38" s="5">
        <v>1</v>
      </c>
      <c r="CK38" s="5">
        <v>1</v>
      </c>
      <c r="CL38" s="5">
        <v>1</v>
      </c>
      <c r="CM38" s="5">
        <v>1</v>
      </c>
    </row>
    <row r="39" spans="1:91" x14ac:dyDescent="0.3">
      <c r="A39" s="2" t="s">
        <v>58</v>
      </c>
      <c r="B39" s="5">
        <v>1</v>
      </c>
      <c r="C39" s="5">
        <v>1</v>
      </c>
      <c r="D39" s="5">
        <v>1</v>
      </c>
      <c r="E39" s="5">
        <v>1</v>
      </c>
      <c r="F39" s="5">
        <v>1</v>
      </c>
      <c r="G39" s="5">
        <v>1</v>
      </c>
      <c r="H39" s="5">
        <v>1</v>
      </c>
      <c r="I39" s="5">
        <v>1</v>
      </c>
      <c r="J39" s="5">
        <v>1</v>
      </c>
      <c r="K39" s="5">
        <v>1</v>
      </c>
      <c r="L39" s="5">
        <v>1</v>
      </c>
      <c r="M39" s="5">
        <v>1</v>
      </c>
      <c r="N39" s="5">
        <v>1</v>
      </c>
      <c r="O39" s="5">
        <v>1</v>
      </c>
      <c r="P39" s="5">
        <v>1</v>
      </c>
      <c r="Q39" s="5">
        <v>1</v>
      </c>
      <c r="R39" s="5">
        <v>1</v>
      </c>
      <c r="S39" s="5">
        <v>1</v>
      </c>
      <c r="T39" s="5">
        <v>1</v>
      </c>
      <c r="U39" s="5">
        <v>1</v>
      </c>
      <c r="V39" s="5">
        <v>1</v>
      </c>
      <c r="W39" s="5">
        <v>1</v>
      </c>
      <c r="X39" s="5">
        <v>1</v>
      </c>
      <c r="Y39" s="5">
        <v>1</v>
      </c>
      <c r="Z39" s="5">
        <v>1</v>
      </c>
      <c r="AA39" s="5">
        <v>1</v>
      </c>
      <c r="AB39" s="5">
        <v>1</v>
      </c>
      <c r="AC39" s="5">
        <v>1</v>
      </c>
      <c r="AD39" s="5">
        <v>1</v>
      </c>
      <c r="AE39" s="5">
        <v>1</v>
      </c>
      <c r="AF39" s="5">
        <v>1</v>
      </c>
      <c r="AG39" s="5">
        <v>1</v>
      </c>
      <c r="AH39" s="5">
        <v>1</v>
      </c>
      <c r="AI39" s="5">
        <v>1</v>
      </c>
      <c r="AJ39" s="5">
        <v>1</v>
      </c>
      <c r="AK39" s="5">
        <v>1</v>
      </c>
      <c r="AL39" s="5">
        <v>1</v>
      </c>
      <c r="AM39" s="5">
        <v>1</v>
      </c>
      <c r="AN39" s="5">
        <v>1</v>
      </c>
      <c r="AO39" s="5">
        <v>1</v>
      </c>
      <c r="AP39" s="5">
        <v>1</v>
      </c>
      <c r="AQ39" s="5">
        <v>1</v>
      </c>
      <c r="AR39" s="5">
        <v>1</v>
      </c>
      <c r="AS39" s="5">
        <v>1</v>
      </c>
      <c r="AT39" s="5">
        <v>1</v>
      </c>
      <c r="AU39" s="5">
        <v>1</v>
      </c>
      <c r="AV39" s="5">
        <v>1</v>
      </c>
      <c r="AW39" s="5">
        <v>1</v>
      </c>
      <c r="AX39" s="5">
        <v>1</v>
      </c>
      <c r="AY39" s="5">
        <v>1</v>
      </c>
      <c r="AZ39" s="5">
        <v>1</v>
      </c>
      <c r="BA39" s="5">
        <v>1</v>
      </c>
      <c r="BB39" s="5">
        <v>1</v>
      </c>
      <c r="BC39" s="5">
        <v>1</v>
      </c>
      <c r="BD39" s="5">
        <v>1</v>
      </c>
      <c r="BE39" s="5">
        <v>1</v>
      </c>
      <c r="BF39" s="5">
        <v>1</v>
      </c>
      <c r="BG39" s="5">
        <v>1</v>
      </c>
      <c r="BH39" s="5">
        <v>1</v>
      </c>
      <c r="BI39" s="5">
        <v>1</v>
      </c>
      <c r="BJ39" s="5">
        <v>1</v>
      </c>
      <c r="BK39" s="5">
        <v>1</v>
      </c>
      <c r="BL39" s="5">
        <v>1</v>
      </c>
      <c r="BM39" s="5">
        <v>1</v>
      </c>
      <c r="BN39" s="5">
        <v>1</v>
      </c>
      <c r="BO39" s="5">
        <v>1</v>
      </c>
      <c r="BP39" s="5">
        <v>1</v>
      </c>
      <c r="BQ39" s="5">
        <v>1</v>
      </c>
      <c r="BR39" s="5">
        <v>1</v>
      </c>
      <c r="BS39" s="5">
        <v>1</v>
      </c>
      <c r="BT39" s="5">
        <v>1</v>
      </c>
      <c r="BU39" s="5">
        <v>1</v>
      </c>
      <c r="BV39" s="5">
        <v>1</v>
      </c>
      <c r="BW39" s="5">
        <v>1</v>
      </c>
      <c r="BX39" s="5">
        <v>1</v>
      </c>
      <c r="BY39" s="5">
        <v>1</v>
      </c>
      <c r="BZ39" s="5">
        <v>1</v>
      </c>
      <c r="CA39" s="5">
        <v>1</v>
      </c>
      <c r="CB39" s="5">
        <v>1</v>
      </c>
      <c r="CC39" s="5">
        <v>1</v>
      </c>
      <c r="CD39" s="5">
        <v>1</v>
      </c>
      <c r="CE39" s="5">
        <v>1</v>
      </c>
      <c r="CF39" s="5">
        <v>1</v>
      </c>
      <c r="CG39" s="5">
        <v>1</v>
      </c>
      <c r="CH39" s="5">
        <v>1</v>
      </c>
      <c r="CI39" s="5">
        <v>1</v>
      </c>
      <c r="CJ39" s="5">
        <v>1</v>
      </c>
      <c r="CK39" s="5">
        <v>1</v>
      </c>
      <c r="CL39" s="5">
        <v>1</v>
      </c>
      <c r="CM39" s="5">
        <v>1</v>
      </c>
    </row>
    <row r="40" spans="1:91" x14ac:dyDescent="0.3">
      <c r="A40" s="2" t="s">
        <v>59</v>
      </c>
      <c r="B40" s="5">
        <v>1</v>
      </c>
      <c r="C40" s="5">
        <v>1</v>
      </c>
      <c r="D40" s="5">
        <v>1</v>
      </c>
      <c r="E40" s="5">
        <v>1</v>
      </c>
      <c r="F40" s="5">
        <v>1</v>
      </c>
      <c r="G40" s="5">
        <v>1</v>
      </c>
      <c r="H40" s="5">
        <v>1</v>
      </c>
      <c r="I40" s="5">
        <v>1</v>
      </c>
      <c r="J40" s="5">
        <v>1</v>
      </c>
      <c r="K40" s="5">
        <v>1</v>
      </c>
      <c r="L40" s="5">
        <v>1</v>
      </c>
      <c r="M40" s="5">
        <v>1</v>
      </c>
      <c r="N40" s="5">
        <v>1</v>
      </c>
      <c r="O40" s="5">
        <v>1</v>
      </c>
      <c r="P40" s="5">
        <v>1</v>
      </c>
      <c r="Q40" s="5">
        <v>1</v>
      </c>
      <c r="R40" s="5">
        <v>1</v>
      </c>
      <c r="S40" s="5">
        <v>1</v>
      </c>
      <c r="T40" s="5">
        <v>1</v>
      </c>
      <c r="U40" s="5">
        <v>1</v>
      </c>
      <c r="V40" s="5">
        <v>1</v>
      </c>
      <c r="W40" s="5">
        <v>1</v>
      </c>
      <c r="X40" s="5">
        <v>1</v>
      </c>
      <c r="Y40" s="5">
        <v>1</v>
      </c>
      <c r="Z40" s="5">
        <v>1</v>
      </c>
      <c r="AA40" s="5">
        <v>1</v>
      </c>
      <c r="AB40" s="5">
        <v>1</v>
      </c>
      <c r="AC40" s="5">
        <v>1</v>
      </c>
      <c r="AD40" s="5">
        <v>1</v>
      </c>
      <c r="AE40" s="5">
        <v>1</v>
      </c>
      <c r="AF40" s="5">
        <v>1</v>
      </c>
      <c r="AG40" s="5">
        <v>1</v>
      </c>
      <c r="AH40" s="5">
        <v>1</v>
      </c>
      <c r="AI40" s="5">
        <v>1</v>
      </c>
      <c r="AJ40" s="5">
        <v>1</v>
      </c>
      <c r="AK40" s="5">
        <v>1</v>
      </c>
      <c r="AL40" s="5">
        <v>1</v>
      </c>
      <c r="AM40" s="5">
        <v>1</v>
      </c>
      <c r="AN40" s="5">
        <v>1</v>
      </c>
      <c r="AO40" s="5">
        <v>1</v>
      </c>
      <c r="AP40" s="5">
        <v>1</v>
      </c>
      <c r="AQ40" s="5">
        <v>1</v>
      </c>
      <c r="AR40" s="5">
        <v>1</v>
      </c>
      <c r="AS40" s="5">
        <v>1</v>
      </c>
      <c r="AT40" s="5">
        <v>1</v>
      </c>
      <c r="AU40" s="5">
        <v>1</v>
      </c>
      <c r="AV40" s="5">
        <v>1</v>
      </c>
      <c r="AW40" s="5">
        <v>1</v>
      </c>
      <c r="AX40" s="5">
        <v>1</v>
      </c>
      <c r="AY40" s="5">
        <v>1</v>
      </c>
      <c r="AZ40" s="5">
        <v>1</v>
      </c>
      <c r="BA40" s="5">
        <v>1</v>
      </c>
      <c r="BB40" s="5">
        <v>1</v>
      </c>
      <c r="BC40" s="5">
        <v>1</v>
      </c>
      <c r="BD40" s="5">
        <v>1</v>
      </c>
      <c r="BE40" s="5">
        <v>1</v>
      </c>
      <c r="BF40" s="5">
        <v>1</v>
      </c>
      <c r="BG40" s="5">
        <v>1</v>
      </c>
      <c r="BH40" s="5">
        <v>1</v>
      </c>
      <c r="BI40" s="5">
        <v>1</v>
      </c>
      <c r="BJ40" s="5">
        <v>1</v>
      </c>
      <c r="BK40" s="5">
        <v>1</v>
      </c>
      <c r="BL40" s="5">
        <v>1</v>
      </c>
      <c r="BM40" s="5">
        <v>1</v>
      </c>
      <c r="BN40" s="5">
        <v>1</v>
      </c>
      <c r="BO40" s="5">
        <v>1</v>
      </c>
      <c r="BP40" s="5">
        <v>1</v>
      </c>
      <c r="BQ40" s="5">
        <v>1</v>
      </c>
      <c r="BR40" s="5">
        <v>1</v>
      </c>
      <c r="BS40" s="5">
        <v>1</v>
      </c>
      <c r="BT40" s="5">
        <v>1</v>
      </c>
      <c r="BU40" s="5">
        <v>1</v>
      </c>
      <c r="BV40" s="5">
        <v>1</v>
      </c>
      <c r="BW40" s="5">
        <v>1</v>
      </c>
      <c r="BX40" s="5">
        <v>1</v>
      </c>
      <c r="BY40" s="5">
        <v>1</v>
      </c>
      <c r="BZ40" s="5">
        <v>1</v>
      </c>
      <c r="CA40" s="5">
        <v>1</v>
      </c>
      <c r="CB40" s="5">
        <v>1</v>
      </c>
      <c r="CC40" s="5">
        <v>1</v>
      </c>
      <c r="CD40" s="5">
        <v>1</v>
      </c>
      <c r="CE40" s="5">
        <v>1</v>
      </c>
      <c r="CF40" s="5">
        <v>1</v>
      </c>
      <c r="CG40" s="5">
        <v>1</v>
      </c>
      <c r="CH40" s="5">
        <v>1</v>
      </c>
      <c r="CI40" s="5">
        <v>1</v>
      </c>
      <c r="CJ40" s="5">
        <v>1</v>
      </c>
      <c r="CK40" s="5">
        <v>1</v>
      </c>
      <c r="CL40" s="5">
        <v>1</v>
      </c>
      <c r="CM40" s="5">
        <v>1</v>
      </c>
    </row>
    <row r="41" spans="1:91" x14ac:dyDescent="0.3">
      <c r="A41" s="2" t="s">
        <v>60</v>
      </c>
      <c r="B41" s="5">
        <v>1</v>
      </c>
      <c r="C41" s="5">
        <v>1</v>
      </c>
      <c r="D41" s="5">
        <v>1</v>
      </c>
      <c r="E41" s="5">
        <v>1</v>
      </c>
      <c r="F41" s="5">
        <v>1</v>
      </c>
      <c r="G41" s="5">
        <v>1</v>
      </c>
      <c r="H41" s="5">
        <v>1</v>
      </c>
      <c r="I41" s="5">
        <v>1</v>
      </c>
      <c r="J41" s="5">
        <v>1</v>
      </c>
      <c r="K41" s="5">
        <v>1</v>
      </c>
      <c r="L41" s="5">
        <v>1</v>
      </c>
      <c r="M41" s="5">
        <v>1</v>
      </c>
      <c r="N41" s="5">
        <v>1</v>
      </c>
      <c r="O41" s="5">
        <v>1</v>
      </c>
      <c r="P41" s="5">
        <v>1</v>
      </c>
      <c r="Q41" s="5">
        <v>1</v>
      </c>
      <c r="R41" s="5">
        <v>1</v>
      </c>
      <c r="S41" s="5">
        <v>1</v>
      </c>
      <c r="T41" s="5">
        <v>1</v>
      </c>
      <c r="U41" s="5">
        <v>1</v>
      </c>
      <c r="V41" s="5">
        <v>1</v>
      </c>
      <c r="W41" s="5">
        <v>1</v>
      </c>
      <c r="X41" s="5">
        <v>1</v>
      </c>
      <c r="Y41" s="5">
        <v>1</v>
      </c>
      <c r="Z41" s="5">
        <v>1</v>
      </c>
      <c r="AA41" s="5">
        <v>1</v>
      </c>
      <c r="AB41" s="5">
        <v>1</v>
      </c>
      <c r="AC41" s="5">
        <v>1</v>
      </c>
      <c r="AD41" s="5">
        <v>1</v>
      </c>
      <c r="AE41" s="5">
        <v>1</v>
      </c>
      <c r="AF41" s="5">
        <v>1</v>
      </c>
      <c r="AG41" s="5">
        <v>1</v>
      </c>
      <c r="AH41" s="5">
        <v>1</v>
      </c>
      <c r="AI41" s="5">
        <v>1</v>
      </c>
      <c r="AJ41" s="5">
        <v>1</v>
      </c>
      <c r="AK41" s="5">
        <v>1</v>
      </c>
      <c r="AL41" s="5">
        <v>1</v>
      </c>
      <c r="AM41" s="5">
        <v>1</v>
      </c>
      <c r="AN41" s="5">
        <v>1</v>
      </c>
      <c r="AO41" s="5">
        <v>1</v>
      </c>
      <c r="AP41" s="5">
        <v>1</v>
      </c>
      <c r="AQ41" s="5">
        <v>1</v>
      </c>
      <c r="AR41" s="5">
        <v>1</v>
      </c>
      <c r="AS41" s="5">
        <v>1</v>
      </c>
      <c r="AT41" s="5">
        <v>1</v>
      </c>
      <c r="AU41" s="5">
        <v>1</v>
      </c>
      <c r="AV41" s="5">
        <v>1</v>
      </c>
      <c r="AW41" s="5">
        <v>1</v>
      </c>
      <c r="AX41" s="5">
        <v>1</v>
      </c>
      <c r="AY41" s="5">
        <v>1</v>
      </c>
      <c r="AZ41" s="5">
        <v>1</v>
      </c>
      <c r="BA41" s="5">
        <v>1</v>
      </c>
      <c r="BB41" s="5">
        <v>1</v>
      </c>
      <c r="BC41" s="5">
        <v>1</v>
      </c>
      <c r="BD41" s="5">
        <v>1</v>
      </c>
      <c r="BE41" s="5">
        <v>1</v>
      </c>
      <c r="BF41" s="5">
        <v>1</v>
      </c>
      <c r="BG41" s="5">
        <v>1</v>
      </c>
      <c r="BH41" s="5">
        <v>1</v>
      </c>
      <c r="BI41" s="5">
        <v>1</v>
      </c>
      <c r="BJ41" s="5">
        <v>1</v>
      </c>
      <c r="BK41" s="5">
        <v>1</v>
      </c>
      <c r="BL41" s="5">
        <v>1</v>
      </c>
      <c r="BM41" s="5">
        <v>1</v>
      </c>
      <c r="BN41" s="5">
        <v>1</v>
      </c>
      <c r="BO41" s="5">
        <v>1</v>
      </c>
      <c r="BP41" s="5">
        <v>1</v>
      </c>
      <c r="BQ41" s="5">
        <v>1</v>
      </c>
      <c r="BR41" s="5">
        <v>1</v>
      </c>
      <c r="BS41" s="5">
        <v>1</v>
      </c>
      <c r="BT41" s="5">
        <v>1</v>
      </c>
      <c r="BU41" s="5">
        <v>1</v>
      </c>
      <c r="BV41" s="5">
        <v>1</v>
      </c>
      <c r="BW41" s="5">
        <v>1</v>
      </c>
      <c r="BX41" s="5">
        <v>1</v>
      </c>
      <c r="BY41" s="5">
        <v>1</v>
      </c>
      <c r="BZ41" s="5">
        <v>1</v>
      </c>
      <c r="CA41" s="5">
        <v>1</v>
      </c>
      <c r="CB41" s="5">
        <v>1</v>
      </c>
      <c r="CC41" s="5">
        <v>1</v>
      </c>
      <c r="CD41" s="5">
        <v>1</v>
      </c>
      <c r="CE41" s="5">
        <v>1</v>
      </c>
      <c r="CF41" s="5">
        <v>1</v>
      </c>
      <c r="CG41" s="5">
        <v>1</v>
      </c>
      <c r="CH41" s="5">
        <v>1</v>
      </c>
      <c r="CI41" s="5">
        <v>1</v>
      </c>
      <c r="CJ41" s="5">
        <v>1</v>
      </c>
      <c r="CK41" s="5">
        <v>1</v>
      </c>
      <c r="CL41" s="5">
        <v>1</v>
      </c>
      <c r="CM41" s="5">
        <v>1</v>
      </c>
    </row>
    <row r="42" spans="1:91" x14ac:dyDescent="0.3">
      <c r="A42" s="2" t="s">
        <v>61</v>
      </c>
      <c r="B42" s="5">
        <v>1</v>
      </c>
      <c r="C42" s="5">
        <v>1</v>
      </c>
      <c r="D42" s="5">
        <v>1</v>
      </c>
      <c r="E42" s="5">
        <v>1</v>
      </c>
      <c r="F42" s="5">
        <v>1</v>
      </c>
      <c r="G42" s="5">
        <v>1</v>
      </c>
      <c r="H42" s="5">
        <v>1</v>
      </c>
      <c r="I42" s="5">
        <v>1</v>
      </c>
      <c r="J42" s="5">
        <v>1</v>
      </c>
      <c r="K42" s="5">
        <v>1</v>
      </c>
      <c r="L42" s="5">
        <v>1</v>
      </c>
      <c r="M42" s="5">
        <v>1</v>
      </c>
      <c r="N42" s="5">
        <v>1</v>
      </c>
      <c r="O42" s="5">
        <v>1</v>
      </c>
      <c r="P42" s="5">
        <v>1</v>
      </c>
      <c r="Q42" s="5">
        <v>1</v>
      </c>
      <c r="R42" s="5">
        <v>1</v>
      </c>
      <c r="S42" s="5">
        <v>1</v>
      </c>
      <c r="T42" s="5">
        <v>1</v>
      </c>
      <c r="U42" s="5">
        <v>1</v>
      </c>
      <c r="V42" s="5">
        <v>1</v>
      </c>
      <c r="W42" s="5">
        <v>1</v>
      </c>
      <c r="X42" s="5">
        <v>1</v>
      </c>
      <c r="Y42" s="5">
        <v>1</v>
      </c>
      <c r="Z42" s="5">
        <v>1</v>
      </c>
      <c r="AA42" s="5">
        <v>1</v>
      </c>
      <c r="AB42" s="5">
        <v>1</v>
      </c>
      <c r="AC42" s="5">
        <v>1</v>
      </c>
      <c r="AD42" s="5">
        <v>1</v>
      </c>
      <c r="AE42" s="5">
        <v>1</v>
      </c>
      <c r="AF42" s="5">
        <v>1</v>
      </c>
      <c r="AG42" s="5">
        <v>1</v>
      </c>
      <c r="AH42" s="5">
        <v>1</v>
      </c>
      <c r="AI42" s="5">
        <v>1</v>
      </c>
      <c r="AJ42" s="5">
        <v>1</v>
      </c>
      <c r="AK42" s="5">
        <v>1</v>
      </c>
      <c r="AL42" s="5">
        <v>1</v>
      </c>
      <c r="AM42" s="5">
        <v>1</v>
      </c>
      <c r="AN42" s="5">
        <v>1</v>
      </c>
      <c r="AO42" s="5">
        <v>1</v>
      </c>
      <c r="AP42" s="5">
        <v>1</v>
      </c>
      <c r="AQ42" s="5">
        <v>1</v>
      </c>
      <c r="AR42" s="5">
        <v>1</v>
      </c>
      <c r="AS42" s="5">
        <v>1</v>
      </c>
      <c r="AT42" s="5">
        <v>1</v>
      </c>
      <c r="AU42" s="5">
        <v>1</v>
      </c>
      <c r="AV42" s="5">
        <v>1</v>
      </c>
      <c r="AW42" s="5">
        <v>1</v>
      </c>
      <c r="AX42" s="5">
        <v>1</v>
      </c>
      <c r="AY42" s="5">
        <v>1</v>
      </c>
      <c r="AZ42" s="5">
        <v>1</v>
      </c>
      <c r="BA42" s="5">
        <v>1</v>
      </c>
      <c r="BB42" s="5">
        <v>1</v>
      </c>
      <c r="BC42" s="5">
        <v>1</v>
      </c>
      <c r="BD42" s="5">
        <v>1</v>
      </c>
      <c r="BE42" s="5">
        <v>1</v>
      </c>
      <c r="BF42" s="5">
        <v>1</v>
      </c>
      <c r="BG42" s="5">
        <v>1</v>
      </c>
      <c r="BH42" s="5">
        <v>1</v>
      </c>
      <c r="BI42" s="5">
        <v>1</v>
      </c>
      <c r="BJ42" s="5">
        <v>1</v>
      </c>
      <c r="BK42" s="5">
        <v>1</v>
      </c>
      <c r="BL42" s="5">
        <v>1</v>
      </c>
      <c r="BM42" s="5">
        <v>1</v>
      </c>
      <c r="BN42" s="5">
        <v>1</v>
      </c>
      <c r="BO42" s="5">
        <v>1</v>
      </c>
      <c r="BP42" s="5">
        <v>1</v>
      </c>
      <c r="BQ42" s="5">
        <v>1</v>
      </c>
      <c r="BR42" s="5">
        <v>1</v>
      </c>
      <c r="BS42" s="5">
        <v>1</v>
      </c>
      <c r="BT42" s="5">
        <v>1</v>
      </c>
      <c r="BU42" s="5">
        <v>1</v>
      </c>
      <c r="BV42" s="5">
        <v>1</v>
      </c>
      <c r="BW42" s="5">
        <v>1</v>
      </c>
      <c r="BX42" s="5">
        <v>1</v>
      </c>
      <c r="BY42" s="5">
        <v>1</v>
      </c>
      <c r="BZ42" s="5">
        <v>1</v>
      </c>
      <c r="CA42" s="5">
        <v>1</v>
      </c>
      <c r="CB42" s="5">
        <v>1</v>
      </c>
      <c r="CC42" s="5">
        <v>1</v>
      </c>
      <c r="CD42" s="5">
        <v>1</v>
      </c>
      <c r="CE42" s="5">
        <v>1</v>
      </c>
      <c r="CF42" s="5">
        <v>1</v>
      </c>
      <c r="CG42" s="5">
        <v>1</v>
      </c>
      <c r="CH42" s="5">
        <v>1</v>
      </c>
      <c r="CI42" s="5">
        <v>1</v>
      </c>
      <c r="CJ42" s="5">
        <v>1</v>
      </c>
      <c r="CK42" s="5">
        <v>1</v>
      </c>
      <c r="CL42" s="5">
        <v>1</v>
      </c>
      <c r="CM42" s="5">
        <v>1</v>
      </c>
    </row>
    <row r="43" spans="1:91" x14ac:dyDescent="0.3">
      <c r="A43" s="2" t="s">
        <v>62</v>
      </c>
      <c r="B43" s="5">
        <v>1</v>
      </c>
      <c r="C43" s="5">
        <v>1</v>
      </c>
      <c r="D43" s="5">
        <v>1</v>
      </c>
      <c r="E43" s="5">
        <v>1</v>
      </c>
      <c r="F43" s="5">
        <v>1</v>
      </c>
      <c r="G43" s="5">
        <v>1</v>
      </c>
      <c r="H43" s="5">
        <v>1</v>
      </c>
      <c r="I43" s="5">
        <v>1</v>
      </c>
      <c r="J43" s="5">
        <v>1</v>
      </c>
      <c r="K43" s="5">
        <v>1</v>
      </c>
      <c r="L43" s="5">
        <v>1</v>
      </c>
      <c r="M43" s="5">
        <v>1</v>
      </c>
      <c r="N43" s="5">
        <v>1</v>
      </c>
      <c r="O43" s="5">
        <v>1</v>
      </c>
      <c r="P43" s="5">
        <v>1</v>
      </c>
      <c r="Q43" s="5">
        <v>1</v>
      </c>
      <c r="R43" s="5">
        <v>1</v>
      </c>
      <c r="S43" s="5">
        <v>1</v>
      </c>
      <c r="T43" s="5">
        <v>1</v>
      </c>
      <c r="U43" s="5">
        <v>1</v>
      </c>
      <c r="V43" s="5">
        <v>1</v>
      </c>
      <c r="W43" s="5">
        <v>1</v>
      </c>
      <c r="X43" s="5">
        <v>1</v>
      </c>
      <c r="Y43" s="5">
        <v>1</v>
      </c>
      <c r="Z43" s="5">
        <v>1</v>
      </c>
      <c r="AA43" s="5">
        <v>1</v>
      </c>
      <c r="AB43" s="5">
        <v>1</v>
      </c>
      <c r="AC43" s="5">
        <v>1</v>
      </c>
      <c r="AD43" s="5">
        <v>1</v>
      </c>
      <c r="AE43" s="5">
        <v>1</v>
      </c>
      <c r="AF43" s="5">
        <v>1</v>
      </c>
      <c r="AG43" s="5">
        <v>1</v>
      </c>
      <c r="AH43" s="5">
        <v>1</v>
      </c>
      <c r="AI43" s="5">
        <v>1</v>
      </c>
      <c r="AJ43" s="5">
        <v>1</v>
      </c>
      <c r="AK43" s="5">
        <v>1</v>
      </c>
      <c r="AL43" s="5">
        <v>1</v>
      </c>
      <c r="AM43" s="5">
        <v>1</v>
      </c>
      <c r="AN43" s="5">
        <v>1</v>
      </c>
      <c r="AO43" s="5">
        <v>1</v>
      </c>
      <c r="AP43" s="5">
        <v>1</v>
      </c>
      <c r="AQ43" s="5">
        <v>1</v>
      </c>
      <c r="AR43" s="5">
        <v>1</v>
      </c>
      <c r="AS43" s="5">
        <v>1</v>
      </c>
      <c r="AT43" s="5">
        <v>1</v>
      </c>
      <c r="AU43" s="5">
        <v>1</v>
      </c>
      <c r="AV43" s="5">
        <v>1</v>
      </c>
      <c r="AW43" s="5">
        <v>1</v>
      </c>
      <c r="AX43" s="5">
        <v>1</v>
      </c>
      <c r="AY43" s="5">
        <v>1</v>
      </c>
      <c r="AZ43" s="5">
        <v>1</v>
      </c>
      <c r="BA43" s="5">
        <v>1</v>
      </c>
      <c r="BB43" s="5">
        <v>1</v>
      </c>
      <c r="BC43" s="5">
        <v>1</v>
      </c>
      <c r="BD43" s="5">
        <v>1</v>
      </c>
      <c r="BE43" s="5">
        <v>1</v>
      </c>
      <c r="BF43" s="5">
        <v>1</v>
      </c>
      <c r="BG43" s="5">
        <v>1</v>
      </c>
      <c r="BH43" s="5">
        <v>1</v>
      </c>
      <c r="BI43" s="5">
        <v>1</v>
      </c>
      <c r="BJ43" s="5">
        <v>1</v>
      </c>
      <c r="BK43" s="5">
        <v>1</v>
      </c>
      <c r="BL43" s="5">
        <v>1</v>
      </c>
      <c r="BM43" s="5">
        <v>1</v>
      </c>
      <c r="BN43" s="5">
        <v>1</v>
      </c>
      <c r="BO43" s="5">
        <v>1</v>
      </c>
      <c r="BP43" s="5">
        <v>1</v>
      </c>
      <c r="BQ43" s="5">
        <v>1</v>
      </c>
      <c r="BR43" s="5">
        <v>1</v>
      </c>
      <c r="BS43" s="5">
        <v>1</v>
      </c>
      <c r="BT43" s="5">
        <v>1</v>
      </c>
      <c r="BU43" s="5">
        <v>1</v>
      </c>
      <c r="BV43" s="5">
        <v>1</v>
      </c>
      <c r="BW43" s="5">
        <v>1</v>
      </c>
      <c r="BX43" s="5">
        <v>1</v>
      </c>
      <c r="BY43" s="5">
        <v>1</v>
      </c>
      <c r="BZ43" s="5">
        <v>1</v>
      </c>
      <c r="CA43" s="5">
        <v>1</v>
      </c>
      <c r="CB43" s="5">
        <v>1</v>
      </c>
      <c r="CC43" s="5">
        <v>1</v>
      </c>
      <c r="CD43" s="5">
        <v>1</v>
      </c>
      <c r="CE43" s="5">
        <v>1</v>
      </c>
      <c r="CF43" s="5">
        <v>1</v>
      </c>
      <c r="CG43" s="5">
        <v>1</v>
      </c>
      <c r="CH43" s="5">
        <v>1</v>
      </c>
      <c r="CI43" s="5">
        <v>1</v>
      </c>
      <c r="CJ43" s="5">
        <v>1</v>
      </c>
      <c r="CK43" s="5">
        <v>1</v>
      </c>
      <c r="CL43" s="5">
        <v>1</v>
      </c>
      <c r="CM43" s="5">
        <v>1</v>
      </c>
    </row>
    <row r="44" spans="1:91" x14ac:dyDescent="0.3">
      <c r="A44" s="2" t="s">
        <v>63</v>
      </c>
      <c r="B44" s="5">
        <v>1</v>
      </c>
      <c r="C44" s="5">
        <v>1</v>
      </c>
      <c r="D44" s="5">
        <v>1</v>
      </c>
      <c r="E44" s="5">
        <v>1</v>
      </c>
      <c r="F44" s="5">
        <v>1</v>
      </c>
      <c r="G44" s="5">
        <v>1</v>
      </c>
      <c r="H44" s="5">
        <v>1</v>
      </c>
      <c r="I44" s="5">
        <v>1</v>
      </c>
      <c r="J44" s="5">
        <v>1</v>
      </c>
      <c r="K44" s="5">
        <v>1</v>
      </c>
      <c r="L44" s="5">
        <v>1</v>
      </c>
      <c r="M44" s="5">
        <v>1</v>
      </c>
      <c r="N44" s="5">
        <v>1</v>
      </c>
      <c r="O44" s="5">
        <v>1</v>
      </c>
      <c r="P44" s="5">
        <v>1</v>
      </c>
      <c r="Q44" s="5">
        <v>1</v>
      </c>
      <c r="R44" s="5">
        <v>1</v>
      </c>
      <c r="S44" s="5">
        <v>1</v>
      </c>
      <c r="T44" s="5">
        <v>1</v>
      </c>
      <c r="U44" s="5">
        <v>1</v>
      </c>
      <c r="V44" s="5">
        <v>1</v>
      </c>
      <c r="W44" s="5">
        <v>1</v>
      </c>
      <c r="X44" s="5">
        <v>1</v>
      </c>
      <c r="Y44" s="5">
        <v>1</v>
      </c>
      <c r="Z44" s="5">
        <v>1</v>
      </c>
      <c r="AA44" s="5">
        <v>1</v>
      </c>
      <c r="AB44" s="5">
        <v>1</v>
      </c>
      <c r="AC44" s="5">
        <v>1</v>
      </c>
      <c r="AD44" s="5">
        <v>1</v>
      </c>
      <c r="AE44" s="5">
        <v>1</v>
      </c>
      <c r="AF44" s="5">
        <v>1</v>
      </c>
      <c r="AG44" s="5">
        <v>1</v>
      </c>
      <c r="AH44" s="5">
        <v>1</v>
      </c>
      <c r="AI44" s="5">
        <v>1</v>
      </c>
      <c r="AJ44" s="5">
        <v>1</v>
      </c>
      <c r="AK44" s="5">
        <v>1</v>
      </c>
      <c r="AL44" s="5">
        <v>1</v>
      </c>
      <c r="AM44" s="5">
        <v>1</v>
      </c>
      <c r="AN44" s="5">
        <v>1</v>
      </c>
      <c r="AO44" s="5">
        <v>1</v>
      </c>
      <c r="AP44" s="5">
        <v>1</v>
      </c>
      <c r="AQ44" s="5">
        <v>1</v>
      </c>
      <c r="AR44" s="5">
        <v>1</v>
      </c>
      <c r="AS44" s="5">
        <v>1</v>
      </c>
      <c r="AT44" s="5">
        <v>1</v>
      </c>
      <c r="AU44" s="5">
        <v>1</v>
      </c>
      <c r="AV44" s="5">
        <v>1</v>
      </c>
      <c r="AW44" s="5">
        <v>1</v>
      </c>
      <c r="AX44" s="5">
        <v>1</v>
      </c>
      <c r="AY44" s="5">
        <v>1</v>
      </c>
      <c r="AZ44" s="5">
        <v>1</v>
      </c>
      <c r="BA44" s="5">
        <v>1</v>
      </c>
      <c r="BB44" s="5">
        <v>1</v>
      </c>
      <c r="BC44" s="5">
        <v>1</v>
      </c>
      <c r="BD44" s="5">
        <v>1</v>
      </c>
      <c r="BE44" s="5">
        <v>1</v>
      </c>
      <c r="BF44" s="5">
        <v>1</v>
      </c>
      <c r="BG44" s="5">
        <v>1</v>
      </c>
      <c r="BH44" s="5">
        <v>1</v>
      </c>
      <c r="BI44" s="5">
        <v>1</v>
      </c>
      <c r="BJ44" s="5">
        <v>1</v>
      </c>
      <c r="BK44" s="5">
        <v>1</v>
      </c>
      <c r="BL44" s="5">
        <v>1</v>
      </c>
      <c r="BM44" s="5">
        <v>1</v>
      </c>
      <c r="BN44" s="5">
        <v>1</v>
      </c>
      <c r="BO44" s="5">
        <v>1</v>
      </c>
      <c r="BP44" s="5">
        <v>1</v>
      </c>
      <c r="BQ44" s="5">
        <v>1</v>
      </c>
      <c r="BR44" s="5">
        <v>1</v>
      </c>
      <c r="BS44" s="5">
        <v>1</v>
      </c>
      <c r="BT44" s="5">
        <v>1</v>
      </c>
      <c r="BU44" s="5">
        <v>1</v>
      </c>
      <c r="BV44" s="5">
        <v>1</v>
      </c>
      <c r="BW44" s="5">
        <v>1</v>
      </c>
      <c r="BX44" s="5">
        <v>1</v>
      </c>
      <c r="BY44" s="5">
        <v>1</v>
      </c>
      <c r="BZ44" s="5">
        <v>1</v>
      </c>
      <c r="CA44" s="5">
        <v>1</v>
      </c>
      <c r="CB44" s="5">
        <v>1</v>
      </c>
      <c r="CC44" s="5">
        <v>1</v>
      </c>
      <c r="CD44" s="5">
        <v>1</v>
      </c>
      <c r="CE44" s="5">
        <v>1</v>
      </c>
      <c r="CF44" s="5">
        <v>1</v>
      </c>
      <c r="CG44" s="5">
        <v>1</v>
      </c>
      <c r="CH44" s="5">
        <v>1</v>
      </c>
      <c r="CI44" s="5">
        <v>1</v>
      </c>
      <c r="CJ44" s="5">
        <v>1</v>
      </c>
      <c r="CK44" s="5">
        <v>1</v>
      </c>
      <c r="CL44" s="5">
        <v>1</v>
      </c>
      <c r="CM44" s="5">
        <v>1</v>
      </c>
    </row>
    <row r="45" spans="1:91" x14ac:dyDescent="0.3">
      <c r="A45" s="2" t="s">
        <v>64</v>
      </c>
      <c r="B45" s="5">
        <v>1</v>
      </c>
      <c r="C45" s="5">
        <v>1</v>
      </c>
      <c r="D45" s="5">
        <v>1</v>
      </c>
      <c r="E45" s="5">
        <v>1</v>
      </c>
      <c r="F45" s="5">
        <v>1</v>
      </c>
      <c r="G45" s="5">
        <v>1</v>
      </c>
      <c r="H45" s="5">
        <v>1</v>
      </c>
      <c r="I45" s="5">
        <v>1</v>
      </c>
      <c r="J45" s="5">
        <v>1</v>
      </c>
      <c r="K45" s="5">
        <v>1</v>
      </c>
      <c r="L45" s="5">
        <v>1</v>
      </c>
      <c r="M45" s="5">
        <v>1</v>
      </c>
      <c r="N45" s="5">
        <v>1</v>
      </c>
      <c r="O45" s="5">
        <v>1</v>
      </c>
      <c r="P45" s="5">
        <v>1</v>
      </c>
      <c r="Q45" s="5">
        <v>1</v>
      </c>
      <c r="R45" s="5">
        <v>1</v>
      </c>
      <c r="S45" s="5">
        <v>1</v>
      </c>
      <c r="T45" s="5">
        <v>1</v>
      </c>
      <c r="U45" s="5">
        <v>1</v>
      </c>
      <c r="V45" s="5">
        <v>1</v>
      </c>
      <c r="W45" s="5">
        <v>1</v>
      </c>
      <c r="X45" s="5">
        <v>1</v>
      </c>
      <c r="Y45" s="5">
        <v>1</v>
      </c>
      <c r="Z45" s="5">
        <v>1</v>
      </c>
      <c r="AA45" s="5">
        <v>1</v>
      </c>
      <c r="AB45" s="5">
        <v>1</v>
      </c>
      <c r="AC45" s="5">
        <v>1</v>
      </c>
      <c r="AD45" s="5">
        <v>1</v>
      </c>
      <c r="AE45" s="5">
        <v>1</v>
      </c>
      <c r="AF45" s="5">
        <v>1</v>
      </c>
      <c r="AG45" s="5">
        <v>1</v>
      </c>
      <c r="AH45" s="5">
        <v>1</v>
      </c>
      <c r="AI45" s="5">
        <v>1</v>
      </c>
      <c r="AJ45" s="5">
        <v>1</v>
      </c>
      <c r="AK45" s="5">
        <v>1</v>
      </c>
      <c r="AL45" s="5">
        <v>1</v>
      </c>
      <c r="AM45" s="5">
        <v>1</v>
      </c>
      <c r="AN45" s="5">
        <v>1</v>
      </c>
      <c r="AO45" s="5">
        <v>1</v>
      </c>
      <c r="AP45" s="5">
        <v>1</v>
      </c>
      <c r="AQ45" s="5">
        <v>1</v>
      </c>
      <c r="AR45" s="5">
        <v>1</v>
      </c>
      <c r="AS45" s="5">
        <v>1</v>
      </c>
      <c r="AT45" s="5">
        <v>1</v>
      </c>
      <c r="AU45" s="5">
        <v>1</v>
      </c>
      <c r="AV45" s="5">
        <v>1</v>
      </c>
      <c r="AW45" s="5">
        <v>1</v>
      </c>
      <c r="AX45" s="5">
        <v>1</v>
      </c>
      <c r="AY45" s="5">
        <v>1</v>
      </c>
      <c r="AZ45" s="5">
        <v>1</v>
      </c>
      <c r="BA45" s="5">
        <v>1</v>
      </c>
      <c r="BB45" s="5">
        <v>1</v>
      </c>
      <c r="BC45" s="5">
        <v>1</v>
      </c>
      <c r="BD45" s="5">
        <v>1</v>
      </c>
      <c r="BE45" s="5">
        <v>1</v>
      </c>
      <c r="BF45" s="5">
        <v>1</v>
      </c>
      <c r="BG45" s="5">
        <v>1</v>
      </c>
      <c r="BH45" s="5">
        <v>1</v>
      </c>
      <c r="BI45" s="5">
        <v>1</v>
      </c>
      <c r="BJ45" s="5">
        <v>1</v>
      </c>
      <c r="BK45" s="5">
        <v>1</v>
      </c>
      <c r="BL45" s="5">
        <v>1</v>
      </c>
      <c r="BM45" s="5">
        <v>1</v>
      </c>
      <c r="BN45" s="5">
        <v>1</v>
      </c>
      <c r="BO45" s="5">
        <v>1</v>
      </c>
      <c r="BP45" s="5">
        <v>1</v>
      </c>
      <c r="BQ45" s="5">
        <v>1</v>
      </c>
      <c r="BR45" s="5">
        <v>1</v>
      </c>
      <c r="BS45" s="5">
        <v>1</v>
      </c>
      <c r="BT45" s="5">
        <v>1</v>
      </c>
      <c r="BU45" s="5">
        <v>1</v>
      </c>
      <c r="BV45" s="5">
        <v>1</v>
      </c>
      <c r="BW45" s="5">
        <v>1</v>
      </c>
      <c r="BX45" s="5">
        <v>1</v>
      </c>
      <c r="BY45" s="5">
        <v>1</v>
      </c>
      <c r="BZ45" s="5">
        <v>1</v>
      </c>
      <c r="CA45" s="5">
        <v>1</v>
      </c>
      <c r="CB45" s="5">
        <v>1</v>
      </c>
      <c r="CC45" s="5">
        <v>1</v>
      </c>
      <c r="CD45" s="5">
        <v>1</v>
      </c>
      <c r="CE45" s="5">
        <v>1</v>
      </c>
      <c r="CF45" s="5">
        <v>1</v>
      </c>
      <c r="CG45" s="5">
        <v>1</v>
      </c>
      <c r="CH45" s="5">
        <v>1</v>
      </c>
      <c r="CI45" s="5">
        <v>1</v>
      </c>
      <c r="CJ45" s="5">
        <v>1</v>
      </c>
      <c r="CK45" s="5">
        <v>1</v>
      </c>
      <c r="CL45" s="5">
        <v>1</v>
      </c>
      <c r="CM45" s="5">
        <v>1</v>
      </c>
    </row>
    <row r="46" spans="1:91" x14ac:dyDescent="0.3">
      <c r="A46" s="2" t="s">
        <v>65</v>
      </c>
      <c r="B46" s="5">
        <v>1</v>
      </c>
      <c r="C46" s="5">
        <v>1</v>
      </c>
      <c r="D46" s="5">
        <v>1</v>
      </c>
      <c r="E46" s="5">
        <v>1</v>
      </c>
      <c r="F46" s="5">
        <v>1</v>
      </c>
      <c r="G46" s="5">
        <v>1</v>
      </c>
      <c r="H46" s="5">
        <v>1</v>
      </c>
      <c r="I46" s="5">
        <v>1</v>
      </c>
      <c r="J46" s="5">
        <v>1</v>
      </c>
      <c r="K46" s="5">
        <v>1</v>
      </c>
      <c r="L46" s="5">
        <v>1</v>
      </c>
      <c r="M46" s="5">
        <v>1</v>
      </c>
      <c r="N46" s="5">
        <v>1</v>
      </c>
      <c r="O46" s="5">
        <v>1</v>
      </c>
      <c r="P46" s="5">
        <v>1</v>
      </c>
      <c r="Q46" s="5">
        <v>1</v>
      </c>
      <c r="R46" s="5">
        <v>1</v>
      </c>
      <c r="S46" s="5">
        <v>1</v>
      </c>
      <c r="T46" s="5">
        <v>1</v>
      </c>
      <c r="U46" s="5">
        <v>1</v>
      </c>
      <c r="V46" s="5">
        <v>1</v>
      </c>
      <c r="W46" s="5">
        <v>1</v>
      </c>
      <c r="X46" s="5">
        <v>1</v>
      </c>
      <c r="Y46" s="5">
        <v>1</v>
      </c>
      <c r="Z46" s="5">
        <v>1</v>
      </c>
      <c r="AA46" s="5">
        <v>1</v>
      </c>
      <c r="AB46" s="5">
        <v>1</v>
      </c>
      <c r="AC46" s="5">
        <v>1</v>
      </c>
      <c r="AD46" s="5">
        <v>1</v>
      </c>
      <c r="AE46" s="5">
        <v>1</v>
      </c>
      <c r="AF46" s="5">
        <v>1</v>
      </c>
      <c r="AG46" s="5">
        <v>1</v>
      </c>
      <c r="AH46" s="5">
        <v>1</v>
      </c>
      <c r="AI46" s="5">
        <v>1</v>
      </c>
      <c r="AJ46" s="5">
        <v>1</v>
      </c>
      <c r="AK46" s="5">
        <v>1</v>
      </c>
      <c r="AL46" s="5">
        <v>1</v>
      </c>
      <c r="AM46" s="5">
        <v>1</v>
      </c>
      <c r="AN46" s="5">
        <v>1</v>
      </c>
      <c r="AO46" s="5">
        <v>1</v>
      </c>
      <c r="AP46" s="5">
        <v>1</v>
      </c>
      <c r="AQ46" s="5">
        <v>1</v>
      </c>
      <c r="AR46" s="5">
        <v>1</v>
      </c>
      <c r="AS46" s="5">
        <v>1</v>
      </c>
      <c r="AT46" s="5">
        <v>1</v>
      </c>
      <c r="AU46" s="5">
        <v>1</v>
      </c>
      <c r="AV46" s="5">
        <v>1</v>
      </c>
      <c r="AW46" s="5">
        <v>1</v>
      </c>
      <c r="AX46" s="5">
        <v>1</v>
      </c>
      <c r="AY46" s="5">
        <v>1</v>
      </c>
      <c r="AZ46" s="5">
        <v>1</v>
      </c>
      <c r="BA46" s="5">
        <v>1</v>
      </c>
      <c r="BB46" s="5">
        <v>1</v>
      </c>
      <c r="BC46" s="5">
        <v>1</v>
      </c>
      <c r="BD46" s="5">
        <v>1</v>
      </c>
      <c r="BE46" s="5">
        <v>1</v>
      </c>
      <c r="BF46" s="5">
        <v>1</v>
      </c>
      <c r="BG46" s="5">
        <v>1</v>
      </c>
      <c r="BH46" s="5">
        <v>1</v>
      </c>
      <c r="BI46" s="5">
        <v>1</v>
      </c>
      <c r="BJ46" s="5">
        <v>1</v>
      </c>
      <c r="BK46" s="5">
        <v>1</v>
      </c>
      <c r="BL46" s="5">
        <v>1</v>
      </c>
      <c r="BM46" s="5">
        <v>1</v>
      </c>
      <c r="BN46" s="5">
        <v>1</v>
      </c>
      <c r="BO46" s="5">
        <v>1</v>
      </c>
      <c r="BP46" s="5">
        <v>1</v>
      </c>
      <c r="BQ46" s="5">
        <v>1</v>
      </c>
      <c r="BR46" s="5">
        <v>1</v>
      </c>
      <c r="BS46" s="5">
        <v>1</v>
      </c>
      <c r="BT46" s="5">
        <v>1</v>
      </c>
      <c r="BU46" s="5">
        <v>1</v>
      </c>
      <c r="BV46" s="5">
        <v>1</v>
      </c>
      <c r="BW46" s="5">
        <v>1</v>
      </c>
      <c r="BX46" s="5">
        <v>1</v>
      </c>
      <c r="BY46" s="5">
        <v>1</v>
      </c>
      <c r="BZ46" s="5">
        <v>1</v>
      </c>
      <c r="CA46" s="5">
        <v>1</v>
      </c>
      <c r="CB46" s="5">
        <v>1</v>
      </c>
      <c r="CC46" s="5">
        <v>1</v>
      </c>
      <c r="CD46" s="5">
        <v>1</v>
      </c>
      <c r="CE46" s="5">
        <v>1</v>
      </c>
      <c r="CF46" s="5">
        <v>1</v>
      </c>
      <c r="CG46" s="5">
        <v>1</v>
      </c>
      <c r="CH46" s="5">
        <v>1</v>
      </c>
      <c r="CI46" s="5">
        <v>1</v>
      </c>
      <c r="CJ46" s="5">
        <v>1</v>
      </c>
      <c r="CK46" s="5">
        <v>1</v>
      </c>
      <c r="CL46" s="5">
        <v>1</v>
      </c>
      <c r="CM46" s="5">
        <v>1</v>
      </c>
    </row>
    <row r="47" spans="1:91" x14ac:dyDescent="0.3">
      <c r="A47" s="2" t="s">
        <v>66</v>
      </c>
      <c r="B47" s="5">
        <v>1</v>
      </c>
      <c r="C47" s="5">
        <v>1</v>
      </c>
      <c r="D47" s="5">
        <v>1</v>
      </c>
      <c r="E47" s="5">
        <v>1</v>
      </c>
      <c r="F47" s="5">
        <v>1</v>
      </c>
      <c r="G47" s="5">
        <v>1</v>
      </c>
      <c r="H47" s="5">
        <v>1</v>
      </c>
      <c r="I47" s="5">
        <v>1</v>
      </c>
      <c r="J47" s="5">
        <v>1</v>
      </c>
      <c r="K47" s="5">
        <v>1</v>
      </c>
      <c r="L47" s="5">
        <v>1</v>
      </c>
      <c r="M47" s="5">
        <v>1</v>
      </c>
      <c r="N47" s="5">
        <v>1</v>
      </c>
      <c r="O47" s="5">
        <v>1</v>
      </c>
      <c r="P47" s="5">
        <v>1</v>
      </c>
      <c r="Q47" s="5">
        <v>1</v>
      </c>
      <c r="R47" s="5">
        <v>1</v>
      </c>
      <c r="S47" s="5">
        <v>1</v>
      </c>
      <c r="T47" s="5">
        <v>1</v>
      </c>
      <c r="U47" s="5">
        <v>1</v>
      </c>
      <c r="V47" s="5">
        <v>1</v>
      </c>
      <c r="W47" s="5">
        <v>1</v>
      </c>
      <c r="X47" s="5">
        <v>1</v>
      </c>
      <c r="Y47" s="5">
        <v>1</v>
      </c>
      <c r="Z47" s="5">
        <v>1</v>
      </c>
      <c r="AA47" s="5">
        <v>1</v>
      </c>
      <c r="AB47" s="5">
        <v>1</v>
      </c>
      <c r="AC47" s="5">
        <v>1</v>
      </c>
      <c r="AD47" s="5">
        <v>1</v>
      </c>
      <c r="AE47" s="5">
        <v>1</v>
      </c>
      <c r="AF47" s="5">
        <v>1</v>
      </c>
      <c r="AG47" s="5">
        <v>1</v>
      </c>
      <c r="AH47" s="5">
        <v>1</v>
      </c>
      <c r="AI47" s="5">
        <v>1</v>
      </c>
      <c r="AJ47" s="5">
        <v>1</v>
      </c>
      <c r="AK47" s="5">
        <v>1</v>
      </c>
      <c r="AL47" s="5">
        <v>1</v>
      </c>
      <c r="AM47" s="5">
        <v>1</v>
      </c>
      <c r="AN47" s="5">
        <v>1</v>
      </c>
      <c r="AO47" s="5">
        <v>1</v>
      </c>
      <c r="AP47" s="5">
        <v>1</v>
      </c>
      <c r="AQ47" s="5">
        <v>1</v>
      </c>
      <c r="AR47" s="5">
        <v>1</v>
      </c>
      <c r="AS47" s="5">
        <v>1</v>
      </c>
      <c r="AT47" s="5">
        <v>1</v>
      </c>
      <c r="AU47" s="5">
        <v>1</v>
      </c>
      <c r="AV47" s="5">
        <v>1</v>
      </c>
      <c r="AW47" s="5">
        <v>1</v>
      </c>
      <c r="AX47" s="5">
        <v>1</v>
      </c>
      <c r="AY47" s="5">
        <v>1</v>
      </c>
      <c r="AZ47" s="5">
        <v>1</v>
      </c>
      <c r="BA47" s="5">
        <v>1</v>
      </c>
      <c r="BB47" s="5">
        <v>1</v>
      </c>
      <c r="BC47" s="5">
        <v>1</v>
      </c>
      <c r="BD47" s="5">
        <v>1</v>
      </c>
      <c r="BE47" s="5">
        <v>1</v>
      </c>
      <c r="BF47" s="5">
        <v>1</v>
      </c>
      <c r="BG47" s="5">
        <v>1</v>
      </c>
      <c r="BH47" s="5">
        <v>1</v>
      </c>
      <c r="BI47" s="5">
        <v>1</v>
      </c>
      <c r="BJ47" s="5">
        <v>1</v>
      </c>
      <c r="BK47" s="5">
        <v>1</v>
      </c>
      <c r="BL47" s="5">
        <v>1</v>
      </c>
      <c r="BM47" s="5">
        <v>1</v>
      </c>
      <c r="BN47" s="5">
        <v>1</v>
      </c>
      <c r="BO47" s="5">
        <v>1</v>
      </c>
      <c r="BP47" s="5">
        <v>1</v>
      </c>
      <c r="BQ47" s="5">
        <v>1</v>
      </c>
      <c r="BR47" s="5">
        <v>1</v>
      </c>
      <c r="BS47" s="5">
        <v>1</v>
      </c>
      <c r="BT47" s="5">
        <v>1</v>
      </c>
      <c r="BU47" s="5">
        <v>1</v>
      </c>
      <c r="BV47" s="5">
        <v>1</v>
      </c>
      <c r="BW47" s="5">
        <v>1</v>
      </c>
      <c r="BX47" s="5">
        <v>1</v>
      </c>
      <c r="BY47" s="5">
        <v>1</v>
      </c>
      <c r="BZ47" s="5">
        <v>1</v>
      </c>
      <c r="CA47" s="5">
        <v>1</v>
      </c>
      <c r="CB47" s="5">
        <v>1</v>
      </c>
      <c r="CC47" s="5">
        <v>1</v>
      </c>
      <c r="CD47" s="5">
        <v>1</v>
      </c>
      <c r="CE47" s="5">
        <v>1</v>
      </c>
      <c r="CF47" s="5">
        <v>1</v>
      </c>
      <c r="CG47" s="5">
        <v>1</v>
      </c>
      <c r="CH47" s="5">
        <v>1</v>
      </c>
      <c r="CI47" s="5">
        <v>1</v>
      </c>
      <c r="CJ47" s="5">
        <v>1</v>
      </c>
      <c r="CK47" s="5">
        <v>1</v>
      </c>
      <c r="CL47" s="5">
        <v>1</v>
      </c>
      <c r="CM47" s="5">
        <v>1</v>
      </c>
    </row>
    <row r="48" spans="1:91" x14ac:dyDescent="0.3">
      <c r="A48" s="2" t="s">
        <v>67</v>
      </c>
      <c r="B48" s="5">
        <v>1</v>
      </c>
      <c r="C48" s="5">
        <v>1</v>
      </c>
      <c r="D48" s="5">
        <v>1</v>
      </c>
      <c r="E48" s="5">
        <v>1</v>
      </c>
      <c r="F48" s="5">
        <v>1</v>
      </c>
      <c r="G48" s="5">
        <v>1</v>
      </c>
      <c r="H48" s="5">
        <v>1</v>
      </c>
      <c r="I48" s="5">
        <v>1</v>
      </c>
      <c r="J48" s="5">
        <v>1</v>
      </c>
      <c r="K48" s="5">
        <v>1</v>
      </c>
      <c r="L48" s="5">
        <v>1</v>
      </c>
      <c r="M48" s="5">
        <v>1</v>
      </c>
      <c r="N48" s="5">
        <v>1</v>
      </c>
      <c r="O48" s="5">
        <v>1</v>
      </c>
      <c r="P48" s="5">
        <v>1</v>
      </c>
      <c r="Q48" s="5">
        <v>1</v>
      </c>
      <c r="R48" s="5">
        <v>1</v>
      </c>
      <c r="S48" s="5">
        <v>1</v>
      </c>
      <c r="T48" s="5">
        <v>1</v>
      </c>
      <c r="U48" s="5">
        <v>1</v>
      </c>
      <c r="V48" s="5">
        <v>1</v>
      </c>
      <c r="W48" s="5">
        <v>1</v>
      </c>
      <c r="X48" s="5">
        <v>1</v>
      </c>
      <c r="Y48" s="5">
        <v>1</v>
      </c>
      <c r="Z48" s="5">
        <v>1</v>
      </c>
      <c r="AA48" s="5">
        <v>1</v>
      </c>
      <c r="AB48" s="5">
        <v>1</v>
      </c>
      <c r="AC48" s="5">
        <v>1</v>
      </c>
      <c r="AD48" s="5">
        <v>1</v>
      </c>
      <c r="AE48" s="5">
        <v>1</v>
      </c>
      <c r="AF48" s="5">
        <v>1</v>
      </c>
      <c r="AG48" s="5">
        <v>1</v>
      </c>
      <c r="AH48" s="5">
        <v>1</v>
      </c>
      <c r="AI48" s="5">
        <v>1</v>
      </c>
      <c r="AJ48" s="5">
        <v>1</v>
      </c>
      <c r="AK48" s="5">
        <v>1</v>
      </c>
      <c r="AL48" s="5">
        <v>1</v>
      </c>
      <c r="AM48" s="5">
        <v>1</v>
      </c>
      <c r="AN48" s="5">
        <v>1</v>
      </c>
      <c r="AO48" s="5">
        <v>1</v>
      </c>
      <c r="AP48" s="5">
        <v>1</v>
      </c>
      <c r="AQ48" s="5">
        <v>1</v>
      </c>
      <c r="AR48" s="5">
        <v>1</v>
      </c>
      <c r="AS48" s="5">
        <v>1</v>
      </c>
      <c r="AT48" s="5">
        <v>1</v>
      </c>
      <c r="AU48" s="5">
        <v>1</v>
      </c>
      <c r="AV48" s="5">
        <v>1</v>
      </c>
      <c r="AW48" s="5">
        <v>1</v>
      </c>
      <c r="AX48" s="5">
        <v>1</v>
      </c>
      <c r="AY48" s="5">
        <v>1</v>
      </c>
      <c r="AZ48" s="5">
        <v>1</v>
      </c>
      <c r="BA48" s="5">
        <v>1</v>
      </c>
      <c r="BB48" s="5">
        <v>1</v>
      </c>
      <c r="BC48" s="5">
        <v>1</v>
      </c>
      <c r="BD48" s="5">
        <v>1</v>
      </c>
      <c r="BE48" s="5">
        <v>1</v>
      </c>
      <c r="BF48" s="5">
        <v>1</v>
      </c>
      <c r="BG48" s="5">
        <v>1</v>
      </c>
      <c r="BH48" s="5">
        <v>1</v>
      </c>
      <c r="BI48" s="5">
        <v>1</v>
      </c>
      <c r="BJ48" s="5">
        <v>1</v>
      </c>
      <c r="BK48" s="5">
        <v>1</v>
      </c>
      <c r="BL48" s="5">
        <v>1</v>
      </c>
      <c r="BM48" s="5">
        <v>1</v>
      </c>
      <c r="BN48" s="5">
        <v>1</v>
      </c>
      <c r="BO48" s="5">
        <v>1</v>
      </c>
      <c r="BP48" s="5">
        <v>1</v>
      </c>
      <c r="BQ48" s="5">
        <v>1</v>
      </c>
      <c r="BR48" s="5">
        <v>1</v>
      </c>
      <c r="BS48" s="5">
        <v>1</v>
      </c>
      <c r="BT48" s="5">
        <v>1</v>
      </c>
      <c r="BU48" s="5">
        <v>1</v>
      </c>
      <c r="BV48" s="5">
        <v>1</v>
      </c>
      <c r="BW48" s="5">
        <v>1</v>
      </c>
      <c r="BX48" s="5">
        <v>1</v>
      </c>
      <c r="BY48" s="5">
        <v>1</v>
      </c>
      <c r="BZ48" s="5">
        <v>1</v>
      </c>
      <c r="CA48" s="5">
        <v>1</v>
      </c>
      <c r="CB48" s="5">
        <v>1</v>
      </c>
      <c r="CC48" s="5">
        <v>1</v>
      </c>
      <c r="CD48" s="5">
        <v>1</v>
      </c>
      <c r="CE48" s="5">
        <v>1</v>
      </c>
      <c r="CF48" s="5">
        <v>1</v>
      </c>
      <c r="CG48" s="5">
        <v>1</v>
      </c>
      <c r="CH48" s="5">
        <v>1</v>
      </c>
      <c r="CI48" s="5">
        <v>1</v>
      </c>
      <c r="CJ48" s="5">
        <v>1</v>
      </c>
      <c r="CK48" s="5">
        <v>1</v>
      </c>
      <c r="CL48" s="5">
        <v>1</v>
      </c>
      <c r="CM48" s="5">
        <v>1</v>
      </c>
    </row>
    <row r="49" spans="1:91" x14ac:dyDescent="0.3">
      <c r="A49" s="2" t="s">
        <v>68</v>
      </c>
      <c r="B49" s="5">
        <v>1</v>
      </c>
      <c r="C49" s="5">
        <v>1</v>
      </c>
      <c r="D49" s="5">
        <v>1</v>
      </c>
      <c r="E49" s="5">
        <v>1</v>
      </c>
      <c r="F49" s="5">
        <v>1</v>
      </c>
      <c r="G49" s="5">
        <v>1</v>
      </c>
      <c r="H49" s="5">
        <v>1</v>
      </c>
      <c r="I49" s="5">
        <v>1</v>
      </c>
      <c r="J49" s="5">
        <v>1</v>
      </c>
      <c r="K49" s="5">
        <v>1</v>
      </c>
      <c r="L49" s="5">
        <v>1</v>
      </c>
      <c r="M49" s="5">
        <v>1</v>
      </c>
      <c r="N49" s="5">
        <v>1</v>
      </c>
      <c r="O49" s="5">
        <v>1</v>
      </c>
      <c r="P49" s="5">
        <v>1</v>
      </c>
      <c r="Q49" s="5">
        <v>1</v>
      </c>
      <c r="R49" s="5">
        <v>1</v>
      </c>
      <c r="S49" s="5">
        <v>1</v>
      </c>
      <c r="T49" s="5">
        <v>1</v>
      </c>
      <c r="U49" s="5">
        <v>1</v>
      </c>
      <c r="V49" s="5">
        <v>1</v>
      </c>
      <c r="W49" s="5">
        <v>1</v>
      </c>
      <c r="X49" s="5">
        <v>1</v>
      </c>
      <c r="Y49" s="5">
        <v>1</v>
      </c>
      <c r="Z49" s="5">
        <v>1</v>
      </c>
      <c r="AA49" s="5">
        <v>1</v>
      </c>
      <c r="AB49" s="5">
        <v>1</v>
      </c>
      <c r="AC49" s="5">
        <v>1</v>
      </c>
      <c r="AD49" s="5">
        <v>1</v>
      </c>
      <c r="AE49" s="5">
        <v>1</v>
      </c>
      <c r="AF49" s="5">
        <v>1</v>
      </c>
      <c r="AG49" s="5">
        <v>1</v>
      </c>
      <c r="AH49" s="5">
        <v>1</v>
      </c>
      <c r="AI49" s="5">
        <v>1</v>
      </c>
      <c r="AJ49" s="5">
        <v>1</v>
      </c>
      <c r="AK49" s="5">
        <v>1</v>
      </c>
      <c r="AL49" s="5">
        <v>1</v>
      </c>
      <c r="AM49" s="5">
        <v>1</v>
      </c>
      <c r="AN49" s="5">
        <v>1</v>
      </c>
      <c r="AO49" s="5">
        <v>1</v>
      </c>
      <c r="AP49" s="5">
        <v>1</v>
      </c>
      <c r="AQ49" s="5">
        <v>1</v>
      </c>
      <c r="AR49" s="5">
        <v>1</v>
      </c>
      <c r="AS49" s="5">
        <v>1</v>
      </c>
      <c r="AT49" s="5">
        <v>1</v>
      </c>
      <c r="AU49" s="5">
        <v>1</v>
      </c>
      <c r="AV49" s="5">
        <v>1</v>
      </c>
      <c r="AW49" s="5">
        <v>1</v>
      </c>
      <c r="AX49" s="5">
        <v>1</v>
      </c>
      <c r="AY49" s="5">
        <v>1</v>
      </c>
      <c r="AZ49" s="5">
        <v>1</v>
      </c>
      <c r="BA49" s="5">
        <v>1</v>
      </c>
      <c r="BB49" s="5">
        <v>1</v>
      </c>
      <c r="BC49" s="5">
        <v>1</v>
      </c>
      <c r="BD49" s="5">
        <v>1</v>
      </c>
      <c r="BE49" s="5">
        <v>1</v>
      </c>
      <c r="BF49" s="5">
        <v>1</v>
      </c>
      <c r="BG49" s="5">
        <v>1</v>
      </c>
      <c r="BH49" s="5">
        <v>1</v>
      </c>
      <c r="BI49" s="5">
        <v>1</v>
      </c>
      <c r="BJ49" s="5">
        <v>1</v>
      </c>
      <c r="BK49" s="5">
        <v>1</v>
      </c>
      <c r="BL49" s="5">
        <v>1</v>
      </c>
      <c r="BM49" s="5">
        <v>1</v>
      </c>
      <c r="BN49" s="5">
        <v>1</v>
      </c>
      <c r="BO49" s="5">
        <v>1</v>
      </c>
      <c r="BP49" s="5">
        <v>1</v>
      </c>
      <c r="BQ49" s="5">
        <v>1</v>
      </c>
      <c r="BR49" s="5">
        <v>1</v>
      </c>
      <c r="BS49" s="5">
        <v>1</v>
      </c>
      <c r="BT49" s="5">
        <v>1</v>
      </c>
      <c r="BU49" s="5">
        <v>1</v>
      </c>
      <c r="BV49" s="5">
        <v>1</v>
      </c>
      <c r="BW49" s="5">
        <v>1</v>
      </c>
      <c r="BX49" s="5">
        <v>1</v>
      </c>
      <c r="BY49" s="5">
        <v>1</v>
      </c>
      <c r="BZ49" s="5">
        <v>1</v>
      </c>
      <c r="CA49" s="5">
        <v>1</v>
      </c>
      <c r="CB49" s="5">
        <v>1</v>
      </c>
      <c r="CC49" s="5">
        <v>1</v>
      </c>
      <c r="CD49" s="5">
        <v>1</v>
      </c>
      <c r="CE49" s="5">
        <v>1</v>
      </c>
      <c r="CF49" s="5">
        <v>1</v>
      </c>
      <c r="CG49" s="5">
        <v>1</v>
      </c>
      <c r="CH49" s="5">
        <v>1</v>
      </c>
      <c r="CI49" s="5">
        <v>1</v>
      </c>
      <c r="CJ49" s="5">
        <v>1</v>
      </c>
      <c r="CK49" s="5">
        <v>1</v>
      </c>
      <c r="CL49" s="5">
        <v>1</v>
      </c>
      <c r="CM49" s="5">
        <v>1</v>
      </c>
    </row>
    <row r="50" spans="1:91" x14ac:dyDescent="0.3">
      <c r="A50" s="2" t="s">
        <v>69</v>
      </c>
      <c r="B50" s="5">
        <v>1</v>
      </c>
      <c r="C50" s="5">
        <v>1</v>
      </c>
      <c r="D50" s="5">
        <v>1</v>
      </c>
      <c r="E50" s="5">
        <v>1</v>
      </c>
      <c r="F50" s="5">
        <v>1</v>
      </c>
      <c r="G50" s="5">
        <v>1</v>
      </c>
      <c r="H50" s="5">
        <v>1</v>
      </c>
      <c r="I50" s="5">
        <v>1</v>
      </c>
      <c r="J50" s="5">
        <v>1</v>
      </c>
      <c r="K50" s="5">
        <v>1</v>
      </c>
      <c r="L50" s="5">
        <v>1</v>
      </c>
      <c r="M50" s="5">
        <v>1</v>
      </c>
      <c r="N50" s="5">
        <v>1</v>
      </c>
      <c r="O50" s="5">
        <v>1</v>
      </c>
      <c r="P50" s="5">
        <v>1</v>
      </c>
      <c r="Q50" s="5">
        <v>1</v>
      </c>
      <c r="R50" s="5">
        <v>1</v>
      </c>
      <c r="S50" s="5">
        <v>1</v>
      </c>
      <c r="T50" s="5">
        <v>1</v>
      </c>
      <c r="U50" s="5">
        <v>1</v>
      </c>
      <c r="V50" s="5">
        <v>1</v>
      </c>
      <c r="W50" s="5">
        <v>1</v>
      </c>
      <c r="X50" s="5">
        <v>1</v>
      </c>
      <c r="Y50" s="5">
        <v>1</v>
      </c>
      <c r="Z50" s="5">
        <v>1</v>
      </c>
      <c r="AA50" s="5">
        <v>1</v>
      </c>
      <c r="AB50" s="5">
        <v>1</v>
      </c>
      <c r="AC50" s="5">
        <v>1</v>
      </c>
      <c r="AD50" s="5">
        <v>1</v>
      </c>
      <c r="AE50" s="5">
        <v>1</v>
      </c>
      <c r="AF50" s="5">
        <v>1</v>
      </c>
      <c r="AG50" s="5">
        <v>1</v>
      </c>
      <c r="AH50" s="5">
        <v>1</v>
      </c>
      <c r="AI50" s="5">
        <v>1</v>
      </c>
      <c r="AJ50" s="5">
        <v>1</v>
      </c>
      <c r="AK50" s="5">
        <v>1</v>
      </c>
      <c r="AL50" s="5">
        <v>1</v>
      </c>
      <c r="AM50" s="5">
        <v>1</v>
      </c>
      <c r="AN50" s="5">
        <v>1</v>
      </c>
      <c r="AO50" s="5">
        <v>1</v>
      </c>
      <c r="AP50" s="5">
        <v>1</v>
      </c>
      <c r="AQ50" s="5">
        <v>1</v>
      </c>
      <c r="AR50" s="5">
        <v>1</v>
      </c>
      <c r="AS50" s="5">
        <v>1</v>
      </c>
      <c r="AT50" s="5">
        <v>1</v>
      </c>
      <c r="AU50" s="5">
        <v>1</v>
      </c>
      <c r="AV50" s="5">
        <v>1</v>
      </c>
      <c r="AW50" s="5">
        <v>1</v>
      </c>
      <c r="AX50" s="5">
        <v>1</v>
      </c>
      <c r="AY50" s="5">
        <v>1</v>
      </c>
      <c r="AZ50" s="5">
        <v>1</v>
      </c>
      <c r="BA50" s="5">
        <v>1</v>
      </c>
      <c r="BB50" s="5">
        <v>1</v>
      </c>
      <c r="BC50" s="5">
        <v>1</v>
      </c>
      <c r="BD50" s="5">
        <v>1</v>
      </c>
      <c r="BE50" s="5">
        <v>1</v>
      </c>
      <c r="BF50" s="5">
        <v>1</v>
      </c>
      <c r="BG50" s="5">
        <v>1</v>
      </c>
      <c r="BH50" s="5">
        <v>1</v>
      </c>
      <c r="BI50" s="5">
        <v>1</v>
      </c>
      <c r="BJ50" s="5">
        <v>1</v>
      </c>
      <c r="BK50" s="5">
        <v>1</v>
      </c>
      <c r="BL50" s="5">
        <v>1</v>
      </c>
      <c r="BM50" s="5">
        <v>1</v>
      </c>
      <c r="BN50" s="5">
        <v>1</v>
      </c>
      <c r="BO50" s="5">
        <v>1</v>
      </c>
      <c r="BP50" s="5">
        <v>1</v>
      </c>
      <c r="BQ50" s="5">
        <v>1</v>
      </c>
      <c r="BR50" s="5">
        <v>1</v>
      </c>
      <c r="BS50" s="5">
        <v>1</v>
      </c>
      <c r="BT50" s="5">
        <v>1</v>
      </c>
      <c r="BU50" s="5">
        <v>1</v>
      </c>
      <c r="BV50" s="5">
        <v>1</v>
      </c>
      <c r="BW50" s="5">
        <v>1</v>
      </c>
      <c r="BX50" s="5">
        <v>1</v>
      </c>
      <c r="BY50" s="5">
        <v>1</v>
      </c>
      <c r="BZ50" s="5">
        <v>1</v>
      </c>
      <c r="CA50" s="5">
        <v>1</v>
      </c>
      <c r="CB50" s="5">
        <v>1</v>
      </c>
      <c r="CC50" s="5">
        <v>1</v>
      </c>
      <c r="CD50" s="5">
        <v>1</v>
      </c>
      <c r="CE50" s="5">
        <v>1</v>
      </c>
      <c r="CF50" s="5">
        <v>1</v>
      </c>
      <c r="CG50" s="5">
        <v>1</v>
      </c>
      <c r="CH50" s="5">
        <v>1</v>
      </c>
      <c r="CI50" s="5">
        <v>1</v>
      </c>
      <c r="CJ50" s="5">
        <v>1</v>
      </c>
      <c r="CK50" s="5">
        <v>1</v>
      </c>
      <c r="CL50" s="5">
        <v>1</v>
      </c>
      <c r="CM50" s="5">
        <v>1</v>
      </c>
    </row>
    <row r="51" spans="1:91" x14ac:dyDescent="0.3">
      <c r="A51" s="2" t="s">
        <v>70</v>
      </c>
      <c r="B51" s="5">
        <v>1</v>
      </c>
      <c r="C51" s="5">
        <v>1</v>
      </c>
      <c r="D51" s="5">
        <v>1</v>
      </c>
      <c r="E51" s="5">
        <v>1</v>
      </c>
      <c r="F51" s="5">
        <v>1</v>
      </c>
      <c r="G51" s="5">
        <v>1</v>
      </c>
      <c r="H51" s="5">
        <v>1</v>
      </c>
      <c r="I51" s="5">
        <v>1</v>
      </c>
      <c r="J51" s="5">
        <v>1</v>
      </c>
      <c r="K51" s="5">
        <v>1</v>
      </c>
      <c r="L51" s="5">
        <v>1</v>
      </c>
      <c r="M51" s="5">
        <v>1</v>
      </c>
      <c r="N51" s="5">
        <v>1</v>
      </c>
      <c r="O51" s="5">
        <v>1</v>
      </c>
      <c r="P51" s="5">
        <v>1</v>
      </c>
      <c r="Q51" s="5">
        <v>1</v>
      </c>
      <c r="R51" s="5">
        <v>1</v>
      </c>
      <c r="S51" s="5">
        <v>1</v>
      </c>
      <c r="T51" s="5">
        <v>1</v>
      </c>
      <c r="U51" s="5">
        <v>1</v>
      </c>
      <c r="V51" s="5">
        <v>1</v>
      </c>
      <c r="W51" s="5">
        <v>1</v>
      </c>
      <c r="X51" s="5">
        <v>1</v>
      </c>
      <c r="Y51" s="5">
        <v>1</v>
      </c>
      <c r="Z51" s="5">
        <v>1</v>
      </c>
      <c r="AA51" s="5">
        <v>1</v>
      </c>
      <c r="AB51" s="5">
        <v>1</v>
      </c>
      <c r="AC51" s="5">
        <v>1</v>
      </c>
      <c r="AD51" s="5">
        <v>1</v>
      </c>
      <c r="AE51" s="5">
        <v>1</v>
      </c>
      <c r="AF51" s="5">
        <v>1</v>
      </c>
      <c r="AG51" s="5">
        <v>1</v>
      </c>
      <c r="AH51" s="5">
        <v>1</v>
      </c>
      <c r="AI51" s="5">
        <v>1</v>
      </c>
      <c r="AJ51" s="5">
        <v>1</v>
      </c>
      <c r="AK51" s="5">
        <v>1</v>
      </c>
      <c r="AL51" s="5">
        <v>1</v>
      </c>
      <c r="AM51" s="5">
        <v>1</v>
      </c>
      <c r="AN51" s="5">
        <v>1</v>
      </c>
      <c r="AO51" s="5">
        <v>1</v>
      </c>
      <c r="AP51" s="5">
        <v>1</v>
      </c>
      <c r="AQ51" s="5">
        <v>1</v>
      </c>
      <c r="AR51" s="5">
        <v>1</v>
      </c>
      <c r="AS51" s="5">
        <v>1</v>
      </c>
      <c r="AT51" s="5">
        <v>1</v>
      </c>
      <c r="AU51" s="5">
        <v>1</v>
      </c>
      <c r="AV51" s="5">
        <v>1</v>
      </c>
      <c r="AW51" s="5">
        <v>1</v>
      </c>
      <c r="AX51" s="5">
        <v>1</v>
      </c>
      <c r="AY51" s="5">
        <v>1</v>
      </c>
      <c r="AZ51" s="5">
        <v>1</v>
      </c>
      <c r="BA51" s="5">
        <v>1</v>
      </c>
      <c r="BB51" s="5">
        <v>1</v>
      </c>
      <c r="BC51" s="5">
        <v>1</v>
      </c>
      <c r="BD51" s="5">
        <v>1</v>
      </c>
      <c r="BE51" s="5">
        <v>1</v>
      </c>
      <c r="BF51" s="5">
        <v>1</v>
      </c>
      <c r="BG51" s="5">
        <v>1</v>
      </c>
      <c r="BH51" s="5">
        <v>1</v>
      </c>
      <c r="BI51" s="5">
        <v>1</v>
      </c>
      <c r="BJ51" s="5">
        <v>1</v>
      </c>
      <c r="BK51" s="5">
        <v>1</v>
      </c>
      <c r="BL51" s="5">
        <v>1</v>
      </c>
      <c r="BM51" s="5">
        <v>1</v>
      </c>
      <c r="BN51" s="5">
        <v>1</v>
      </c>
      <c r="BO51" s="5">
        <v>1</v>
      </c>
      <c r="BP51" s="5">
        <v>1</v>
      </c>
      <c r="BQ51" s="5">
        <v>1</v>
      </c>
      <c r="BR51" s="5">
        <v>1</v>
      </c>
      <c r="BS51" s="5">
        <v>1</v>
      </c>
      <c r="BT51" s="5">
        <v>1</v>
      </c>
      <c r="BU51" s="5">
        <v>1</v>
      </c>
      <c r="BV51" s="5">
        <v>1</v>
      </c>
      <c r="BW51" s="5">
        <v>1</v>
      </c>
      <c r="BX51" s="5">
        <v>1</v>
      </c>
      <c r="BY51" s="5">
        <v>1</v>
      </c>
      <c r="BZ51" s="5">
        <v>1</v>
      </c>
      <c r="CA51" s="5">
        <v>1</v>
      </c>
      <c r="CB51" s="5">
        <v>1</v>
      </c>
      <c r="CC51" s="5">
        <v>1</v>
      </c>
      <c r="CD51" s="5">
        <v>1</v>
      </c>
      <c r="CE51" s="5">
        <v>1</v>
      </c>
      <c r="CF51" s="5">
        <v>1</v>
      </c>
      <c r="CG51" s="5">
        <v>1</v>
      </c>
      <c r="CH51" s="5">
        <v>1</v>
      </c>
      <c r="CI51" s="5">
        <v>1</v>
      </c>
      <c r="CJ51" s="5">
        <v>1</v>
      </c>
      <c r="CK51" s="5">
        <v>1</v>
      </c>
      <c r="CL51" s="5">
        <v>1</v>
      </c>
      <c r="CM51" s="5">
        <v>1</v>
      </c>
    </row>
    <row r="52" spans="1:91" x14ac:dyDescent="0.3">
      <c r="A52" s="2" t="s">
        <v>71</v>
      </c>
      <c r="B52" s="5">
        <v>1</v>
      </c>
      <c r="C52" s="5">
        <v>1</v>
      </c>
      <c r="D52" s="5">
        <v>1</v>
      </c>
      <c r="E52" s="5">
        <v>1</v>
      </c>
      <c r="F52" s="5">
        <v>1</v>
      </c>
      <c r="G52" s="5">
        <v>1</v>
      </c>
      <c r="H52" s="5">
        <v>1</v>
      </c>
      <c r="I52" s="5">
        <v>1</v>
      </c>
      <c r="J52" s="5">
        <v>1</v>
      </c>
      <c r="K52" s="5">
        <v>1</v>
      </c>
      <c r="L52" s="5">
        <v>1</v>
      </c>
      <c r="M52" s="5">
        <v>1</v>
      </c>
      <c r="N52" s="5">
        <v>1</v>
      </c>
      <c r="O52" s="5">
        <v>1</v>
      </c>
      <c r="P52" s="5">
        <v>1</v>
      </c>
      <c r="Q52" s="5">
        <v>1</v>
      </c>
      <c r="R52" s="5">
        <v>1</v>
      </c>
      <c r="S52" s="5">
        <v>1</v>
      </c>
      <c r="T52" s="5">
        <v>1</v>
      </c>
      <c r="U52" s="5">
        <v>1</v>
      </c>
      <c r="V52" s="5">
        <v>1</v>
      </c>
      <c r="W52" s="5">
        <v>1</v>
      </c>
      <c r="X52" s="5">
        <v>1</v>
      </c>
      <c r="Y52" s="5">
        <v>1</v>
      </c>
      <c r="Z52" s="5">
        <v>1</v>
      </c>
      <c r="AA52" s="5">
        <v>1</v>
      </c>
      <c r="AB52" s="5">
        <v>1</v>
      </c>
      <c r="AC52" s="5">
        <v>1</v>
      </c>
      <c r="AD52" s="5">
        <v>1</v>
      </c>
      <c r="AE52" s="5">
        <v>1</v>
      </c>
      <c r="AF52" s="5">
        <v>1</v>
      </c>
      <c r="AG52" s="5">
        <v>1</v>
      </c>
      <c r="AH52" s="5">
        <v>1</v>
      </c>
      <c r="AI52" s="5">
        <v>1</v>
      </c>
      <c r="AJ52" s="5">
        <v>1</v>
      </c>
      <c r="AK52" s="5">
        <v>1</v>
      </c>
      <c r="AL52" s="5">
        <v>1</v>
      </c>
      <c r="AM52" s="5">
        <v>1</v>
      </c>
      <c r="AN52" s="5">
        <v>1</v>
      </c>
      <c r="AO52" s="5">
        <v>1</v>
      </c>
      <c r="AP52" s="5">
        <v>1</v>
      </c>
      <c r="AQ52" s="5">
        <v>1</v>
      </c>
      <c r="AR52" s="5">
        <v>1</v>
      </c>
      <c r="AS52" s="5">
        <v>1</v>
      </c>
      <c r="AT52" s="5">
        <v>1</v>
      </c>
      <c r="AU52" s="5">
        <v>1</v>
      </c>
      <c r="AV52" s="5">
        <v>1</v>
      </c>
      <c r="AW52" s="5">
        <v>1</v>
      </c>
      <c r="AX52" s="5">
        <v>1</v>
      </c>
      <c r="AY52" s="5">
        <v>1</v>
      </c>
      <c r="AZ52" s="5">
        <v>1</v>
      </c>
      <c r="BA52" s="5">
        <v>1</v>
      </c>
      <c r="BB52" s="5">
        <v>1</v>
      </c>
      <c r="BC52" s="5">
        <v>1</v>
      </c>
      <c r="BD52" s="5">
        <v>1</v>
      </c>
      <c r="BE52" s="5">
        <v>1</v>
      </c>
      <c r="BF52" s="5">
        <v>1</v>
      </c>
      <c r="BG52" s="5">
        <v>1</v>
      </c>
      <c r="BH52" s="5">
        <v>1</v>
      </c>
      <c r="BI52" s="5">
        <v>1</v>
      </c>
      <c r="BJ52" s="5">
        <v>1</v>
      </c>
      <c r="BK52" s="5">
        <v>1</v>
      </c>
      <c r="BL52" s="5">
        <v>1</v>
      </c>
      <c r="BM52" s="5">
        <v>1</v>
      </c>
      <c r="BN52" s="5">
        <v>1</v>
      </c>
      <c r="BO52" s="5">
        <v>1</v>
      </c>
      <c r="BP52" s="5">
        <v>1</v>
      </c>
      <c r="BQ52" s="5">
        <v>1</v>
      </c>
      <c r="BR52" s="5">
        <v>1</v>
      </c>
      <c r="BS52" s="5">
        <v>1</v>
      </c>
      <c r="BT52" s="5">
        <v>1</v>
      </c>
      <c r="BU52" s="5">
        <v>1</v>
      </c>
      <c r="BV52" s="5">
        <v>1</v>
      </c>
      <c r="BW52" s="5">
        <v>1</v>
      </c>
      <c r="BX52" s="5">
        <v>1</v>
      </c>
      <c r="BY52" s="5">
        <v>1</v>
      </c>
      <c r="BZ52" s="5">
        <v>1</v>
      </c>
      <c r="CA52" s="5">
        <v>1</v>
      </c>
      <c r="CB52" s="5">
        <v>1</v>
      </c>
      <c r="CC52" s="5">
        <v>1</v>
      </c>
      <c r="CD52" s="5">
        <v>1</v>
      </c>
      <c r="CE52" s="5">
        <v>1</v>
      </c>
      <c r="CF52" s="5">
        <v>1</v>
      </c>
      <c r="CG52" s="5">
        <v>1</v>
      </c>
      <c r="CH52" s="5">
        <v>1</v>
      </c>
      <c r="CI52" s="5">
        <v>1</v>
      </c>
      <c r="CJ52" s="5">
        <v>1</v>
      </c>
      <c r="CK52" s="5">
        <v>1</v>
      </c>
      <c r="CL52" s="5">
        <v>1</v>
      </c>
      <c r="CM52" s="5">
        <v>1</v>
      </c>
    </row>
    <row r="53" spans="1:91" x14ac:dyDescent="0.3">
      <c r="A53" s="2" t="s">
        <v>72</v>
      </c>
      <c r="B53" s="5">
        <v>1</v>
      </c>
      <c r="C53" s="5">
        <v>1</v>
      </c>
      <c r="D53" s="5">
        <v>1</v>
      </c>
      <c r="E53" s="5">
        <v>1</v>
      </c>
      <c r="F53" s="5">
        <v>1</v>
      </c>
      <c r="G53" s="5">
        <v>1</v>
      </c>
      <c r="H53" s="5">
        <v>1</v>
      </c>
      <c r="I53" s="5">
        <v>1</v>
      </c>
      <c r="J53" s="5">
        <v>1</v>
      </c>
      <c r="K53" s="5">
        <v>1</v>
      </c>
      <c r="L53" s="5">
        <v>1</v>
      </c>
      <c r="M53" s="5">
        <v>1</v>
      </c>
      <c r="N53" s="5">
        <v>1</v>
      </c>
      <c r="O53" s="5">
        <v>1</v>
      </c>
      <c r="P53" s="5">
        <v>1</v>
      </c>
      <c r="Q53" s="5">
        <v>1</v>
      </c>
      <c r="R53" s="5">
        <v>1</v>
      </c>
      <c r="S53" s="5">
        <v>1</v>
      </c>
      <c r="T53" s="5">
        <v>1</v>
      </c>
      <c r="U53" s="5">
        <v>1</v>
      </c>
      <c r="V53" s="5">
        <v>1</v>
      </c>
      <c r="W53" s="5">
        <v>1</v>
      </c>
      <c r="X53" s="5">
        <v>1</v>
      </c>
      <c r="Y53" s="5">
        <v>1</v>
      </c>
      <c r="Z53" s="5">
        <v>1</v>
      </c>
      <c r="AA53" s="5">
        <v>1</v>
      </c>
      <c r="AB53" s="5">
        <v>1</v>
      </c>
      <c r="AC53" s="5">
        <v>1</v>
      </c>
      <c r="AD53" s="5">
        <v>1</v>
      </c>
      <c r="AE53" s="5">
        <v>1</v>
      </c>
      <c r="AF53" s="5">
        <v>1</v>
      </c>
      <c r="AG53" s="5">
        <v>1</v>
      </c>
      <c r="AH53" s="5">
        <v>1</v>
      </c>
      <c r="AI53" s="5">
        <v>1</v>
      </c>
      <c r="AJ53" s="5">
        <v>1</v>
      </c>
      <c r="AK53" s="5">
        <v>1</v>
      </c>
      <c r="AL53" s="5">
        <v>1</v>
      </c>
      <c r="AM53" s="5">
        <v>1</v>
      </c>
      <c r="AN53" s="5">
        <v>1</v>
      </c>
      <c r="AO53" s="5">
        <v>1</v>
      </c>
      <c r="AP53" s="5">
        <v>1</v>
      </c>
      <c r="AQ53" s="5">
        <v>1</v>
      </c>
      <c r="AR53" s="5">
        <v>1</v>
      </c>
      <c r="AS53" s="5">
        <v>1</v>
      </c>
      <c r="AT53" s="5">
        <v>1</v>
      </c>
      <c r="AU53" s="5">
        <v>1</v>
      </c>
      <c r="AV53" s="5">
        <v>1</v>
      </c>
      <c r="AW53" s="5">
        <v>1</v>
      </c>
      <c r="AX53" s="5">
        <v>1</v>
      </c>
      <c r="AY53" s="5">
        <v>1</v>
      </c>
      <c r="AZ53" s="5">
        <v>1</v>
      </c>
      <c r="BA53" s="5">
        <v>1</v>
      </c>
      <c r="BB53" s="5">
        <v>1</v>
      </c>
      <c r="BC53" s="5">
        <v>1</v>
      </c>
      <c r="BD53" s="5">
        <v>1</v>
      </c>
      <c r="BE53" s="5">
        <v>1</v>
      </c>
      <c r="BF53" s="5">
        <v>1</v>
      </c>
      <c r="BG53" s="5">
        <v>1</v>
      </c>
      <c r="BH53" s="5">
        <v>1</v>
      </c>
      <c r="BI53" s="5">
        <v>1</v>
      </c>
      <c r="BJ53" s="5">
        <v>1</v>
      </c>
      <c r="BK53" s="5">
        <v>1</v>
      </c>
      <c r="BL53" s="5">
        <v>1</v>
      </c>
      <c r="BM53" s="5">
        <v>1</v>
      </c>
      <c r="BN53" s="5">
        <v>1</v>
      </c>
      <c r="BO53" s="5">
        <v>1</v>
      </c>
      <c r="BP53" s="5">
        <v>1</v>
      </c>
      <c r="BQ53" s="5">
        <v>1</v>
      </c>
      <c r="BR53" s="5">
        <v>1</v>
      </c>
      <c r="BS53" s="5">
        <v>1</v>
      </c>
      <c r="BT53" s="5">
        <v>1</v>
      </c>
      <c r="BU53" s="5">
        <v>1</v>
      </c>
      <c r="BV53" s="5">
        <v>1</v>
      </c>
      <c r="BW53" s="5">
        <v>1</v>
      </c>
      <c r="BX53" s="5">
        <v>1</v>
      </c>
      <c r="BY53" s="5">
        <v>1</v>
      </c>
      <c r="BZ53" s="5">
        <v>1</v>
      </c>
      <c r="CA53" s="5">
        <v>1</v>
      </c>
      <c r="CB53" s="5">
        <v>1</v>
      </c>
      <c r="CC53" s="5">
        <v>1</v>
      </c>
      <c r="CD53" s="5">
        <v>1</v>
      </c>
      <c r="CE53" s="5">
        <v>1</v>
      </c>
      <c r="CF53" s="5">
        <v>1</v>
      </c>
      <c r="CG53" s="5">
        <v>1</v>
      </c>
      <c r="CH53" s="5">
        <v>1</v>
      </c>
      <c r="CI53" s="5">
        <v>1</v>
      </c>
      <c r="CJ53" s="5">
        <v>1</v>
      </c>
      <c r="CK53" s="5">
        <v>1</v>
      </c>
      <c r="CL53" s="5">
        <v>1</v>
      </c>
      <c r="CM53" s="5">
        <v>1</v>
      </c>
    </row>
    <row r="54" spans="1:91" x14ac:dyDescent="0.3">
      <c r="A54" s="2" t="s">
        <v>73</v>
      </c>
      <c r="B54" s="5">
        <v>1</v>
      </c>
      <c r="C54" s="5">
        <v>1</v>
      </c>
      <c r="D54" s="5">
        <v>1</v>
      </c>
      <c r="E54" s="5">
        <v>1</v>
      </c>
      <c r="F54" s="5">
        <v>1</v>
      </c>
      <c r="G54" s="5">
        <v>1</v>
      </c>
      <c r="H54" s="5">
        <v>1</v>
      </c>
      <c r="I54" s="5">
        <v>1</v>
      </c>
      <c r="J54" s="5">
        <v>1</v>
      </c>
      <c r="K54" s="5">
        <v>1</v>
      </c>
      <c r="L54" s="5">
        <v>1</v>
      </c>
      <c r="M54" s="5">
        <v>1</v>
      </c>
      <c r="N54" s="5">
        <v>1</v>
      </c>
      <c r="O54" s="5">
        <v>1</v>
      </c>
      <c r="P54" s="5">
        <v>1</v>
      </c>
      <c r="Q54" s="5">
        <v>1</v>
      </c>
      <c r="R54" s="5">
        <v>1</v>
      </c>
      <c r="S54" s="5">
        <v>1</v>
      </c>
      <c r="T54" s="5">
        <v>1</v>
      </c>
      <c r="U54" s="5">
        <v>1</v>
      </c>
      <c r="V54" s="5">
        <v>1</v>
      </c>
      <c r="W54" s="5">
        <v>1</v>
      </c>
      <c r="X54" s="5">
        <v>1</v>
      </c>
      <c r="Y54" s="5">
        <v>1</v>
      </c>
      <c r="Z54" s="5">
        <v>1</v>
      </c>
      <c r="AA54" s="5">
        <v>1</v>
      </c>
      <c r="AB54" s="5">
        <v>1</v>
      </c>
      <c r="AC54" s="5">
        <v>1</v>
      </c>
      <c r="AD54" s="5">
        <v>1</v>
      </c>
      <c r="AE54" s="5">
        <v>1</v>
      </c>
      <c r="AF54" s="5">
        <v>1</v>
      </c>
      <c r="AG54" s="5">
        <v>1</v>
      </c>
      <c r="AH54" s="5">
        <v>1</v>
      </c>
      <c r="AI54" s="5">
        <v>1</v>
      </c>
      <c r="AJ54" s="5">
        <v>1</v>
      </c>
      <c r="AK54" s="5">
        <v>1</v>
      </c>
      <c r="AL54" s="5">
        <v>1</v>
      </c>
      <c r="AM54" s="5">
        <v>1</v>
      </c>
      <c r="AN54" s="5">
        <v>1</v>
      </c>
      <c r="AO54" s="5">
        <v>1</v>
      </c>
      <c r="AP54" s="5">
        <v>1</v>
      </c>
      <c r="AQ54" s="5">
        <v>1</v>
      </c>
      <c r="AR54" s="5">
        <v>1</v>
      </c>
      <c r="AS54" s="5">
        <v>1</v>
      </c>
      <c r="AT54" s="5">
        <v>1</v>
      </c>
      <c r="AU54" s="5">
        <v>1</v>
      </c>
      <c r="AV54" s="5">
        <v>1</v>
      </c>
      <c r="AW54" s="5">
        <v>1</v>
      </c>
      <c r="AX54" s="5">
        <v>1</v>
      </c>
      <c r="AY54" s="5">
        <v>1</v>
      </c>
      <c r="AZ54" s="5">
        <v>1</v>
      </c>
      <c r="BA54" s="5">
        <v>1</v>
      </c>
      <c r="BB54" s="5">
        <v>1</v>
      </c>
      <c r="BC54" s="5">
        <v>1</v>
      </c>
      <c r="BD54" s="5">
        <v>1</v>
      </c>
      <c r="BE54" s="5">
        <v>1</v>
      </c>
      <c r="BF54" s="5">
        <v>1</v>
      </c>
      <c r="BG54" s="5">
        <v>1</v>
      </c>
      <c r="BH54" s="5">
        <v>1</v>
      </c>
      <c r="BI54" s="5">
        <v>1</v>
      </c>
      <c r="BJ54" s="5">
        <v>1</v>
      </c>
      <c r="BK54" s="5">
        <v>1</v>
      </c>
      <c r="BL54" s="5">
        <v>1</v>
      </c>
      <c r="BM54" s="5">
        <v>1</v>
      </c>
      <c r="BN54" s="5">
        <v>1</v>
      </c>
      <c r="BO54" s="5">
        <v>1</v>
      </c>
      <c r="BP54" s="5">
        <v>1</v>
      </c>
      <c r="BQ54" s="5">
        <v>1</v>
      </c>
      <c r="BR54" s="5">
        <v>1</v>
      </c>
      <c r="BS54" s="5">
        <v>1</v>
      </c>
      <c r="BT54" s="5">
        <v>1</v>
      </c>
      <c r="BU54" s="5">
        <v>1</v>
      </c>
      <c r="BV54" s="5">
        <v>1</v>
      </c>
      <c r="BW54" s="5">
        <v>1</v>
      </c>
      <c r="BX54" s="5">
        <v>1</v>
      </c>
      <c r="BY54" s="5">
        <v>1</v>
      </c>
      <c r="BZ54" s="5">
        <v>1</v>
      </c>
      <c r="CA54" s="5">
        <v>1</v>
      </c>
      <c r="CB54" s="5">
        <v>1</v>
      </c>
      <c r="CC54" s="5">
        <v>1</v>
      </c>
      <c r="CD54" s="5">
        <v>1</v>
      </c>
      <c r="CE54" s="5">
        <v>1</v>
      </c>
      <c r="CF54" s="5">
        <v>1</v>
      </c>
      <c r="CG54" s="5">
        <v>1</v>
      </c>
      <c r="CH54" s="5">
        <v>1</v>
      </c>
      <c r="CI54" s="5">
        <v>1</v>
      </c>
      <c r="CJ54" s="5">
        <v>1</v>
      </c>
      <c r="CK54" s="5">
        <v>1</v>
      </c>
      <c r="CL54" s="5">
        <v>1</v>
      </c>
      <c r="CM54" s="5">
        <v>1</v>
      </c>
    </row>
    <row r="55" spans="1:91" x14ac:dyDescent="0.3">
      <c r="A55" s="2" t="s">
        <v>74</v>
      </c>
      <c r="B55" s="5">
        <v>1</v>
      </c>
      <c r="C55" s="5">
        <v>1</v>
      </c>
      <c r="D55" s="5">
        <v>1</v>
      </c>
      <c r="E55" s="5">
        <v>1</v>
      </c>
      <c r="F55" s="5">
        <v>1</v>
      </c>
      <c r="G55" s="5">
        <v>1</v>
      </c>
      <c r="H55" s="5">
        <v>1</v>
      </c>
      <c r="I55" s="5">
        <v>1</v>
      </c>
      <c r="J55" s="5">
        <v>1</v>
      </c>
      <c r="K55" s="5">
        <v>1</v>
      </c>
      <c r="L55" s="5">
        <v>1</v>
      </c>
      <c r="M55" s="5">
        <v>1</v>
      </c>
      <c r="N55" s="5">
        <v>1</v>
      </c>
      <c r="O55" s="5">
        <v>1</v>
      </c>
      <c r="P55" s="5">
        <v>1</v>
      </c>
      <c r="Q55" s="5">
        <v>1</v>
      </c>
      <c r="R55" s="5">
        <v>1</v>
      </c>
      <c r="S55" s="5">
        <v>1</v>
      </c>
      <c r="T55" s="5">
        <v>1</v>
      </c>
      <c r="U55" s="5">
        <v>1</v>
      </c>
      <c r="V55" s="5">
        <v>1</v>
      </c>
      <c r="W55" s="5">
        <v>1</v>
      </c>
      <c r="X55" s="5">
        <v>1</v>
      </c>
      <c r="Y55" s="5">
        <v>1</v>
      </c>
      <c r="Z55" s="5">
        <v>1</v>
      </c>
      <c r="AA55" s="5">
        <v>1</v>
      </c>
      <c r="AB55" s="5">
        <v>1</v>
      </c>
      <c r="AC55" s="5">
        <v>1</v>
      </c>
      <c r="AD55" s="5">
        <v>1</v>
      </c>
      <c r="AE55" s="5">
        <v>1</v>
      </c>
      <c r="AF55" s="5">
        <v>1</v>
      </c>
      <c r="AG55" s="5">
        <v>1</v>
      </c>
      <c r="AH55" s="5">
        <v>1</v>
      </c>
      <c r="AI55" s="5">
        <v>1</v>
      </c>
      <c r="AJ55" s="5">
        <v>1</v>
      </c>
      <c r="AK55" s="5">
        <v>1</v>
      </c>
      <c r="AL55" s="5">
        <v>1</v>
      </c>
      <c r="AM55" s="5">
        <v>1</v>
      </c>
      <c r="AN55" s="5">
        <v>1</v>
      </c>
      <c r="AO55" s="5">
        <v>1</v>
      </c>
      <c r="AP55" s="5">
        <v>1</v>
      </c>
      <c r="AQ55" s="5">
        <v>1</v>
      </c>
      <c r="AR55" s="5">
        <v>1</v>
      </c>
      <c r="AS55" s="5">
        <v>1</v>
      </c>
      <c r="AT55" s="5">
        <v>1</v>
      </c>
      <c r="AU55" s="5">
        <v>1</v>
      </c>
      <c r="AV55" s="5">
        <v>1</v>
      </c>
      <c r="AW55" s="5">
        <v>1</v>
      </c>
      <c r="AX55" s="5">
        <v>1</v>
      </c>
      <c r="AY55" s="5">
        <v>1</v>
      </c>
      <c r="AZ55" s="5">
        <v>1</v>
      </c>
      <c r="BA55" s="5">
        <v>1</v>
      </c>
      <c r="BB55" s="5">
        <v>1</v>
      </c>
      <c r="BC55" s="5">
        <v>1</v>
      </c>
      <c r="BD55" s="5">
        <v>1</v>
      </c>
      <c r="BE55" s="5">
        <v>1</v>
      </c>
      <c r="BF55" s="5">
        <v>1</v>
      </c>
      <c r="BG55" s="5">
        <v>1</v>
      </c>
      <c r="BH55" s="5">
        <v>1</v>
      </c>
      <c r="BI55" s="5">
        <v>1</v>
      </c>
      <c r="BJ55" s="5">
        <v>1</v>
      </c>
      <c r="BK55" s="5">
        <v>1</v>
      </c>
      <c r="BL55" s="5">
        <v>1</v>
      </c>
      <c r="BM55" s="5">
        <v>1</v>
      </c>
      <c r="BN55" s="5">
        <v>1</v>
      </c>
      <c r="BO55" s="5">
        <v>1</v>
      </c>
      <c r="BP55" s="5">
        <v>1</v>
      </c>
      <c r="BQ55" s="5">
        <v>1</v>
      </c>
      <c r="BR55" s="5">
        <v>1</v>
      </c>
      <c r="BS55" s="5">
        <v>1</v>
      </c>
      <c r="BT55" s="5">
        <v>1</v>
      </c>
      <c r="BU55" s="5">
        <v>1</v>
      </c>
      <c r="BV55" s="5">
        <v>1</v>
      </c>
      <c r="BW55" s="5">
        <v>1</v>
      </c>
      <c r="BX55" s="5">
        <v>1</v>
      </c>
      <c r="BY55" s="5">
        <v>1</v>
      </c>
      <c r="BZ55" s="5">
        <v>1</v>
      </c>
      <c r="CA55" s="5">
        <v>1</v>
      </c>
      <c r="CB55" s="5">
        <v>1</v>
      </c>
      <c r="CC55" s="5">
        <v>1</v>
      </c>
      <c r="CD55" s="5">
        <v>1</v>
      </c>
      <c r="CE55" s="5">
        <v>1</v>
      </c>
      <c r="CF55" s="5">
        <v>1</v>
      </c>
      <c r="CG55" s="5">
        <v>1</v>
      </c>
      <c r="CH55" s="5">
        <v>1</v>
      </c>
      <c r="CI55" s="5">
        <v>1</v>
      </c>
      <c r="CJ55" s="5">
        <v>1</v>
      </c>
      <c r="CK55" s="5">
        <v>1</v>
      </c>
      <c r="CL55" s="5">
        <v>1</v>
      </c>
      <c r="CM55" s="5">
        <v>1</v>
      </c>
    </row>
    <row r="56" spans="1:91" x14ac:dyDescent="0.3">
      <c r="A56" s="2" t="s">
        <v>75</v>
      </c>
      <c r="B56" s="5">
        <v>1</v>
      </c>
      <c r="C56" s="5">
        <v>1</v>
      </c>
      <c r="D56" s="5">
        <v>1</v>
      </c>
      <c r="E56" s="5">
        <v>1</v>
      </c>
      <c r="F56" s="5">
        <v>1</v>
      </c>
      <c r="G56" s="5">
        <v>1</v>
      </c>
      <c r="H56" s="5">
        <v>1</v>
      </c>
      <c r="I56" s="5">
        <v>1</v>
      </c>
      <c r="J56" s="5">
        <v>1</v>
      </c>
      <c r="K56" s="5">
        <v>1</v>
      </c>
      <c r="L56" s="5">
        <v>1</v>
      </c>
      <c r="M56" s="5">
        <v>1</v>
      </c>
      <c r="N56" s="5">
        <v>1</v>
      </c>
      <c r="O56" s="5">
        <v>1</v>
      </c>
      <c r="P56" s="5">
        <v>1</v>
      </c>
      <c r="Q56" s="5">
        <v>1</v>
      </c>
      <c r="R56" s="5">
        <v>1</v>
      </c>
      <c r="S56" s="5">
        <v>1</v>
      </c>
      <c r="T56" s="5">
        <v>1</v>
      </c>
      <c r="U56" s="5">
        <v>1</v>
      </c>
      <c r="V56" s="5">
        <v>1</v>
      </c>
      <c r="W56" s="5">
        <v>1</v>
      </c>
      <c r="X56" s="5">
        <v>1</v>
      </c>
      <c r="Y56" s="5">
        <v>1</v>
      </c>
      <c r="Z56" s="5">
        <v>1</v>
      </c>
      <c r="AA56" s="5">
        <v>1</v>
      </c>
      <c r="AB56" s="5">
        <v>1</v>
      </c>
      <c r="AC56" s="5">
        <v>1</v>
      </c>
      <c r="AD56" s="5">
        <v>1</v>
      </c>
      <c r="AE56" s="5">
        <v>1</v>
      </c>
      <c r="AF56" s="5">
        <v>1</v>
      </c>
      <c r="AG56" s="5">
        <v>1</v>
      </c>
      <c r="AH56" s="5">
        <v>1</v>
      </c>
      <c r="AI56" s="5">
        <v>1</v>
      </c>
      <c r="AJ56" s="5">
        <v>1</v>
      </c>
      <c r="AK56" s="5">
        <v>1</v>
      </c>
      <c r="AL56" s="5">
        <v>1</v>
      </c>
      <c r="AM56" s="5">
        <v>1</v>
      </c>
      <c r="AN56" s="5">
        <v>1</v>
      </c>
      <c r="AO56" s="5">
        <v>1</v>
      </c>
      <c r="AP56" s="5">
        <v>1</v>
      </c>
      <c r="AQ56" s="5">
        <v>1</v>
      </c>
      <c r="AR56" s="5">
        <v>1</v>
      </c>
      <c r="AS56" s="5">
        <v>1</v>
      </c>
      <c r="AT56" s="5">
        <v>1</v>
      </c>
      <c r="AU56" s="5">
        <v>1</v>
      </c>
      <c r="AV56" s="5">
        <v>1</v>
      </c>
      <c r="AW56" s="5">
        <v>1</v>
      </c>
      <c r="AX56" s="5">
        <v>1</v>
      </c>
      <c r="AY56" s="5">
        <v>1</v>
      </c>
      <c r="AZ56" s="5">
        <v>1</v>
      </c>
      <c r="BA56" s="5">
        <v>1</v>
      </c>
      <c r="BB56" s="5">
        <v>1</v>
      </c>
      <c r="BC56" s="5">
        <v>1</v>
      </c>
      <c r="BD56" s="5">
        <v>1</v>
      </c>
      <c r="BE56" s="5">
        <v>1</v>
      </c>
      <c r="BF56" s="5">
        <v>1</v>
      </c>
      <c r="BG56" s="5">
        <v>1</v>
      </c>
      <c r="BH56" s="5">
        <v>1</v>
      </c>
      <c r="BI56" s="5">
        <v>1</v>
      </c>
      <c r="BJ56" s="5">
        <v>1</v>
      </c>
      <c r="BK56" s="5">
        <v>1</v>
      </c>
      <c r="BL56" s="5">
        <v>1</v>
      </c>
      <c r="BM56" s="5">
        <v>1</v>
      </c>
      <c r="BN56" s="5">
        <v>1</v>
      </c>
      <c r="BO56" s="5">
        <v>1</v>
      </c>
      <c r="BP56" s="5">
        <v>1</v>
      </c>
      <c r="BQ56" s="5">
        <v>1</v>
      </c>
      <c r="BR56" s="5">
        <v>1</v>
      </c>
      <c r="BS56" s="5">
        <v>1</v>
      </c>
      <c r="BT56" s="5">
        <v>1</v>
      </c>
      <c r="BU56" s="5">
        <v>1</v>
      </c>
      <c r="BV56" s="5">
        <v>1</v>
      </c>
      <c r="BW56" s="5">
        <v>1</v>
      </c>
      <c r="BX56" s="5">
        <v>1</v>
      </c>
      <c r="BY56" s="5">
        <v>1</v>
      </c>
      <c r="BZ56" s="5">
        <v>1</v>
      </c>
      <c r="CA56" s="5">
        <v>1</v>
      </c>
      <c r="CB56" s="5">
        <v>1</v>
      </c>
      <c r="CC56" s="5">
        <v>1</v>
      </c>
      <c r="CD56" s="5">
        <v>1</v>
      </c>
      <c r="CE56" s="5">
        <v>1</v>
      </c>
      <c r="CF56" s="5">
        <v>1</v>
      </c>
      <c r="CG56" s="5">
        <v>1</v>
      </c>
      <c r="CH56" s="5">
        <v>1</v>
      </c>
      <c r="CI56" s="5">
        <v>1</v>
      </c>
      <c r="CJ56" s="5">
        <v>1</v>
      </c>
      <c r="CK56" s="5">
        <v>1</v>
      </c>
      <c r="CL56" s="5">
        <v>1</v>
      </c>
      <c r="CM56" s="5">
        <v>1</v>
      </c>
    </row>
    <row r="57" spans="1:91" x14ac:dyDescent="0.3">
      <c r="A57" s="2" t="s">
        <v>76</v>
      </c>
      <c r="B57" s="5">
        <v>1</v>
      </c>
      <c r="C57" s="5">
        <v>1</v>
      </c>
      <c r="D57" s="5">
        <v>1</v>
      </c>
      <c r="E57" s="5">
        <v>1</v>
      </c>
      <c r="F57" s="5">
        <v>1</v>
      </c>
      <c r="G57" s="5">
        <v>1</v>
      </c>
      <c r="H57" s="5">
        <v>1</v>
      </c>
      <c r="I57" s="5">
        <v>1</v>
      </c>
      <c r="J57" s="5">
        <v>1</v>
      </c>
      <c r="K57" s="5">
        <v>1</v>
      </c>
      <c r="L57" s="5">
        <v>1</v>
      </c>
      <c r="M57" s="5">
        <v>1</v>
      </c>
      <c r="N57" s="5">
        <v>1</v>
      </c>
      <c r="O57" s="5">
        <v>1</v>
      </c>
      <c r="P57" s="5">
        <v>1</v>
      </c>
      <c r="Q57" s="5">
        <v>1</v>
      </c>
      <c r="R57" s="5">
        <v>1</v>
      </c>
      <c r="S57" s="5">
        <v>1</v>
      </c>
      <c r="T57" s="5">
        <v>1</v>
      </c>
      <c r="U57" s="5">
        <v>1</v>
      </c>
      <c r="V57" s="5">
        <v>1</v>
      </c>
      <c r="W57" s="5">
        <v>1</v>
      </c>
      <c r="X57" s="5">
        <v>1</v>
      </c>
      <c r="Y57" s="5">
        <v>1</v>
      </c>
      <c r="Z57" s="5">
        <v>1</v>
      </c>
      <c r="AA57" s="5">
        <v>1</v>
      </c>
      <c r="AB57" s="5">
        <v>1</v>
      </c>
      <c r="AC57" s="5">
        <v>1</v>
      </c>
      <c r="AD57" s="5">
        <v>1</v>
      </c>
      <c r="AE57" s="5">
        <v>1</v>
      </c>
      <c r="AF57" s="5">
        <v>1</v>
      </c>
      <c r="AG57" s="5">
        <v>1</v>
      </c>
      <c r="AH57" s="5">
        <v>1</v>
      </c>
      <c r="AI57" s="5">
        <v>1</v>
      </c>
      <c r="AJ57" s="5">
        <v>1</v>
      </c>
      <c r="AK57" s="5">
        <v>1</v>
      </c>
      <c r="AL57" s="5">
        <v>1</v>
      </c>
      <c r="AM57" s="5">
        <v>1</v>
      </c>
      <c r="AN57" s="5">
        <v>1</v>
      </c>
      <c r="AO57" s="5">
        <v>1</v>
      </c>
      <c r="AP57" s="5">
        <v>1</v>
      </c>
      <c r="AQ57" s="5">
        <v>1</v>
      </c>
      <c r="AR57" s="5">
        <v>1</v>
      </c>
      <c r="AS57" s="5">
        <v>1</v>
      </c>
      <c r="AT57" s="5">
        <v>1</v>
      </c>
      <c r="AU57" s="5">
        <v>1</v>
      </c>
      <c r="AV57" s="5">
        <v>1</v>
      </c>
      <c r="AW57" s="5">
        <v>1</v>
      </c>
      <c r="AX57" s="5">
        <v>1</v>
      </c>
      <c r="AY57" s="5">
        <v>1</v>
      </c>
      <c r="AZ57" s="5">
        <v>1</v>
      </c>
      <c r="BA57" s="5">
        <v>1</v>
      </c>
      <c r="BB57" s="5">
        <v>1</v>
      </c>
      <c r="BC57" s="5">
        <v>1</v>
      </c>
      <c r="BD57" s="5">
        <v>1</v>
      </c>
      <c r="BE57" s="5">
        <v>1</v>
      </c>
      <c r="BF57" s="5">
        <v>1</v>
      </c>
      <c r="BG57" s="5">
        <v>1</v>
      </c>
      <c r="BH57" s="5">
        <v>1</v>
      </c>
      <c r="BI57" s="5">
        <v>1</v>
      </c>
      <c r="BJ57" s="5">
        <v>1</v>
      </c>
      <c r="BK57" s="5">
        <v>1</v>
      </c>
      <c r="BL57" s="5">
        <v>1</v>
      </c>
      <c r="BM57" s="5">
        <v>1</v>
      </c>
      <c r="BN57" s="5">
        <v>1</v>
      </c>
      <c r="BO57" s="5">
        <v>1</v>
      </c>
      <c r="BP57" s="5">
        <v>1</v>
      </c>
      <c r="BQ57" s="5">
        <v>1</v>
      </c>
      <c r="BR57" s="5">
        <v>1</v>
      </c>
      <c r="BS57" s="5">
        <v>1</v>
      </c>
      <c r="BT57" s="5">
        <v>1</v>
      </c>
      <c r="BU57" s="5">
        <v>1</v>
      </c>
      <c r="BV57" s="5">
        <v>1</v>
      </c>
      <c r="BW57" s="5">
        <v>1</v>
      </c>
      <c r="BX57" s="5">
        <v>1</v>
      </c>
      <c r="BY57" s="5">
        <v>1</v>
      </c>
      <c r="BZ57" s="5">
        <v>1</v>
      </c>
      <c r="CA57" s="5">
        <v>1</v>
      </c>
      <c r="CB57" s="5">
        <v>1</v>
      </c>
      <c r="CC57" s="5">
        <v>1</v>
      </c>
      <c r="CD57" s="5">
        <v>1</v>
      </c>
      <c r="CE57" s="5">
        <v>1</v>
      </c>
      <c r="CF57" s="5">
        <v>1</v>
      </c>
      <c r="CG57" s="5">
        <v>1</v>
      </c>
      <c r="CH57" s="5">
        <v>1</v>
      </c>
      <c r="CI57" s="5">
        <v>1</v>
      </c>
      <c r="CJ57" s="5">
        <v>1</v>
      </c>
      <c r="CK57" s="5">
        <v>1</v>
      </c>
      <c r="CL57" s="5">
        <v>1</v>
      </c>
      <c r="CM57" s="5">
        <v>1</v>
      </c>
    </row>
    <row r="58" spans="1:91" x14ac:dyDescent="0.3">
      <c r="A58" s="2" t="s">
        <v>77</v>
      </c>
      <c r="B58" s="5">
        <v>1</v>
      </c>
      <c r="C58" s="5">
        <v>1</v>
      </c>
      <c r="D58" s="5">
        <v>1</v>
      </c>
      <c r="E58" s="5">
        <v>1</v>
      </c>
      <c r="F58" s="5">
        <v>1</v>
      </c>
      <c r="G58" s="5">
        <v>1</v>
      </c>
      <c r="H58" s="5">
        <v>1</v>
      </c>
      <c r="I58" s="5">
        <v>1</v>
      </c>
      <c r="J58" s="5">
        <v>1</v>
      </c>
      <c r="K58" s="5">
        <v>1</v>
      </c>
      <c r="L58" s="5">
        <v>1</v>
      </c>
      <c r="M58" s="5">
        <v>1</v>
      </c>
      <c r="N58" s="5">
        <v>1</v>
      </c>
      <c r="O58" s="5">
        <v>1</v>
      </c>
      <c r="P58" s="5">
        <v>1</v>
      </c>
      <c r="Q58" s="5">
        <v>1</v>
      </c>
      <c r="R58" s="5">
        <v>1</v>
      </c>
      <c r="S58" s="5">
        <v>1</v>
      </c>
      <c r="T58" s="5">
        <v>1</v>
      </c>
      <c r="U58" s="5">
        <v>1</v>
      </c>
      <c r="V58" s="5">
        <v>1</v>
      </c>
      <c r="W58" s="5">
        <v>1</v>
      </c>
      <c r="X58" s="5">
        <v>1</v>
      </c>
      <c r="Y58" s="5">
        <v>1</v>
      </c>
      <c r="Z58" s="5">
        <v>1</v>
      </c>
      <c r="AA58" s="5">
        <v>1</v>
      </c>
      <c r="AB58" s="5">
        <v>1</v>
      </c>
      <c r="AC58" s="5">
        <v>1</v>
      </c>
      <c r="AD58" s="5">
        <v>1</v>
      </c>
      <c r="AE58" s="5">
        <v>1</v>
      </c>
      <c r="AF58" s="5">
        <v>1</v>
      </c>
      <c r="AG58" s="5">
        <v>1</v>
      </c>
      <c r="AH58" s="5">
        <v>1</v>
      </c>
      <c r="AI58" s="5">
        <v>1</v>
      </c>
      <c r="AJ58" s="5">
        <v>1</v>
      </c>
      <c r="AK58" s="5">
        <v>1</v>
      </c>
      <c r="AL58" s="5">
        <v>1</v>
      </c>
      <c r="AM58" s="5">
        <v>1</v>
      </c>
      <c r="AN58" s="5">
        <v>1</v>
      </c>
      <c r="AO58" s="5">
        <v>1</v>
      </c>
      <c r="AP58" s="5">
        <v>1</v>
      </c>
      <c r="AQ58" s="5">
        <v>1</v>
      </c>
      <c r="AR58" s="5">
        <v>1</v>
      </c>
      <c r="AS58" s="5">
        <v>1</v>
      </c>
      <c r="AT58" s="5">
        <v>1</v>
      </c>
      <c r="AU58" s="5">
        <v>1</v>
      </c>
      <c r="AV58" s="5">
        <v>1</v>
      </c>
      <c r="AW58" s="5">
        <v>1</v>
      </c>
      <c r="AX58" s="5">
        <v>1</v>
      </c>
      <c r="AY58" s="5">
        <v>1</v>
      </c>
      <c r="AZ58" s="5">
        <v>1</v>
      </c>
      <c r="BA58" s="5">
        <v>1</v>
      </c>
      <c r="BB58" s="5">
        <v>1</v>
      </c>
      <c r="BC58" s="5">
        <v>1</v>
      </c>
      <c r="BD58" s="5">
        <v>1</v>
      </c>
      <c r="BE58" s="5">
        <v>1</v>
      </c>
      <c r="BF58" s="5">
        <v>1</v>
      </c>
      <c r="BG58" s="5">
        <v>1</v>
      </c>
      <c r="BH58" s="5">
        <v>1</v>
      </c>
      <c r="BI58" s="5">
        <v>1</v>
      </c>
      <c r="BJ58" s="5">
        <v>1</v>
      </c>
      <c r="BK58" s="5">
        <v>1</v>
      </c>
      <c r="BL58" s="5">
        <v>1</v>
      </c>
      <c r="BM58" s="5">
        <v>1</v>
      </c>
      <c r="BN58" s="5">
        <v>1</v>
      </c>
      <c r="BO58" s="5">
        <v>1</v>
      </c>
      <c r="BP58" s="5">
        <v>1</v>
      </c>
      <c r="BQ58" s="5">
        <v>1</v>
      </c>
      <c r="BR58" s="5">
        <v>1</v>
      </c>
      <c r="BS58" s="5">
        <v>1</v>
      </c>
      <c r="BT58" s="5">
        <v>1</v>
      </c>
      <c r="BU58" s="5">
        <v>1</v>
      </c>
      <c r="BV58" s="5">
        <v>1</v>
      </c>
      <c r="BW58" s="5">
        <v>1</v>
      </c>
      <c r="BX58" s="5">
        <v>1</v>
      </c>
      <c r="BY58" s="5">
        <v>1</v>
      </c>
      <c r="BZ58" s="5">
        <v>1</v>
      </c>
      <c r="CA58" s="5">
        <v>1</v>
      </c>
      <c r="CB58" s="5">
        <v>1</v>
      </c>
      <c r="CC58" s="5">
        <v>1</v>
      </c>
      <c r="CD58" s="5">
        <v>1</v>
      </c>
      <c r="CE58" s="5">
        <v>1</v>
      </c>
      <c r="CF58" s="5">
        <v>1</v>
      </c>
      <c r="CG58" s="5">
        <v>1</v>
      </c>
      <c r="CH58" s="5">
        <v>1</v>
      </c>
      <c r="CI58" s="5">
        <v>1</v>
      </c>
      <c r="CJ58" s="5">
        <v>1</v>
      </c>
      <c r="CK58" s="5">
        <v>1</v>
      </c>
      <c r="CL58" s="5">
        <v>1</v>
      </c>
      <c r="CM58" s="5">
        <v>1</v>
      </c>
    </row>
    <row r="59" spans="1:91" x14ac:dyDescent="0.3">
      <c r="A59" s="2" t="s">
        <v>78</v>
      </c>
      <c r="B59" s="5">
        <v>1</v>
      </c>
      <c r="C59" s="5">
        <v>1</v>
      </c>
      <c r="D59" s="5">
        <v>1</v>
      </c>
      <c r="E59" s="5">
        <v>1</v>
      </c>
      <c r="F59" s="5">
        <v>1</v>
      </c>
      <c r="G59" s="5">
        <v>1</v>
      </c>
      <c r="H59" s="5">
        <v>1</v>
      </c>
      <c r="I59" s="5">
        <v>1</v>
      </c>
      <c r="J59" s="5">
        <v>1</v>
      </c>
      <c r="K59" s="5">
        <v>1</v>
      </c>
      <c r="L59" s="5">
        <v>1</v>
      </c>
      <c r="M59" s="5">
        <v>1</v>
      </c>
      <c r="N59" s="5">
        <v>1</v>
      </c>
      <c r="O59" s="5">
        <v>1</v>
      </c>
      <c r="P59" s="5">
        <v>1</v>
      </c>
      <c r="Q59" s="5">
        <v>1</v>
      </c>
      <c r="R59" s="5">
        <v>1</v>
      </c>
      <c r="S59" s="5">
        <v>1</v>
      </c>
      <c r="T59" s="5">
        <v>1</v>
      </c>
      <c r="U59" s="5">
        <v>1</v>
      </c>
      <c r="V59" s="5">
        <v>1</v>
      </c>
      <c r="W59" s="5">
        <v>1</v>
      </c>
      <c r="X59" s="5">
        <v>1</v>
      </c>
      <c r="Y59" s="5">
        <v>1</v>
      </c>
      <c r="Z59" s="5">
        <v>1</v>
      </c>
      <c r="AA59" s="5">
        <v>1</v>
      </c>
      <c r="AB59" s="5">
        <v>1</v>
      </c>
      <c r="AC59" s="5">
        <v>1</v>
      </c>
      <c r="AD59" s="5">
        <v>1</v>
      </c>
      <c r="AE59" s="5">
        <v>1</v>
      </c>
      <c r="AF59" s="5">
        <v>1</v>
      </c>
      <c r="AG59" s="5">
        <v>1</v>
      </c>
      <c r="AH59" s="5">
        <v>1</v>
      </c>
      <c r="AI59" s="5">
        <v>1</v>
      </c>
      <c r="AJ59" s="5">
        <v>1</v>
      </c>
      <c r="AK59" s="5">
        <v>1</v>
      </c>
      <c r="AL59" s="5">
        <v>1</v>
      </c>
      <c r="AM59" s="5">
        <v>1</v>
      </c>
      <c r="AN59" s="5">
        <v>1</v>
      </c>
      <c r="AO59" s="5">
        <v>1</v>
      </c>
      <c r="AP59" s="5">
        <v>1</v>
      </c>
      <c r="AQ59" s="5">
        <v>1</v>
      </c>
      <c r="AR59" s="5">
        <v>1</v>
      </c>
      <c r="AS59" s="5">
        <v>1</v>
      </c>
      <c r="AT59" s="5">
        <v>1</v>
      </c>
      <c r="AU59" s="5">
        <v>1</v>
      </c>
      <c r="AV59" s="5">
        <v>1</v>
      </c>
      <c r="AW59" s="5">
        <v>1</v>
      </c>
      <c r="AX59" s="5">
        <v>1</v>
      </c>
      <c r="AY59" s="5">
        <v>1</v>
      </c>
      <c r="AZ59" s="5">
        <v>1</v>
      </c>
      <c r="BA59" s="5">
        <v>1</v>
      </c>
      <c r="BB59" s="5">
        <v>1</v>
      </c>
      <c r="BC59" s="5">
        <v>1</v>
      </c>
      <c r="BD59" s="5">
        <v>1</v>
      </c>
      <c r="BE59" s="5">
        <v>1</v>
      </c>
      <c r="BF59" s="5">
        <v>1</v>
      </c>
      <c r="BG59" s="5">
        <v>1</v>
      </c>
      <c r="BH59" s="5">
        <v>1</v>
      </c>
      <c r="BI59" s="5">
        <v>1</v>
      </c>
      <c r="BJ59" s="5">
        <v>1</v>
      </c>
      <c r="BK59" s="5">
        <v>1</v>
      </c>
      <c r="BL59" s="5">
        <v>1</v>
      </c>
      <c r="BM59" s="5">
        <v>1</v>
      </c>
      <c r="BN59" s="5">
        <v>1</v>
      </c>
      <c r="BO59" s="5">
        <v>1</v>
      </c>
      <c r="BP59" s="5">
        <v>1</v>
      </c>
      <c r="BQ59" s="5">
        <v>1</v>
      </c>
      <c r="BR59" s="5">
        <v>1</v>
      </c>
      <c r="BS59" s="5">
        <v>1</v>
      </c>
      <c r="BT59" s="5">
        <v>1</v>
      </c>
      <c r="BU59" s="5">
        <v>1</v>
      </c>
      <c r="BV59" s="5">
        <v>1</v>
      </c>
      <c r="BW59" s="5">
        <v>1</v>
      </c>
      <c r="BX59" s="5">
        <v>1</v>
      </c>
      <c r="BY59" s="5">
        <v>1</v>
      </c>
      <c r="BZ59" s="5">
        <v>1</v>
      </c>
      <c r="CA59" s="5">
        <v>1</v>
      </c>
      <c r="CB59" s="5">
        <v>1</v>
      </c>
      <c r="CC59" s="5">
        <v>1</v>
      </c>
      <c r="CD59" s="5">
        <v>1</v>
      </c>
      <c r="CE59" s="5">
        <v>1</v>
      </c>
      <c r="CF59" s="5">
        <v>1</v>
      </c>
      <c r="CG59" s="5">
        <v>1</v>
      </c>
      <c r="CH59" s="5">
        <v>1</v>
      </c>
      <c r="CI59" s="5">
        <v>1</v>
      </c>
      <c r="CJ59" s="5">
        <v>1</v>
      </c>
      <c r="CK59" s="5">
        <v>1</v>
      </c>
      <c r="CL59" s="5">
        <v>1</v>
      </c>
      <c r="CM59" s="5">
        <v>1</v>
      </c>
    </row>
    <row r="60" spans="1:91" x14ac:dyDescent="0.3">
      <c r="A60" s="2" t="s">
        <v>79</v>
      </c>
      <c r="B60" s="5">
        <v>1</v>
      </c>
      <c r="C60" s="5">
        <v>1</v>
      </c>
      <c r="D60" s="5">
        <v>1</v>
      </c>
      <c r="E60" s="5">
        <v>1</v>
      </c>
      <c r="F60" s="5">
        <v>1</v>
      </c>
      <c r="G60" s="5">
        <v>1</v>
      </c>
      <c r="H60" s="5">
        <v>1</v>
      </c>
      <c r="I60" s="5">
        <v>1</v>
      </c>
      <c r="J60" s="5">
        <v>1</v>
      </c>
      <c r="K60" s="5">
        <v>1</v>
      </c>
      <c r="L60" s="5">
        <v>1</v>
      </c>
      <c r="M60" s="5">
        <v>1</v>
      </c>
      <c r="N60" s="5">
        <v>1</v>
      </c>
      <c r="O60" s="5">
        <v>1</v>
      </c>
      <c r="P60" s="5">
        <v>1</v>
      </c>
      <c r="Q60" s="5">
        <v>1</v>
      </c>
      <c r="R60" s="5">
        <v>1</v>
      </c>
      <c r="S60" s="5">
        <v>1</v>
      </c>
      <c r="T60" s="5">
        <v>1</v>
      </c>
      <c r="U60" s="5">
        <v>1</v>
      </c>
      <c r="V60" s="5">
        <v>1</v>
      </c>
      <c r="W60" s="5">
        <v>1</v>
      </c>
      <c r="X60" s="5">
        <v>1</v>
      </c>
      <c r="Y60" s="5">
        <v>1</v>
      </c>
      <c r="Z60" s="5">
        <v>1</v>
      </c>
      <c r="AA60" s="5">
        <v>1</v>
      </c>
      <c r="AB60" s="5">
        <v>1</v>
      </c>
      <c r="AC60" s="5">
        <v>1</v>
      </c>
      <c r="AD60" s="5">
        <v>1</v>
      </c>
      <c r="AE60" s="5">
        <v>1</v>
      </c>
      <c r="AF60" s="5">
        <v>1</v>
      </c>
      <c r="AG60" s="5">
        <v>1</v>
      </c>
      <c r="AH60" s="5">
        <v>1</v>
      </c>
      <c r="AI60" s="5">
        <v>1</v>
      </c>
      <c r="AJ60" s="5">
        <v>1</v>
      </c>
      <c r="AK60" s="5">
        <v>1</v>
      </c>
      <c r="AL60" s="5">
        <v>1</v>
      </c>
      <c r="AM60" s="5">
        <v>1</v>
      </c>
      <c r="AN60" s="5">
        <v>1</v>
      </c>
      <c r="AO60" s="5">
        <v>1</v>
      </c>
      <c r="AP60" s="5">
        <v>1</v>
      </c>
      <c r="AQ60" s="5">
        <v>1</v>
      </c>
      <c r="AR60" s="5">
        <v>1</v>
      </c>
      <c r="AS60" s="5">
        <v>1</v>
      </c>
      <c r="AT60" s="5">
        <v>1</v>
      </c>
      <c r="AU60" s="5">
        <v>1</v>
      </c>
      <c r="AV60" s="5">
        <v>1</v>
      </c>
      <c r="AW60" s="5">
        <v>1</v>
      </c>
      <c r="AX60" s="5">
        <v>1</v>
      </c>
      <c r="AY60" s="5">
        <v>1</v>
      </c>
      <c r="AZ60" s="5">
        <v>1</v>
      </c>
      <c r="BA60" s="5">
        <v>1</v>
      </c>
      <c r="BB60" s="5">
        <v>1</v>
      </c>
      <c r="BC60" s="5">
        <v>1</v>
      </c>
      <c r="BD60" s="5">
        <v>1</v>
      </c>
      <c r="BE60" s="5">
        <v>1</v>
      </c>
      <c r="BF60" s="5">
        <v>1</v>
      </c>
      <c r="BG60" s="5">
        <v>1</v>
      </c>
      <c r="BH60" s="5">
        <v>1</v>
      </c>
      <c r="BI60" s="5">
        <v>1</v>
      </c>
      <c r="BJ60" s="5">
        <v>1</v>
      </c>
      <c r="BK60" s="5">
        <v>1</v>
      </c>
      <c r="BL60" s="5">
        <v>1</v>
      </c>
      <c r="BM60" s="5">
        <v>1</v>
      </c>
      <c r="BN60" s="5">
        <v>1</v>
      </c>
      <c r="BO60" s="5">
        <v>1</v>
      </c>
      <c r="BP60" s="5">
        <v>1</v>
      </c>
      <c r="BQ60" s="5">
        <v>1</v>
      </c>
      <c r="BR60" s="5">
        <v>1</v>
      </c>
      <c r="BS60" s="5">
        <v>1</v>
      </c>
      <c r="BT60" s="5">
        <v>1</v>
      </c>
      <c r="BU60" s="5">
        <v>1</v>
      </c>
      <c r="BV60" s="5">
        <v>1</v>
      </c>
      <c r="BW60" s="5">
        <v>1</v>
      </c>
      <c r="BX60" s="5">
        <v>1</v>
      </c>
      <c r="BY60" s="5">
        <v>1</v>
      </c>
      <c r="BZ60" s="5">
        <v>1</v>
      </c>
      <c r="CA60" s="5">
        <v>1</v>
      </c>
      <c r="CB60" s="5">
        <v>1</v>
      </c>
      <c r="CC60" s="5">
        <v>1</v>
      </c>
      <c r="CD60" s="5">
        <v>1</v>
      </c>
      <c r="CE60" s="5">
        <v>1</v>
      </c>
      <c r="CF60" s="5">
        <v>1</v>
      </c>
      <c r="CG60" s="5">
        <v>1</v>
      </c>
      <c r="CH60" s="5">
        <v>1</v>
      </c>
      <c r="CI60" s="5">
        <v>1</v>
      </c>
      <c r="CJ60" s="5">
        <v>1</v>
      </c>
      <c r="CK60" s="5">
        <v>1</v>
      </c>
      <c r="CL60" s="5">
        <v>1</v>
      </c>
      <c r="CM60" s="5">
        <v>1</v>
      </c>
    </row>
    <row r="61" spans="1:91" x14ac:dyDescent="0.3">
      <c r="A61" s="2" t="s">
        <v>80</v>
      </c>
      <c r="B61" s="5">
        <v>1</v>
      </c>
      <c r="C61" s="5">
        <v>1</v>
      </c>
      <c r="D61" s="5">
        <v>1</v>
      </c>
      <c r="E61" s="5">
        <v>1</v>
      </c>
      <c r="F61" s="5">
        <v>1</v>
      </c>
      <c r="G61" s="5">
        <v>1</v>
      </c>
      <c r="H61" s="5">
        <v>1</v>
      </c>
      <c r="I61" s="5">
        <v>1</v>
      </c>
      <c r="J61" s="5">
        <v>1</v>
      </c>
      <c r="K61" s="5">
        <v>1</v>
      </c>
      <c r="L61" s="5">
        <v>1</v>
      </c>
      <c r="M61" s="5">
        <v>1</v>
      </c>
      <c r="N61" s="5">
        <v>1</v>
      </c>
      <c r="O61" s="5">
        <v>1</v>
      </c>
      <c r="P61" s="5">
        <v>1</v>
      </c>
      <c r="Q61" s="5">
        <v>1</v>
      </c>
      <c r="R61" s="5">
        <v>1</v>
      </c>
      <c r="S61" s="5">
        <v>1</v>
      </c>
      <c r="T61" s="5">
        <v>1</v>
      </c>
      <c r="U61" s="5">
        <v>1</v>
      </c>
      <c r="V61" s="5">
        <v>1</v>
      </c>
      <c r="W61" s="5">
        <v>1</v>
      </c>
      <c r="X61" s="5">
        <v>1</v>
      </c>
      <c r="Y61" s="5">
        <v>1</v>
      </c>
      <c r="Z61" s="5">
        <v>1</v>
      </c>
      <c r="AA61" s="5">
        <v>1</v>
      </c>
      <c r="AB61" s="5">
        <v>1</v>
      </c>
      <c r="AC61" s="5">
        <v>1</v>
      </c>
      <c r="AD61" s="5">
        <v>1</v>
      </c>
      <c r="AE61" s="5">
        <v>1</v>
      </c>
      <c r="AF61" s="5">
        <v>1</v>
      </c>
      <c r="AG61" s="5">
        <v>1</v>
      </c>
      <c r="AH61" s="5">
        <v>1</v>
      </c>
      <c r="AI61" s="5">
        <v>1</v>
      </c>
      <c r="AJ61" s="5">
        <v>1</v>
      </c>
      <c r="AK61" s="5">
        <v>1</v>
      </c>
      <c r="AL61" s="5">
        <v>1</v>
      </c>
      <c r="AM61" s="5">
        <v>1</v>
      </c>
      <c r="AN61" s="5">
        <v>1</v>
      </c>
      <c r="AO61" s="5">
        <v>1</v>
      </c>
      <c r="AP61" s="5">
        <v>1</v>
      </c>
      <c r="AQ61" s="5">
        <v>1</v>
      </c>
      <c r="AR61" s="5">
        <v>1</v>
      </c>
      <c r="AS61" s="5">
        <v>1</v>
      </c>
      <c r="AT61" s="5">
        <v>1</v>
      </c>
      <c r="AU61" s="5">
        <v>1</v>
      </c>
      <c r="AV61" s="5">
        <v>1</v>
      </c>
      <c r="AW61" s="5">
        <v>1</v>
      </c>
      <c r="AX61" s="5">
        <v>1</v>
      </c>
      <c r="AY61" s="5">
        <v>1</v>
      </c>
      <c r="AZ61" s="5">
        <v>1</v>
      </c>
      <c r="BA61" s="5">
        <v>1</v>
      </c>
      <c r="BB61" s="5">
        <v>1</v>
      </c>
      <c r="BC61" s="5">
        <v>1</v>
      </c>
      <c r="BD61" s="5">
        <v>1</v>
      </c>
      <c r="BE61" s="5">
        <v>1</v>
      </c>
      <c r="BF61" s="5">
        <v>1</v>
      </c>
      <c r="BG61" s="5">
        <v>1</v>
      </c>
      <c r="BH61" s="5">
        <v>1</v>
      </c>
      <c r="BI61" s="5">
        <v>1</v>
      </c>
      <c r="BJ61" s="5">
        <v>1</v>
      </c>
      <c r="BK61" s="5">
        <v>1</v>
      </c>
      <c r="BL61" s="5">
        <v>1</v>
      </c>
      <c r="BM61" s="5">
        <v>1</v>
      </c>
      <c r="BN61" s="5">
        <v>1</v>
      </c>
      <c r="BO61" s="5">
        <v>1</v>
      </c>
      <c r="BP61" s="5">
        <v>1</v>
      </c>
      <c r="BQ61" s="5">
        <v>1</v>
      </c>
      <c r="BR61" s="5">
        <v>1</v>
      </c>
      <c r="BS61" s="5">
        <v>1</v>
      </c>
      <c r="BT61" s="5">
        <v>1</v>
      </c>
      <c r="BU61" s="5">
        <v>1</v>
      </c>
      <c r="BV61" s="5">
        <v>1</v>
      </c>
      <c r="BW61" s="5">
        <v>1</v>
      </c>
      <c r="BX61" s="5">
        <v>1</v>
      </c>
      <c r="BY61" s="5">
        <v>1</v>
      </c>
      <c r="BZ61" s="5">
        <v>1</v>
      </c>
      <c r="CA61" s="5">
        <v>1</v>
      </c>
      <c r="CB61" s="5">
        <v>1</v>
      </c>
      <c r="CC61" s="5">
        <v>1</v>
      </c>
      <c r="CD61" s="5">
        <v>1</v>
      </c>
      <c r="CE61" s="5">
        <v>1</v>
      </c>
      <c r="CF61" s="5">
        <v>1</v>
      </c>
      <c r="CG61" s="5">
        <v>1</v>
      </c>
      <c r="CH61" s="5">
        <v>1</v>
      </c>
      <c r="CI61" s="5">
        <v>1</v>
      </c>
      <c r="CJ61" s="5">
        <v>1</v>
      </c>
      <c r="CK61" s="5">
        <v>1</v>
      </c>
      <c r="CL61" s="5">
        <v>1</v>
      </c>
      <c r="CM61" s="5">
        <v>1</v>
      </c>
    </row>
    <row r="62" spans="1:91" x14ac:dyDescent="0.3">
      <c r="A62" s="2" t="s">
        <v>81</v>
      </c>
      <c r="B62" s="5">
        <v>1</v>
      </c>
      <c r="C62" s="5">
        <v>1</v>
      </c>
      <c r="D62" s="5">
        <v>1</v>
      </c>
      <c r="E62" s="5">
        <v>1</v>
      </c>
      <c r="F62" s="5">
        <v>1</v>
      </c>
      <c r="G62" s="5">
        <v>1</v>
      </c>
      <c r="H62" s="5">
        <v>1</v>
      </c>
      <c r="I62" s="5">
        <v>1</v>
      </c>
      <c r="J62" s="5">
        <v>1</v>
      </c>
      <c r="K62" s="5">
        <v>1</v>
      </c>
      <c r="L62" s="5">
        <v>1</v>
      </c>
      <c r="M62" s="5">
        <v>1</v>
      </c>
      <c r="N62" s="5">
        <v>1</v>
      </c>
      <c r="O62" s="5">
        <v>1</v>
      </c>
      <c r="P62" s="5">
        <v>1</v>
      </c>
      <c r="Q62" s="5">
        <v>1</v>
      </c>
      <c r="R62" s="5">
        <v>1</v>
      </c>
      <c r="S62" s="5">
        <v>1</v>
      </c>
      <c r="T62" s="5">
        <v>1</v>
      </c>
      <c r="U62" s="5">
        <v>1</v>
      </c>
      <c r="V62" s="5">
        <v>1</v>
      </c>
      <c r="W62" s="5">
        <v>1</v>
      </c>
      <c r="X62" s="5">
        <v>1</v>
      </c>
      <c r="Y62" s="5">
        <v>1</v>
      </c>
      <c r="Z62" s="5">
        <v>1</v>
      </c>
      <c r="AA62" s="5">
        <v>1</v>
      </c>
      <c r="AB62" s="5">
        <v>1</v>
      </c>
      <c r="AC62" s="5">
        <v>1</v>
      </c>
      <c r="AD62" s="5">
        <v>1</v>
      </c>
      <c r="AE62" s="5">
        <v>1</v>
      </c>
      <c r="AF62" s="5">
        <v>1</v>
      </c>
      <c r="AG62" s="5">
        <v>1</v>
      </c>
      <c r="AH62" s="5">
        <v>1</v>
      </c>
      <c r="AI62" s="5">
        <v>1</v>
      </c>
      <c r="AJ62" s="5">
        <v>1</v>
      </c>
      <c r="AK62" s="5">
        <v>1</v>
      </c>
      <c r="AL62" s="5">
        <v>1</v>
      </c>
      <c r="AM62" s="5">
        <v>1</v>
      </c>
      <c r="AN62" s="5">
        <v>1</v>
      </c>
      <c r="AO62" s="5">
        <v>1</v>
      </c>
      <c r="AP62" s="5">
        <v>1</v>
      </c>
      <c r="AQ62" s="5">
        <v>1</v>
      </c>
      <c r="AR62" s="5">
        <v>1</v>
      </c>
      <c r="AS62" s="5">
        <v>1</v>
      </c>
      <c r="AT62" s="5">
        <v>1</v>
      </c>
      <c r="AU62" s="5">
        <v>1</v>
      </c>
      <c r="AV62" s="5">
        <v>1</v>
      </c>
      <c r="AW62" s="5">
        <v>1</v>
      </c>
      <c r="AX62" s="5">
        <v>1</v>
      </c>
      <c r="AY62" s="5">
        <v>1</v>
      </c>
      <c r="AZ62" s="5">
        <v>1</v>
      </c>
      <c r="BA62" s="5">
        <v>1</v>
      </c>
      <c r="BB62" s="5">
        <v>1</v>
      </c>
      <c r="BC62" s="5">
        <v>1</v>
      </c>
      <c r="BD62" s="5">
        <v>1</v>
      </c>
      <c r="BE62" s="5">
        <v>1</v>
      </c>
      <c r="BF62" s="5">
        <v>1</v>
      </c>
      <c r="BG62" s="5">
        <v>1</v>
      </c>
      <c r="BH62" s="5">
        <v>1</v>
      </c>
      <c r="BI62" s="5">
        <v>1</v>
      </c>
      <c r="BJ62" s="5">
        <v>1</v>
      </c>
      <c r="BK62" s="5">
        <v>1</v>
      </c>
      <c r="BL62" s="5">
        <v>1</v>
      </c>
      <c r="BM62" s="5">
        <v>1</v>
      </c>
      <c r="BN62" s="5">
        <v>1</v>
      </c>
      <c r="BO62" s="5">
        <v>1</v>
      </c>
      <c r="BP62" s="5">
        <v>1</v>
      </c>
      <c r="BQ62" s="5">
        <v>1</v>
      </c>
      <c r="BR62" s="5">
        <v>1</v>
      </c>
      <c r="BS62" s="5">
        <v>1</v>
      </c>
      <c r="BT62" s="5">
        <v>1</v>
      </c>
      <c r="BU62" s="5">
        <v>1</v>
      </c>
      <c r="BV62" s="5">
        <v>1</v>
      </c>
      <c r="BW62" s="5">
        <v>1</v>
      </c>
      <c r="BX62" s="5">
        <v>1</v>
      </c>
      <c r="BY62" s="5">
        <v>1</v>
      </c>
      <c r="BZ62" s="5">
        <v>1</v>
      </c>
      <c r="CA62" s="5">
        <v>1</v>
      </c>
      <c r="CB62" s="5">
        <v>1</v>
      </c>
      <c r="CC62" s="5">
        <v>1</v>
      </c>
      <c r="CD62" s="5">
        <v>1</v>
      </c>
      <c r="CE62" s="5">
        <v>1</v>
      </c>
      <c r="CF62" s="5">
        <v>1</v>
      </c>
      <c r="CG62" s="5">
        <v>1</v>
      </c>
      <c r="CH62" s="5">
        <v>1</v>
      </c>
      <c r="CI62" s="5">
        <v>1</v>
      </c>
      <c r="CJ62" s="5">
        <v>1</v>
      </c>
      <c r="CK62" s="5">
        <v>1</v>
      </c>
      <c r="CL62" s="5">
        <v>1</v>
      </c>
      <c r="CM62" s="5">
        <v>1</v>
      </c>
    </row>
    <row r="63" spans="1:91" x14ac:dyDescent="0.3">
      <c r="A63" s="2" t="s">
        <v>82</v>
      </c>
      <c r="B63" s="5">
        <v>1</v>
      </c>
      <c r="C63" s="5">
        <v>1</v>
      </c>
      <c r="D63" s="5">
        <v>1</v>
      </c>
      <c r="E63" s="5">
        <v>1</v>
      </c>
      <c r="F63" s="5">
        <v>1</v>
      </c>
      <c r="G63" s="5">
        <v>1</v>
      </c>
      <c r="H63" s="5">
        <v>1</v>
      </c>
      <c r="I63" s="5">
        <v>1</v>
      </c>
      <c r="J63" s="5">
        <v>1</v>
      </c>
      <c r="K63" s="5">
        <v>1</v>
      </c>
      <c r="L63" s="5">
        <v>1</v>
      </c>
      <c r="M63" s="5">
        <v>1</v>
      </c>
      <c r="N63" s="5">
        <v>1</v>
      </c>
      <c r="O63" s="5">
        <v>1</v>
      </c>
      <c r="P63" s="5">
        <v>1</v>
      </c>
      <c r="Q63" s="5">
        <v>1</v>
      </c>
      <c r="R63" s="5">
        <v>1</v>
      </c>
      <c r="S63" s="5">
        <v>1</v>
      </c>
      <c r="T63" s="5">
        <v>1</v>
      </c>
      <c r="U63" s="5">
        <v>1</v>
      </c>
      <c r="V63" s="5">
        <v>1</v>
      </c>
      <c r="W63" s="5">
        <v>1</v>
      </c>
      <c r="X63" s="5">
        <v>1</v>
      </c>
      <c r="Y63" s="5">
        <v>1</v>
      </c>
      <c r="Z63" s="5">
        <v>1</v>
      </c>
      <c r="AA63" s="5">
        <v>1</v>
      </c>
      <c r="AB63" s="5">
        <v>1</v>
      </c>
      <c r="AC63" s="5">
        <v>1</v>
      </c>
      <c r="AD63" s="5">
        <v>1</v>
      </c>
      <c r="AE63" s="5">
        <v>1</v>
      </c>
      <c r="AF63" s="5">
        <v>1</v>
      </c>
      <c r="AG63" s="5">
        <v>1</v>
      </c>
      <c r="AH63" s="5">
        <v>1</v>
      </c>
      <c r="AI63" s="5">
        <v>1</v>
      </c>
      <c r="AJ63" s="5">
        <v>1</v>
      </c>
      <c r="AK63" s="5">
        <v>1</v>
      </c>
      <c r="AL63" s="5">
        <v>1</v>
      </c>
      <c r="AM63" s="5">
        <v>1</v>
      </c>
      <c r="AN63" s="5">
        <v>1</v>
      </c>
      <c r="AO63" s="5">
        <v>1</v>
      </c>
      <c r="AP63" s="5">
        <v>1</v>
      </c>
      <c r="AQ63" s="5">
        <v>1</v>
      </c>
      <c r="AR63" s="5">
        <v>1</v>
      </c>
      <c r="AS63" s="5">
        <v>1</v>
      </c>
      <c r="AT63" s="5">
        <v>1</v>
      </c>
      <c r="AU63" s="5">
        <v>1</v>
      </c>
      <c r="AV63" s="5">
        <v>1</v>
      </c>
      <c r="AW63" s="5">
        <v>1</v>
      </c>
      <c r="AX63" s="5">
        <v>1</v>
      </c>
      <c r="AY63" s="5">
        <v>1</v>
      </c>
      <c r="AZ63" s="5">
        <v>1</v>
      </c>
      <c r="BA63" s="5">
        <v>1</v>
      </c>
      <c r="BB63" s="5">
        <v>1</v>
      </c>
      <c r="BC63" s="5">
        <v>1</v>
      </c>
      <c r="BD63" s="5">
        <v>1</v>
      </c>
      <c r="BE63" s="5">
        <v>1</v>
      </c>
      <c r="BF63" s="5">
        <v>1</v>
      </c>
      <c r="BG63" s="5">
        <v>1</v>
      </c>
      <c r="BH63" s="5">
        <v>1</v>
      </c>
      <c r="BI63" s="5">
        <v>1</v>
      </c>
      <c r="BJ63" s="5">
        <v>1</v>
      </c>
      <c r="BK63" s="5">
        <v>1</v>
      </c>
      <c r="BL63" s="5">
        <v>1</v>
      </c>
      <c r="BM63" s="5">
        <v>1</v>
      </c>
      <c r="BN63" s="5">
        <v>1</v>
      </c>
      <c r="BO63" s="5">
        <v>1</v>
      </c>
      <c r="BP63" s="5">
        <v>1</v>
      </c>
      <c r="BQ63" s="5">
        <v>1</v>
      </c>
      <c r="BR63" s="5">
        <v>1</v>
      </c>
      <c r="BS63" s="5">
        <v>1</v>
      </c>
      <c r="BT63" s="5">
        <v>1</v>
      </c>
      <c r="BU63" s="5">
        <v>1</v>
      </c>
      <c r="BV63" s="5">
        <v>1</v>
      </c>
      <c r="BW63" s="5">
        <v>1</v>
      </c>
      <c r="BX63" s="5">
        <v>1</v>
      </c>
      <c r="BY63" s="5">
        <v>1</v>
      </c>
      <c r="BZ63" s="5">
        <v>1</v>
      </c>
      <c r="CA63" s="5">
        <v>1</v>
      </c>
      <c r="CB63" s="5">
        <v>1</v>
      </c>
      <c r="CC63" s="5">
        <v>1</v>
      </c>
      <c r="CD63" s="5">
        <v>1</v>
      </c>
      <c r="CE63" s="5">
        <v>1</v>
      </c>
      <c r="CF63" s="5">
        <v>1</v>
      </c>
      <c r="CG63" s="5">
        <v>1</v>
      </c>
      <c r="CH63" s="5">
        <v>1</v>
      </c>
      <c r="CI63" s="5">
        <v>1</v>
      </c>
      <c r="CJ63" s="5">
        <v>1</v>
      </c>
      <c r="CK63" s="5">
        <v>1</v>
      </c>
      <c r="CL63" s="5">
        <v>1</v>
      </c>
      <c r="CM63" s="5">
        <v>1</v>
      </c>
    </row>
    <row r="64" spans="1:91" x14ac:dyDescent="0.3">
      <c r="A64" s="2" t="s">
        <v>83</v>
      </c>
      <c r="B64" s="5">
        <v>1</v>
      </c>
      <c r="C64" s="5">
        <v>1</v>
      </c>
      <c r="D64" s="5">
        <v>1</v>
      </c>
      <c r="E64" s="5">
        <v>1</v>
      </c>
      <c r="F64" s="5">
        <v>1</v>
      </c>
      <c r="G64" s="5">
        <v>1</v>
      </c>
      <c r="H64" s="5">
        <v>1</v>
      </c>
      <c r="I64" s="5">
        <v>1</v>
      </c>
      <c r="J64" s="5">
        <v>1</v>
      </c>
      <c r="K64" s="5">
        <v>1</v>
      </c>
      <c r="L64" s="5">
        <v>1</v>
      </c>
      <c r="M64" s="5">
        <v>1</v>
      </c>
      <c r="N64" s="5">
        <v>1</v>
      </c>
      <c r="O64" s="5">
        <v>1</v>
      </c>
      <c r="P64" s="5">
        <v>1</v>
      </c>
      <c r="Q64" s="5">
        <v>1</v>
      </c>
      <c r="R64" s="5">
        <v>1</v>
      </c>
      <c r="S64" s="5">
        <v>1</v>
      </c>
      <c r="T64" s="5">
        <v>1</v>
      </c>
      <c r="U64" s="5">
        <v>1</v>
      </c>
      <c r="V64" s="5">
        <v>1</v>
      </c>
      <c r="W64" s="5">
        <v>1</v>
      </c>
      <c r="X64" s="5">
        <v>1</v>
      </c>
      <c r="Y64" s="5">
        <v>1</v>
      </c>
      <c r="Z64" s="5">
        <v>1</v>
      </c>
      <c r="AA64" s="5">
        <v>1</v>
      </c>
      <c r="AB64" s="5">
        <v>1</v>
      </c>
      <c r="AC64" s="5">
        <v>1</v>
      </c>
      <c r="AD64" s="5">
        <v>1</v>
      </c>
      <c r="AE64" s="5">
        <v>1</v>
      </c>
      <c r="AF64" s="5">
        <v>1</v>
      </c>
      <c r="AG64" s="5">
        <v>1</v>
      </c>
      <c r="AH64" s="5">
        <v>1</v>
      </c>
      <c r="AI64" s="5">
        <v>1</v>
      </c>
      <c r="AJ64" s="5">
        <v>1</v>
      </c>
      <c r="AK64" s="5">
        <v>1</v>
      </c>
      <c r="AL64" s="5">
        <v>1</v>
      </c>
      <c r="AM64" s="5">
        <v>1</v>
      </c>
      <c r="AN64" s="5">
        <v>1</v>
      </c>
      <c r="AO64" s="5">
        <v>1</v>
      </c>
      <c r="AP64" s="5">
        <v>1</v>
      </c>
      <c r="AQ64" s="5">
        <v>1</v>
      </c>
      <c r="AR64" s="5">
        <v>1</v>
      </c>
      <c r="AS64" s="5">
        <v>1</v>
      </c>
      <c r="AT64" s="5">
        <v>1</v>
      </c>
      <c r="AU64" s="5">
        <v>1</v>
      </c>
      <c r="AV64" s="5">
        <v>1</v>
      </c>
      <c r="AW64" s="5">
        <v>1</v>
      </c>
      <c r="AX64" s="5">
        <v>1</v>
      </c>
      <c r="AY64" s="5">
        <v>1</v>
      </c>
      <c r="AZ64" s="5">
        <v>1</v>
      </c>
      <c r="BA64" s="5">
        <v>1</v>
      </c>
      <c r="BB64" s="5">
        <v>1</v>
      </c>
      <c r="BC64" s="5">
        <v>1</v>
      </c>
      <c r="BD64" s="5">
        <v>1</v>
      </c>
      <c r="BE64" s="5">
        <v>1</v>
      </c>
      <c r="BF64" s="5">
        <v>1</v>
      </c>
      <c r="BG64" s="5">
        <v>1</v>
      </c>
      <c r="BH64" s="5">
        <v>1</v>
      </c>
      <c r="BI64" s="5">
        <v>1</v>
      </c>
      <c r="BJ64" s="5">
        <v>1</v>
      </c>
      <c r="BK64" s="5">
        <v>1</v>
      </c>
      <c r="BL64" s="5">
        <v>1</v>
      </c>
      <c r="BM64" s="5">
        <v>1</v>
      </c>
      <c r="BN64" s="5">
        <v>1</v>
      </c>
      <c r="BO64" s="5">
        <v>1</v>
      </c>
      <c r="BP64" s="5">
        <v>1</v>
      </c>
      <c r="BQ64" s="5">
        <v>1</v>
      </c>
      <c r="BR64" s="5">
        <v>1</v>
      </c>
      <c r="BS64" s="5">
        <v>1</v>
      </c>
      <c r="BT64" s="5">
        <v>1</v>
      </c>
      <c r="BU64" s="5">
        <v>1</v>
      </c>
      <c r="BV64" s="5">
        <v>1</v>
      </c>
      <c r="BW64" s="5">
        <v>1</v>
      </c>
      <c r="BX64" s="5">
        <v>1</v>
      </c>
      <c r="BY64" s="5">
        <v>1</v>
      </c>
      <c r="BZ64" s="5">
        <v>1</v>
      </c>
      <c r="CA64" s="5">
        <v>1</v>
      </c>
      <c r="CB64" s="5">
        <v>1</v>
      </c>
      <c r="CC64" s="5">
        <v>1</v>
      </c>
      <c r="CD64" s="5">
        <v>1</v>
      </c>
      <c r="CE64" s="5">
        <v>1</v>
      </c>
      <c r="CF64" s="5">
        <v>1</v>
      </c>
      <c r="CG64" s="5">
        <v>1</v>
      </c>
      <c r="CH64" s="5">
        <v>1</v>
      </c>
      <c r="CI64" s="5">
        <v>1</v>
      </c>
      <c r="CJ64" s="5">
        <v>1</v>
      </c>
      <c r="CK64" s="5">
        <v>1</v>
      </c>
      <c r="CL64" s="5">
        <v>1</v>
      </c>
      <c r="CM64" s="5">
        <v>1</v>
      </c>
    </row>
    <row r="65" spans="1:91" x14ac:dyDescent="0.3">
      <c r="A65" s="2" t="s">
        <v>84</v>
      </c>
      <c r="B65" s="5">
        <v>1</v>
      </c>
      <c r="C65" s="5">
        <v>1</v>
      </c>
      <c r="D65" s="5">
        <v>1</v>
      </c>
      <c r="E65" s="5">
        <v>1</v>
      </c>
      <c r="F65" s="5">
        <v>1</v>
      </c>
      <c r="G65" s="5">
        <v>1</v>
      </c>
      <c r="H65" s="5">
        <v>1</v>
      </c>
      <c r="I65" s="5">
        <v>1</v>
      </c>
      <c r="J65" s="5">
        <v>1</v>
      </c>
      <c r="K65" s="5">
        <v>1</v>
      </c>
      <c r="L65" s="5">
        <v>1</v>
      </c>
      <c r="M65" s="5">
        <v>1</v>
      </c>
      <c r="N65" s="5">
        <v>1</v>
      </c>
      <c r="O65" s="5">
        <v>1</v>
      </c>
      <c r="P65" s="5">
        <v>1</v>
      </c>
      <c r="Q65" s="5">
        <v>1</v>
      </c>
      <c r="R65" s="5">
        <v>1</v>
      </c>
      <c r="S65" s="5">
        <v>1</v>
      </c>
      <c r="T65" s="5">
        <v>1</v>
      </c>
      <c r="U65" s="5">
        <v>1</v>
      </c>
      <c r="V65" s="5">
        <v>1</v>
      </c>
      <c r="W65" s="5">
        <v>1</v>
      </c>
      <c r="X65" s="5">
        <v>1</v>
      </c>
      <c r="Y65" s="5">
        <v>1</v>
      </c>
      <c r="Z65" s="5">
        <v>1</v>
      </c>
      <c r="AA65" s="5">
        <v>1</v>
      </c>
      <c r="AB65" s="5">
        <v>1</v>
      </c>
      <c r="AC65" s="5">
        <v>1</v>
      </c>
      <c r="AD65" s="5">
        <v>1</v>
      </c>
      <c r="AE65" s="5">
        <v>1</v>
      </c>
      <c r="AF65" s="5">
        <v>1</v>
      </c>
      <c r="AG65" s="5">
        <v>1</v>
      </c>
      <c r="AH65" s="5">
        <v>1</v>
      </c>
      <c r="AI65" s="5">
        <v>1</v>
      </c>
      <c r="AJ65" s="5">
        <v>1</v>
      </c>
      <c r="AK65" s="5">
        <v>1</v>
      </c>
      <c r="AL65" s="5">
        <v>1</v>
      </c>
      <c r="AM65" s="5">
        <v>1</v>
      </c>
      <c r="AN65" s="5">
        <v>1</v>
      </c>
      <c r="AO65" s="5">
        <v>1</v>
      </c>
      <c r="AP65" s="5">
        <v>1</v>
      </c>
      <c r="AQ65" s="5">
        <v>1</v>
      </c>
      <c r="AR65" s="5">
        <v>1</v>
      </c>
      <c r="AS65" s="5">
        <v>1</v>
      </c>
      <c r="AT65" s="5">
        <v>1</v>
      </c>
      <c r="AU65" s="5">
        <v>1</v>
      </c>
      <c r="AV65" s="5">
        <v>1</v>
      </c>
      <c r="AW65" s="5">
        <v>1</v>
      </c>
      <c r="AX65" s="5">
        <v>1</v>
      </c>
      <c r="AY65" s="5">
        <v>1</v>
      </c>
      <c r="AZ65" s="5">
        <v>1</v>
      </c>
      <c r="BA65" s="5">
        <v>1</v>
      </c>
      <c r="BB65" s="5">
        <v>1</v>
      </c>
      <c r="BC65" s="5">
        <v>1</v>
      </c>
      <c r="BD65" s="5">
        <v>1</v>
      </c>
      <c r="BE65" s="5">
        <v>1</v>
      </c>
      <c r="BF65" s="5">
        <v>1</v>
      </c>
      <c r="BG65" s="5">
        <v>1</v>
      </c>
      <c r="BH65" s="5">
        <v>1</v>
      </c>
      <c r="BI65" s="5">
        <v>1</v>
      </c>
      <c r="BJ65" s="5">
        <v>1</v>
      </c>
      <c r="BK65" s="5">
        <v>1</v>
      </c>
      <c r="BL65" s="5">
        <v>1</v>
      </c>
      <c r="BM65" s="5">
        <v>1</v>
      </c>
      <c r="BN65" s="5">
        <v>1</v>
      </c>
      <c r="BO65" s="5">
        <v>1</v>
      </c>
      <c r="BP65" s="5">
        <v>1</v>
      </c>
      <c r="BQ65" s="5">
        <v>1</v>
      </c>
      <c r="BR65" s="5">
        <v>1</v>
      </c>
      <c r="BS65" s="5">
        <v>1</v>
      </c>
      <c r="BT65" s="5">
        <v>1</v>
      </c>
      <c r="BU65" s="5">
        <v>1</v>
      </c>
      <c r="BV65" s="5">
        <v>1</v>
      </c>
      <c r="BW65" s="5">
        <v>1</v>
      </c>
      <c r="BX65" s="5">
        <v>1</v>
      </c>
      <c r="BY65" s="5">
        <v>1</v>
      </c>
      <c r="BZ65" s="5">
        <v>1</v>
      </c>
      <c r="CA65" s="5">
        <v>1</v>
      </c>
      <c r="CB65" s="5">
        <v>1</v>
      </c>
      <c r="CC65" s="5">
        <v>1</v>
      </c>
      <c r="CD65" s="5">
        <v>1</v>
      </c>
      <c r="CE65" s="5">
        <v>1</v>
      </c>
      <c r="CF65" s="5">
        <v>1</v>
      </c>
      <c r="CG65" s="5">
        <v>1</v>
      </c>
      <c r="CH65" s="5">
        <v>1</v>
      </c>
      <c r="CI65" s="5">
        <v>1</v>
      </c>
      <c r="CJ65" s="5">
        <v>1</v>
      </c>
      <c r="CK65" s="5">
        <v>1</v>
      </c>
      <c r="CL65" s="5">
        <v>1</v>
      </c>
      <c r="CM65" s="5">
        <v>1</v>
      </c>
    </row>
    <row r="66" spans="1:91" x14ac:dyDescent="0.3">
      <c r="A66" s="2" t="s">
        <v>85</v>
      </c>
      <c r="B66" s="5">
        <v>1</v>
      </c>
      <c r="C66" s="5">
        <v>1</v>
      </c>
      <c r="D66" s="5">
        <v>1</v>
      </c>
      <c r="E66" s="5">
        <v>1</v>
      </c>
      <c r="F66" s="5">
        <v>1</v>
      </c>
      <c r="G66" s="5">
        <v>1</v>
      </c>
      <c r="H66" s="5">
        <v>1</v>
      </c>
      <c r="I66" s="5">
        <v>1</v>
      </c>
      <c r="J66" s="5">
        <v>1</v>
      </c>
      <c r="K66" s="5">
        <v>1</v>
      </c>
      <c r="L66" s="5">
        <v>1</v>
      </c>
      <c r="M66" s="5">
        <v>1</v>
      </c>
      <c r="N66" s="5">
        <v>1</v>
      </c>
      <c r="O66" s="5">
        <v>1</v>
      </c>
      <c r="P66" s="5">
        <v>1</v>
      </c>
      <c r="Q66" s="5">
        <v>1</v>
      </c>
      <c r="R66" s="5">
        <v>1</v>
      </c>
      <c r="S66" s="5">
        <v>1</v>
      </c>
      <c r="T66" s="5">
        <v>1</v>
      </c>
      <c r="U66" s="5">
        <v>1</v>
      </c>
      <c r="V66" s="5">
        <v>1</v>
      </c>
      <c r="W66" s="5">
        <v>1</v>
      </c>
      <c r="X66" s="5">
        <v>1</v>
      </c>
      <c r="Y66" s="5">
        <v>1</v>
      </c>
      <c r="Z66" s="5">
        <v>1</v>
      </c>
      <c r="AA66" s="5">
        <v>1</v>
      </c>
      <c r="AB66" s="5">
        <v>1</v>
      </c>
      <c r="AC66" s="5">
        <v>1</v>
      </c>
      <c r="AD66" s="5">
        <v>1</v>
      </c>
      <c r="AE66" s="5">
        <v>1</v>
      </c>
      <c r="AF66" s="5">
        <v>1</v>
      </c>
      <c r="AG66" s="5">
        <v>1</v>
      </c>
      <c r="AH66" s="5">
        <v>1</v>
      </c>
      <c r="AI66" s="5">
        <v>1</v>
      </c>
      <c r="AJ66" s="5">
        <v>1</v>
      </c>
      <c r="AK66" s="5">
        <v>1</v>
      </c>
      <c r="AL66" s="5">
        <v>1</v>
      </c>
      <c r="AM66" s="5">
        <v>1</v>
      </c>
      <c r="AN66" s="5">
        <v>1</v>
      </c>
      <c r="AO66" s="5">
        <v>1</v>
      </c>
      <c r="AP66" s="5">
        <v>1</v>
      </c>
      <c r="AQ66" s="5">
        <v>1</v>
      </c>
      <c r="AR66" s="5">
        <v>1</v>
      </c>
      <c r="AS66" s="5">
        <v>1</v>
      </c>
      <c r="AT66" s="5">
        <v>1</v>
      </c>
      <c r="AU66" s="5">
        <v>1</v>
      </c>
      <c r="AV66" s="5">
        <v>1</v>
      </c>
      <c r="AW66" s="5">
        <v>1</v>
      </c>
      <c r="AX66" s="5">
        <v>1</v>
      </c>
      <c r="AY66" s="5">
        <v>1</v>
      </c>
      <c r="AZ66" s="5">
        <v>1</v>
      </c>
      <c r="BA66" s="5">
        <v>1</v>
      </c>
      <c r="BB66" s="5">
        <v>1</v>
      </c>
      <c r="BC66" s="5">
        <v>1</v>
      </c>
      <c r="BD66" s="5">
        <v>1</v>
      </c>
      <c r="BE66" s="5">
        <v>1</v>
      </c>
      <c r="BF66" s="5">
        <v>1</v>
      </c>
      <c r="BG66" s="5">
        <v>1</v>
      </c>
      <c r="BH66" s="5">
        <v>1</v>
      </c>
      <c r="BI66" s="5">
        <v>1</v>
      </c>
      <c r="BJ66" s="5">
        <v>1</v>
      </c>
      <c r="BK66" s="5">
        <v>1</v>
      </c>
      <c r="BL66" s="5">
        <v>1</v>
      </c>
      <c r="BM66" s="5">
        <v>1</v>
      </c>
      <c r="BN66" s="5">
        <v>1</v>
      </c>
      <c r="BO66" s="5">
        <v>1</v>
      </c>
      <c r="BP66" s="5">
        <v>1</v>
      </c>
      <c r="BQ66" s="5">
        <v>1</v>
      </c>
      <c r="BR66" s="5">
        <v>1</v>
      </c>
      <c r="BS66" s="5">
        <v>1</v>
      </c>
      <c r="BT66" s="5">
        <v>1</v>
      </c>
      <c r="BU66" s="5">
        <v>1</v>
      </c>
      <c r="BV66" s="5">
        <v>1</v>
      </c>
      <c r="BW66" s="5">
        <v>1</v>
      </c>
      <c r="BX66" s="5">
        <v>1</v>
      </c>
      <c r="BY66" s="5">
        <v>1</v>
      </c>
      <c r="BZ66" s="5">
        <v>1</v>
      </c>
      <c r="CA66" s="5">
        <v>1</v>
      </c>
      <c r="CB66" s="5">
        <v>1</v>
      </c>
      <c r="CC66" s="5">
        <v>1</v>
      </c>
      <c r="CD66" s="5">
        <v>1</v>
      </c>
      <c r="CE66" s="5">
        <v>1</v>
      </c>
      <c r="CF66" s="5">
        <v>1</v>
      </c>
      <c r="CG66" s="5">
        <v>1</v>
      </c>
      <c r="CH66" s="5">
        <v>1</v>
      </c>
      <c r="CI66" s="5">
        <v>1</v>
      </c>
      <c r="CJ66" s="5">
        <v>1</v>
      </c>
      <c r="CK66" s="5">
        <v>1</v>
      </c>
      <c r="CL66" s="5">
        <v>1</v>
      </c>
      <c r="CM66" s="5">
        <v>1</v>
      </c>
    </row>
    <row r="67" spans="1:91" x14ac:dyDescent="0.3">
      <c r="A67" s="2" t="s">
        <v>86</v>
      </c>
      <c r="B67" s="5">
        <v>1</v>
      </c>
      <c r="C67" s="5">
        <v>1</v>
      </c>
      <c r="D67" s="5">
        <v>1</v>
      </c>
      <c r="E67" s="5">
        <v>1</v>
      </c>
      <c r="F67" s="5">
        <v>1</v>
      </c>
      <c r="G67" s="5">
        <v>1</v>
      </c>
      <c r="H67" s="5">
        <v>1</v>
      </c>
      <c r="I67" s="5">
        <v>1</v>
      </c>
      <c r="J67" s="5">
        <v>1</v>
      </c>
      <c r="K67" s="5">
        <v>1</v>
      </c>
      <c r="L67" s="5">
        <v>1</v>
      </c>
      <c r="M67" s="5">
        <v>1</v>
      </c>
      <c r="N67" s="5">
        <v>1</v>
      </c>
      <c r="O67" s="5">
        <v>1</v>
      </c>
      <c r="P67" s="5">
        <v>1</v>
      </c>
      <c r="Q67" s="5">
        <v>1</v>
      </c>
      <c r="R67" s="5">
        <v>1</v>
      </c>
      <c r="S67" s="5">
        <v>1</v>
      </c>
      <c r="T67" s="5">
        <v>1</v>
      </c>
      <c r="U67" s="5">
        <v>1</v>
      </c>
      <c r="V67" s="5">
        <v>1</v>
      </c>
      <c r="W67" s="5">
        <v>1</v>
      </c>
      <c r="X67" s="5">
        <v>1</v>
      </c>
      <c r="Y67" s="5">
        <v>1</v>
      </c>
      <c r="Z67" s="5">
        <v>1</v>
      </c>
      <c r="AA67" s="5">
        <v>1</v>
      </c>
      <c r="AB67" s="5">
        <v>1</v>
      </c>
      <c r="AC67" s="5">
        <v>1</v>
      </c>
      <c r="AD67" s="5">
        <v>1</v>
      </c>
      <c r="AE67" s="5">
        <v>1</v>
      </c>
      <c r="AF67" s="5">
        <v>1</v>
      </c>
      <c r="AG67" s="5">
        <v>1</v>
      </c>
      <c r="AH67" s="5">
        <v>1</v>
      </c>
      <c r="AI67" s="5">
        <v>1</v>
      </c>
      <c r="AJ67" s="5">
        <v>1</v>
      </c>
      <c r="AK67" s="5">
        <v>1</v>
      </c>
      <c r="AL67" s="5">
        <v>1</v>
      </c>
      <c r="AM67" s="5">
        <v>1</v>
      </c>
      <c r="AN67" s="5">
        <v>1</v>
      </c>
      <c r="AO67" s="5">
        <v>1</v>
      </c>
      <c r="AP67" s="5">
        <v>1</v>
      </c>
      <c r="AQ67" s="5">
        <v>1</v>
      </c>
      <c r="AR67" s="5">
        <v>1</v>
      </c>
      <c r="AS67" s="5">
        <v>1</v>
      </c>
      <c r="AT67" s="5">
        <v>1</v>
      </c>
      <c r="AU67" s="5">
        <v>1</v>
      </c>
      <c r="AV67" s="5">
        <v>1</v>
      </c>
      <c r="AW67" s="5">
        <v>1</v>
      </c>
      <c r="AX67" s="5">
        <v>1</v>
      </c>
      <c r="AY67" s="5">
        <v>1</v>
      </c>
      <c r="AZ67" s="5">
        <v>1</v>
      </c>
      <c r="BA67" s="5">
        <v>1</v>
      </c>
      <c r="BB67" s="5">
        <v>1</v>
      </c>
      <c r="BC67" s="5">
        <v>1</v>
      </c>
      <c r="BD67" s="5">
        <v>1</v>
      </c>
      <c r="BE67" s="5">
        <v>1</v>
      </c>
      <c r="BF67" s="5">
        <v>1</v>
      </c>
      <c r="BG67" s="5">
        <v>1</v>
      </c>
      <c r="BH67" s="5">
        <v>1</v>
      </c>
      <c r="BI67" s="5">
        <v>1</v>
      </c>
      <c r="BJ67" s="5">
        <v>1</v>
      </c>
      <c r="BK67" s="5">
        <v>1</v>
      </c>
      <c r="BL67" s="5">
        <v>1</v>
      </c>
      <c r="BM67" s="5">
        <v>1</v>
      </c>
      <c r="BN67" s="5">
        <v>1</v>
      </c>
      <c r="BO67" s="5">
        <v>1</v>
      </c>
      <c r="BP67" s="5">
        <v>1</v>
      </c>
      <c r="BQ67" s="5">
        <v>1</v>
      </c>
      <c r="BR67" s="5">
        <v>1</v>
      </c>
      <c r="BS67" s="5">
        <v>1</v>
      </c>
      <c r="BT67" s="5">
        <v>1</v>
      </c>
      <c r="BU67" s="5">
        <v>1</v>
      </c>
      <c r="BV67" s="5">
        <v>1</v>
      </c>
      <c r="BW67" s="5">
        <v>1</v>
      </c>
      <c r="BX67" s="5">
        <v>1</v>
      </c>
      <c r="BY67" s="5">
        <v>1</v>
      </c>
      <c r="BZ67" s="5">
        <v>1</v>
      </c>
      <c r="CA67" s="5">
        <v>1</v>
      </c>
      <c r="CB67" s="5">
        <v>1</v>
      </c>
      <c r="CC67" s="5">
        <v>1</v>
      </c>
      <c r="CD67" s="5">
        <v>1</v>
      </c>
      <c r="CE67" s="5">
        <v>1</v>
      </c>
      <c r="CF67" s="5">
        <v>1</v>
      </c>
      <c r="CG67" s="5">
        <v>1</v>
      </c>
      <c r="CH67" s="5">
        <v>1</v>
      </c>
      <c r="CI67" s="5">
        <v>1</v>
      </c>
      <c r="CJ67" s="5">
        <v>1</v>
      </c>
      <c r="CK67" s="5">
        <v>1</v>
      </c>
      <c r="CL67" s="5">
        <v>1</v>
      </c>
      <c r="CM67" s="5">
        <v>1</v>
      </c>
    </row>
    <row r="68" spans="1:91" x14ac:dyDescent="0.3">
      <c r="A68" s="2" t="s">
        <v>87</v>
      </c>
      <c r="B68" s="5">
        <v>1</v>
      </c>
      <c r="C68" s="5">
        <v>1</v>
      </c>
      <c r="D68" s="5">
        <v>1</v>
      </c>
      <c r="E68" s="5">
        <v>1</v>
      </c>
      <c r="F68" s="5">
        <v>1</v>
      </c>
      <c r="G68" s="5">
        <v>1</v>
      </c>
      <c r="H68" s="5">
        <v>1</v>
      </c>
      <c r="I68" s="5">
        <v>1</v>
      </c>
      <c r="J68" s="5">
        <v>1</v>
      </c>
      <c r="K68" s="5">
        <v>1</v>
      </c>
      <c r="L68" s="5">
        <v>1</v>
      </c>
      <c r="M68" s="5">
        <v>1</v>
      </c>
      <c r="N68" s="5">
        <v>1</v>
      </c>
      <c r="O68" s="5">
        <v>1</v>
      </c>
      <c r="P68" s="5">
        <v>1</v>
      </c>
      <c r="Q68" s="5">
        <v>1</v>
      </c>
      <c r="R68" s="5">
        <v>1</v>
      </c>
      <c r="S68" s="5">
        <v>1</v>
      </c>
      <c r="T68" s="5">
        <v>1</v>
      </c>
      <c r="U68" s="5">
        <v>1</v>
      </c>
      <c r="V68" s="5">
        <v>1</v>
      </c>
      <c r="W68" s="5">
        <v>1</v>
      </c>
      <c r="X68" s="5">
        <v>1</v>
      </c>
      <c r="Y68" s="5">
        <v>1</v>
      </c>
      <c r="Z68" s="5">
        <v>1</v>
      </c>
      <c r="AA68" s="5">
        <v>1</v>
      </c>
      <c r="AB68" s="5">
        <v>1</v>
      </c>
      <c r="AC68" s="5">
        <v>1</v>
      </c>
      <c r="AD68" s="5">
        <v>1</v>
      </c>
      <c r="AE68" s="5">
        <v>1</v>
      </c>
      <c r="AF68" s="5">
        <v>1</v>
      </c>
      <c r="AG68" s="5">
        <v>1</v>
      </c>
      <c r="AH68" s="5">
        <v>1</v>
      </c>
      <c r="AI68" s="5">
        <v>1</v>
      </c>
      <c r="AJ68" s="5">
        <v>1</v>
      </c>
      <c r="AK68" s="5">
        <v>1</v>
      </c>
      <c r="AL68" s="5">
        <v>1</v>
      </c>
      <c r="AM68" s="5">
        <v>1</v>
      </c>
      <c r="AN68" s="5">
        <v>1</v>
      </c>
      <c r="AO68" s="5">
        <v>1</v>
      </c>
      <c r="AP68" s="5">
        <v>1</v>
      </c>
      <c r="AQ68" s="5">
        <v>1</v>
      </c>
      <c r="AR68" s="5">
        <v>1</v>
      </c>
      <c r="AS68" s="5">
        <v>1</v>
      </c>
      <c r="AT68" s="5">
        <v>1</v>
      </c>
      <c r="AU68" s="5">
        <v>1</v>
      </c>
      <c r="AV68" s="5">
        <v>1</v>
      </c>
      <c r="AW68" s="5">
        <v>1</v>
      </c>
      <c r="AX68" s="5">
        <v>1</v>
      </c>
      <c r="AY68" s="5">
        <v>1</v>
      </c>
      <c r="AZ68" s="5">
        <v>1</v>
      </c>
      <c r="BA68" s="5">
        <v>1</v>
      </c>
      <c r="BB68" s="5">
        <v>1</v>
      </c>
      <c r="BC68" s="5">
        <v>1</v>
      </c>
      <c r="BD68" s="5">
        <v>1</v>
      </c>
      <c r="BE68" s="5">
        <v>1</v>
      </c>
      <c r="BF68" s="5">
        <v>1</v>
      </c>
      <c r="BG68" s="5">
        <v>1</v>
      </c>
      <c r="BH68" s="5">
        <v>1</v>
      </c>
      <c r="BI68" s="5">
        <v>1</v>
      </c>
      <c r="BJ68" s="5">
        <v>1</v>
      </c>
      <c r="BK68" s="5">
        <v>1</v>
      </c>
      <c r="BL68" s="5">
        <v>1</v>
      </c>
      <c r="BM68" s="5">
        <v>1</v>
      </c>
      <c r="BN68" s="5">
        <v>1</v>
      </c>
      <c r="BO68" s="5">
        <v>1</v>
      </c>
      <c r="BP68" s="5">
        <v>1</v>
      </c>
      <c r="BQ68" s="5">
        <v>1</v>
      </c>
      <c r="BR68" s="5">
        <v>1</v>
      </c>
      <c r="BS68" s="5">
        <v>1</v>
      </c>
      <c r="BT68" s="5">
        <v>1</v>
      </c>
      <c r="BU68" s="5">
        <v>1</v>
      </c>
      <c r="BV68" s="5">
        <v>1</v>
      </c>
      <c r="BW68" s="5">
        <v>1</v>
      </c>
      <c r="BX68" s="5">
        <v>1</v>
      </c>
      <c r="BY68" s="5">
        <v>1</v>
      </c>
      <c r="BZ68" s="5">
        <v>1</v>
      </c>
      <c r="CA68" s="5">
        <v>1</v>
      </c>
      <c r="CB68" s="5">
        <v>1</v>
      </c>
      <c r="CC68" s="5">
        <v>1</v>
      </c>
      <c r="CD68" s="5">
        <v>1</v>
      </c>
      <c r="CE68" s="5">
        <v>1</v>
      </c>
      <c r="CF68" s="5">
        <v>1</v>
      </c>
      <c r="CG68" s="5">
        <v>1</v>
      </c>
      <c r="CH68" s="5">
        <v>1</v>
      </c>
      <c r="CI68" s="5">
        <v>1</v>
      </c>
      <c r="CJ68" s="5">
        <v>1</v>
      </c>
      <c r="CK68" s="5">
        <v>1</v>
      </c>
      <c r="CL68" s="5">
        <v>1</v>
      </c>
      <c r="CM68" s="5">
        <v>1</v>
      </c>
    </row>
    <row r="69" spans="1:91" x14ac:dyDescent="0.3">
      <c r="A69" s="2" t="s">
        <v>88</v>
      </c>
      <c r="B69" s="5">
        <v>1</v>
      </c>
      <c r="C69" s="5">
        <v>1</v>
      </c>
      <c r="D69" s="5">
        <v>1</v>
      </c>
      <c r="E69" s="5">
        <v>1</v>
      </c>
      <c r="F69" s="5">
        <v>1</v>
      </c>
      <c r="G69" s="5">
        <v>1</v>
      </c>
      <c r="H69" s="5">
        <v>1</v>
      </c>
      <c r="I69" s="5">
        <v>1</v>
      </c>
      <c r="J69" s="5">
        <v>1</v>
      </c>
      <c r="K69" s="5">
        <v>1</v>
      </c>
      <c r="L69" s="5">
        <v>1</v>
      </c>
      <c r="M69" s="5">
        <v>1</v>
      </c>
      <c r="N69" s="5">
        <v>1</v>
      </c>
      <c r="O69" s="5">
        <v>1</v>
      </c>
      <c r="P69" s="5">
        <v>1</v>
      </c>
      <c r="Q69" s="5">
        <v>1</v>
      </c>
      <c r="R69" s="5">
        <v>1</v>
      </c>
      <c r="S69" s="5">
        <v>1</v>
      </c>
      <c r="T69" s="5">
        <v>1</v>
      </c>
      <c r="U69" s="5">
        <v>1</v>
      </c>
      <c r="V69" s="5">
        <v>1</v>
      </c>
      <c r="W69" s="5">
        <v>1</v>
      </c>
      <c r="X69" s="5">
        <v>1</v>
      </c>
      <c r="Y69" s="5">
        <v>1</v>
      </c>
      <c r="Z69" s="5">
        <v>1</v>
      </c>
      <c r="AA69" s="5">
        <v>1</v>
      </c>
      <c r="AB69" s="5">
        <v>1</v>
      </c>
      <c r="AC69" s="5">
        <v>1</v>
      </c>
      <c r="AD69" s="5">
        <v>1</v>
      </c>
      <c r="AE69" s="5">
        <v>1</v>
      </c>
      <c r="AF69" s="5">
        <v>1</v>
      </c>
      <c r="AG69" s="5">
        <v>1</v>
      </c>
      <c r="AH69" s="5">
        <v>1</v>
      </c>
      <c r="AI69" s="5">
        <v>1</v>
      </c>
      <c r="AJ69" s="5">
        <v>1</v>
      </c>
      <c r="AK69" s="5">
        <v>1</v>
      </c>
      <c r="AL69" s="5">
        <v>1</v>
      </c>
      <c r="AM69" s="5">
        <v>1</v>
      </c>
      <c r="AN69" s="5">
        <v>1</v>
      </c>
      <c r="AO69" s="5">
        <v>1</v>
      </c>
      <c r="AP69" s="5">
        <v>1</v>
      </c>
      <c r="AQ69" s="5">
        <v>1</v>
      </c>
      <c r="AR69" s="5">
        <v>1</v>
      </c>
      <c r="AS69" s="5">
        <v>1</v>
      </c>
      <c r="AT69" s="5">
        <v>1</v>
      </c>
      <c r="AU69" s="5">
        <v>1</v>
      </c>
      <c r="AV69" s="5">
        <v>1</v>
      </c>
      <c r="AW69" s="5">
        <v>1</v>
      </c>
      <c r="AX69" s="5">
        <v>1</v>
      </c>
      <c r="AY69" s="5">
        <v>1</v>
      </c>
      <c r="AZ69" s="5">
        <v>1</v>
      </c>
      <c r="BA69" s="5">
        <v>1</v>
      </c>
      <c r="BB69" s="5">
        <v>1</v>
      </c>
      <c r="BC69" s="5">
        <v>1</v>
      </c>
      <c r="BD69" s="5">
        <v>1</v>
      </c>
      <c r="BE69" s="5">
        <v>1</v>
      </c>
      <c r="BF69" s="5">
        <v>1</v>
      </c>
      <c r="BG69" s="5">
        <v>1</v>
      </c>
      <c r="BH69" s="5">
        <v>1</v>
      </c>
      <c r="BI69" s="5">
        <v>1</v>
      </c>
      <c r="BJ69" s="5">
        <v>1</v>
      </c>
      <c r="BK69" s="5">
        <v>1</v>
      </c>
      <c r="BL69" s="5">
        <v>1</v>
      </c>
      <c r="BM69" s="5">
        <v>1</v>
      </c>
      <c r="BN69" s="5">
        <v>1</v>
      </c>
      <c r="BO69" s="5">
        <v>1</v>
      </c>
      <c r="BP69" s="5">
        <v>1</v>
      </c>
      <c r="BQ69" s="5">
        <v>1</v>
      </c>
      <c r="BR69" s="5">
        <v>1</v>
      </c>
      <c r="BS69" s="5">
        <v>1</v>
      </c>
      <c r="BT69" s="5">
        <v>1</v>
      </c>
      <c r="BU69" s="5">
        <v>1</v>
      </c>
      <c r="BV69" s="5">
        <v>1</v>
      </c>
      <c r="BW69" s="5">
        <v>1</v>
      </c>
      <c r="BX69" s="5">
        <v>1</v>
      </c>
      <c r="BY69" s="5">
        <v>1</v>
      </c>
      <c r="BZ69" s="5">
        <v>1</v>
      </c>
      <c r="CA69" s="5">
        <v>1</v>
      </c>
      <c r="CB69" s="5">
        <v>1</v>
      </c>
      <c r="CC69" s="5">
        <v>1</v>
      </c>
      <c r="CD69" s="5">
        <v>1</v>
      </c>
      <c r="CE69" s="5">
        <v>1</v>
      </c>
      <c r="CF69" s="5">
        <v>1</v>
      </c>
      <c r="CG69" s="5">
        <v>1</v>
      </c>
      <c r="CH69" s="5">
        <v>1</v>
      </c>
      <c r="CI69" s="5">
        <v>1</v>
      </c>
      <c r="CJ69" s="5">
        <v>1</v>
      </c>
      <c r="CK69" s="5">
        <v>1</v>
      </c>
      <c r="CL69" s="5">
        <v>1</v>
      </c>
      <c r="CM69" s="5">
        <v>1</v>
      </c>
    </row>
    <row r="70" spans="1:91" x14ac:dyDescent="0.3">
      <c r="A70" s="2" t="s">
        <v>89</v>
      </c>
      <c r="B70" s="5">
        <v>1</v>
      </c>
      <c r="C70" s="5">
        <v>1</v>
      </c>
      <c r="D70" s="5">
        <v>1</v>
      </c>
      <c r="E70" s="5">
        <v>1</v>
      </c>
      <c r="F70" s="5">
        <v>1</v>
      </c>
      <c r="G70" s="5">
        <v>1</v>
      </c>
      <c r="H70" s="5">
        <v>1</v>
      </c>
      <c r="I70" s="5">
        <v>1</v>
      </c>
      <c r="J70" s="5">
        <v>1</v>
      </c>
      <c r="K70" s="5">
        <v>1</v>
      </c>
      <c r="L70" s="5">
        <v>1</v>
      </c>
      <c r="M70" s="5">
        <v>1</v>
      </c>
      <c r="N70" s="5">
        <v>1</v>
      </c>
      <c r="O70" s="5">
        <v>1</v>
      </c>
      <c r="P70" s="5">
        <v>1</v>
      </c>
      <c r="Q70" s="5">
        <v>1</v>
      </c>
      <c r="R70" s="5">
        <v>1</v>
      </c>
      <c r="S70" s="5">
        <v>1</v>
      </c>
      <c r="T70" s="5">
        <v>1</v>
      </c>
      <c r="U70" s="5">
        <v>1</v>
      </c>
      <c r="V70" s="5">
        <v>1</v>
      </c>
      <c r="W70" s="5">
        <v>1</v>
      </c>
      <c r="X70" s="5">
        <v>1</v>
      </c>
      <c r="Y70" s="5">
        <v>1</v>
      </c>
      <c r="Z70" s="5">
        <v>1</v>
      </c>
      <c r="AA70" s="5">
        <v>1</v>
      </c>
      <c r="AB70" s="5">
        <v>1</v>
      </c>
      <c r="AC70" s="5">
        <v>1</v>
      </c>
      <c r="AD70" s="5">
        <v>1</v>
      </c>
      <c r="AE70" s="5">
        <v>1</v>
      </c>
      <c r="AF70" s="5">
        <v>1</v>
      </c>
      <c r="AG70" s="5">
        <v>1</v>
      </c>
      <c r="AH70" s="5">
        <v>1</v>
      </c>
      <c r="AI70" s="5">
        <v>1</v>
      </c>
      <c r="AJ70" s="5">
        <v>1</v>
      </c>
      <c r="AK70" s="5">
        <v>1</v>
      </c>
      <c r="AL70" s="5">
        <v>1</v>
      </c>
      <c r="AM70" s="5">
        <v>1</v>
      </c>
      <c r="AN70" s="5">
        <v>1</v>
      </c>
      <c r="AO70" s="5">
        <v>1</v>
      </c>
      <c r="AP70" s="5">
        <v>1</v>
      </c>
      <c r="AQ70" s="5">
        <v>1</v>
      </c>
      <c r="AR70" s="5">
        <v>1</v>
      </c>
      <c r="AS70" s="5">
        <v>1</v>
      </c>
      <c r="AT70" s="5">
        <v>1</v>
      </c>
      <c r="AU70" s="5">
        <v>1</v>
      </c>
      <c r="AV70" s="5">
        <v>1</v>
      </c>
      <c r="AW70" s="5">
        <v>1</v>
      </c>
      <c r="AX70" s="5">
        <v>1</v>
      </c>
      <c r="AY70" s="5">
        <v>1</v>
      </c>
      <c r="AZ70" s="5">
        <v>1</v>
      </c>
      <c r="BA70" s="5">
        <v>1</v>
      </c>
      <c r="BB70" s="5">
        <v>1</v>
      </c>
      <c r="BC70" s="5">
        <v>1</v>
      </c>
      <c r="BD70" s="5">
        <v>1</v>
      </c>
      <c r="BE70" s="5">
        <v>1</v>
      </c>
      <c r="BF70" s="5">
        <v>1</v>
      </c>
      <c r="BG70" s="5">
        <v>1</v>
      </c>
      <c r="BH70" s="5">
        <v>1</v>
      </c>
      <c r="BI70" s="5">
        <v>1</v>
      </c>
      <c r="BJ70" s="5">
        <v>1</v>
      </c>
      <c r="BK70" s="5">
        <v>1</v>
      </c>
      <c r="BL70" s="5">
        <v>1</v>
      </c>
      <c r="BM70" s="5">
        <v>1</v>
      </c>
      <c r="BN70" s="5">
        <v>1</v>
      </c>
      <c r="BO70" s="5">
        <v>1</v>
      </c>
      <c r="BP70" s="5">
        <v>1</v>
      </c>
      <c r="BQ70" s="5">
        <v>1</v>
      </c>
      <c r="BR70" s="5">
        <v>1</v>
      </c>
      <c r="BS70" s="5">
        <v>1</v>
      </c>
      <c r="BT70" s="5">
        <v>1</v>
      </c>
      <c r="BU70" s="5">
        <v>1</v>
      </c>
      <c r="BV70" s="5">
        <v>1</v>
      </c>
      <c r="BW70" s="5">
        <v>1</v>
      </c>
      <c r="BX70" s="5">
        <v>1</v>
      </c>
      <c r="BY70" s="5">
        <v>1</v>
      </c>
      <c r="BZ70" s="5">
        <v>1</v>
      </c>
      <c r="CA70" s="5">
        <v>1</v>
      </c>
      <c r="CB70" s="5">
        <v>1</v>
      </c>
      <c r="CC70" s="5">
        <v>1</v>
      </c>
      <c r="CD70" s="5">
        <v>1</v>
      </c>
      <c r="CE70" s="5">
        <v>1</v>
      </c>
      <c r="CF70" s="5">
        <v>1</v>
      </c>
      <c r="CG70" s="5">
        <v>1</v>
      </c>
      <c r="CH70" s="5">
        <v>1</v>
      </c>
      <c r="CI70" s="5">
        <v>1</v>
      </c>
      <c r="CJ70" s="5">
        <v>1</v>
      </c>
      <c r="CK70" s="5">
        <v>1</v>
      </c>
      <c r="CL70" s="5">
        <v>1</v>
      </c>
      <c r="CM70" s="5">
        <v>1</v>
      </c>
    </row>
    <row r="71" spans="1:91" x14ac:dyDescent="0.3">
      <c r="A71" s="2" t="s">
        <v>90</v>
      </c>
      <c r="B71" s="5">
        <v>1</v>
      </c>
      <c r="C71" s="5">
        <v>1</v>
      </c>
      <c r="D71" s="5">
        <v>1</v>
      </c>
      <c r="E71" s="5">
        <v>1</v>
      </c>
      <c r="F71" s="5">
        <v>1</v>
      </c>
      <c r="G71" s="5">
        <v>1</v>
      </c>
      <c r="H71" s="5">
        <v>1</v>
      </c>
      <c r="I71" s="5">
        <v>1</v>
      </c>
      <c r="J71" s="5">
        <v>1</v>
      </c>
      <c r="K71" s="5">
        <v>1</v>
      </c>
      <c r="L71" s="5">
        <v>1</v>
      </c>
      <c r="M71" s="5">
        <v>1</v>
      </c>
      <c r="N71" s="5">
        <v>1</v>
      </c>
      <c r="O71" s="5">
        <v>1</v>
      </c>
      <c r="P71" s="5">
        <v>1</v>
      </c>
      <c r="Q71" s="5">
        <v>1</v>
      </c>
      <c r="R71" s="5">
        <v>1</v>
      </c>
      <c r="S71" s="5">
        <v>1</v>
      </c>
      <c r="T71" s="5">
        <v>1</v>
      </c>
      <c r="U71" s="5">
        <v>1</v>
      </c>
      <c r="V71" s="5">
        <v>1</v>
      </c>
      <c r="W71" s="5">
        <v>1</v>
      </c>
      <c r="X71" s="5">
        <v>1</v>
      </c>
      <c r="Y71" s="5">
        <v>1</v>
      </c>
      <c r="Z71" s="5">
        <v>1</v>
      </c>
      <c r="AA71" s="5">
        <v>1</v>
      </c>
      <c r="AB71" s="5">
        <v>1</v>
      </c>
      <c r="AC71" s="5">
        <v>1</v>
      </c>
      <c r="AD71" s="5">
        <v>1</v>
      </c>
      <c r="AE71" s="5">
        <v>1</v>
      </c>
      <c r="AF71" s="5">
        <v>1</v>
      </c>
      <c r="AG71" s="5">
        <v>1</v>
      </c>
      <c r="AH71" s="5">
        <v>1</v>
      </c>
      <c r="AI71" s="5">
        <v>1</v>
      </c>
      <c r="AJ71" s="5">
        <v>1</v>
      </c>
      <c r="AK71" s="5">
        <v>1</v>
      </c>
      <c r="AL71" s="5">
        <v>1</v>
      </c>
      <c r="AM71" s="5">
        <v>1</v>
      </c>
      <c r="AN71" s="5">
        <v>1</v>
      </c>
      <c r="AO71" s="5">
        <v>1</v>
      </c>
      <c r="AP71" s="5">
        <v>1</v>
      </c>
      <c r="AQ71" s="5">
        <v>1</v>
      </c>
      <c r="AR71" s="5">
        <v>1</v>
      </c>
      <c r="AS71" s="5">
        <v>1</v>
      </c>
      <c r="AT71" s="5">
        <v>1</v>
      </c>
      <c r="AU71" s="5">
        <v>1</v>
      </c>
      <c r="AV71" s="5">
        <v>1</v>
      </c>
      <c r="AW71" s="5">
        <v>1</v>
      </c>
      <c r="AX71" s="5">
        <v>1</v>
      </c>
      <c r="AY71" s="5">
        <v>1</v>
      </c>
      <c r="AZ71" s="5">
        <v>1</v>
      </c>
      <c r="BA71" s="5">
        <v>1</v>
      </c>
      <c r="BB71" s="5">
        <v>1</v>
      </c>
      <c r="BC71" s="5">
        <v>1</v>
      </c>
      <c r="BD71" s="5">
        <v>1</v>
      </c>
      <c r="BE71" s="5">
        <v>1</v>
      </c>
      <c r="BF71" s="5">
        <v>1</v>
      </c>
      <c r="BG71" s="5">
        <v>1</v>
      </c>
      <c r="BH71" s="5">
        <v>1</v>
      </c>
      <c r="BI71" s="5">
        <v>1</v>
      </c>
      <c r="BJ71" s="5">
        <v>1</v>
      </c>
      <c r="BK71" s="5">
        <v>1</v>
      </c>
      <c r="BL71" s="5">
        <v>1</v>
      </c>
      <c r="BM71" s="5">
        <v>1</v>
      </c>
      <c r="BN71" s="5">
        <v>1</v>
      </c>
      <c r="BO71" s="5">
        <v>1</v>
      </c>
      <c r="BP71" s="5">
        <v>1</v>
      </c>
      <c r="BQ71" s="5">
        <v>1</v>
      </c>
      <c r="BR71" s="5">
        <v>1</v>
      </c>
      <c r="BS71" s="5">
        <v>1</v>
      </c>
      <c r="BT71" s="5">
        <v>1</v>
      </c>
      <c r="BU71" s="5">
        <v>1</v>
      </c>
      <c r="BV71" s="5">
        <v>1</v>
      </c>
      <c r="BW71" s="5">
        <v>1</v>
      </c>
      <c r="BX71" s="5">
        <v>1</v>
      </c>
      <c r="BY71" s="5">
        <v>1</v>
      </c>
      <c r="BZ71" s="5">
        <v>1</v>
      </c>
      <c r="CA71" s="5">
        <v>1</v>
      </c>
      <c r="CB71" s="5">
        <v>1</v>
      </c>
      <c r="CC71" s="5">
        <v>1</v>
      </c>
      <c r="CD71" s="5">
        <v>1</v>
      </c>
      <c r="CE71" s="5">
        <v>1</v>
      </c>
      <c r="CF71" s="5">
        <v>1</v>
      </c>
      <c r="CG71" s="5">
        <v>1</v>
      </c>
      <c r="CH71" s="5">
        <v>1</v>
      </c>
      <c r="CI71" s="5">
        <v>1</v>
      </c>
      <c r="CJ71" s="5">
        <v>1</v>
      </c>
      <c r="CK71" s="5">
        <v>1</v>
      </c>
      <c r="CL71" s="5">
        <v>1</v>
      </c>
      <c r="CM71" s="5">
        <v>1</v>
      </c>
    </row>
    <row r="72" spans="1:91" x14ac:dyDescent="0.3">
      <c r="A72" s="2" t="s">
        <v>91</v>
      </c>
      <c r="B72" s="5">
        <v>1</v>
      </c>
      <c r="C72" s="5">
        <v>1</v>
      </c>
      <c r="D72" s="5">
        <v>1</v>
      </c>
      <c r="E72" s="5">
        <v>1</v>
      </c>
      <c r="F72" s="5">
        <v>1</v>
      </c>
      <c r="G72" s="5">
        <v>1</v>
      </c>
      <c r="H72" s="5">
        <v>1</v>
      </c>
      <c r="I72" s="5">
        <v>1</v>
      </c>
      <c r="J72" s="5">
        <v>1</v>
      </c>
      <c r="K72" s="5">
        <v>1</v>
      </c>
      <c r="L72" s="5">
        <v>1</v>
      </c>
      <c r="M72" s="5">
        <v>1</v>
      </c>
      <c r="N72" s="5">
        <v>1</v>
      </c>
      <c r="O72" s="5">
        <v>1</v>
      </c>
      <c r="P72" s="5">
        <v>1</v>
      </c>
      <c r="Q72" s="5">
        <v>1</v>
      </c>
      <c r="R72" s="5">
        <v>1</v>
      </c>
      <c r="S72" s="5">
        <v>1</v>
      </c>
      <c r="T72" s="5">
        <v>1</v>
      </c>
      <c r="U72" s="5">
        <v>1</v>
      </c>
      <c r="V72" s="5">
        <v>1</v>
      </c>
      <c r="W72" s="5">
        <v>1</v>
      </c>
      <c r="X72" s="5">
        <v>1</v>
      </c>
      <c r="Y72" s="5">
        <v>1</v>
      </c>
      <c r="Z72" s="5">
        <v>1</v>
      </c>
      <c r="AA72" s="5">
        <v>1</v>
      </c>
      <c r="AB72" s="5">
        <v>1</v>
      </c>
      <c r="AC72" s="5">
        <v>1</v>
      </c>
      <c r="AD72" s="5">
        <v>1</v>
      </c>
      <c r="AE72" s="5">
        <v>1</v>
      </c>
      <c r="AF72" s="5">
        <v>1</v>
      </c>
      <c r="AG72" s="5">
        <v>1</v>
      </c>
      <c r="AH72" s="5">
        <v>1</v>
      </c>
      <c r="AI72" s="5">
        <v>1</v>
      </c>
      <c r="AJ72" s="5">
        <v>1</v>
      </c>
      <c r="AK72" s="5">
        <v>1</v>
      </c>
      <c r="AL72" s="5">
        <v>1</v>
      </c>
      <c r="AM72" s="5">
        <v>1</v>
      </c>
      <c r="AN72" s="5">
        <v>1</v>
      </c>
      <c r="AO72" s="5">
        <v>1</v>
      </c>
      <c r="AP72" s="5">
        <v>1</v>
      </c>
      <c r="AQ72" s="5">
        <v>1</v>
      </c>
      <c r="AR72" s="5">
        <v>1</v>
      </c>
      <c r="AS72" s="5">
        <v>1</v>
      </c>
      <c r="AT72" s="5">
        <v>1</v>
      </c>
      <c r="AU72" s="5">
        <v>1</v>
      </c>
      <c r="AV72" s="5">
        <v>1</v>
      </c>
      <c r="AW72" s="5">
        <v>1</v>
      </c>
      <c r="AX72" s="5">
        <v>1</v>
      </c>
      <c r="AY72" s="5">
        <v>1</v>
      </c>
      <c r="AZ72" s="5">
        <v>1</v>
      </c>
      <c r="BA72" s="5">
        <v>1</v>
      </c>
      <c r="BB72" s="5">
        <v>1</v>
      </c>
      <c r="BC72" s="5">
        <v>1</v>
      </c>
      <c r="BD72" s="5">
        <v>1</v>
      </c>
      <c r="BE72" s="5">
        <v>1</v>
      </c>
      <c r="BF72" s="5">
        <v>1</v>
      </c>
      <c r="BG72" s="5">
        <v>1</v>
      </c>
      <c r="BH72" s="5">
        <v>1</v>
      </c>
      <c r="BI72" s="5">
        <v>1</v>
      </c>
      <c r="BJ72" s="5">
        <v>1</v>
      </c>
      <c r="BK72" s="5">
        <v>1</v>
      </c>
      <c r="BL72" s="5">
        <v>1</v>
      </c>
      <c r="BM72" s="5">
        <v>1</v>
      </c>
      <c r="BN72" s="5">
        <v>1</v>
      </c>
      <c r="BO72" s="5">
        <v>1</v>
      </c>
      <c r="BP72" s="5">
        <v>1</v>
      </c>
      <c r="BQ72" s="5">
        <v>1</v>
      </c>
      <c r="BR72" s="5">
        <v>1</v>
      </c>
      <c r="BS72" s="5">
        <v>1</v>
      </c>
      <c r="BT72" s="5">
        <v>1</v>
      </c>
      <c r="BU72" s="5">
        <v>1</v>
      </c>
      <c r="BV72" s="5">
        <v>1</v>
      </c>
      <c r="BW72" s="5">
        <v>1</v>
      </c>
      <c r="BX72" s="5">
        <v>1</v>
      </c>
      <c r="BY72" s="5">
        <v>1</v>
      </c>
      <c r="BZ72" s="5">
        <v>1</v>
      </c>
      <c r="CA72" s="5">
        <v>1</v>
      </c>
      <c r="CB72" s="5">
        <v>1</v>
      </c>
      <c r="CC72" s="5">
        <v>1</v>
      </c>
      <c r="CD72" s="5">
        <v>1</v>
      </c>
      <c r="CE72" s="5">
        <v>1</v>
      </c>
      <c r="CF72" s="5">
        <v>1</v>
      </c>
      <c r="CG72" s="5">
        <v>1</v>
      </c>
      <c r="CH72" s="5">
        <v>1</v>
      </c>
      <c r="CI72" s="5">
        <v>1</v>
      </c>
      <c r="CJ72" s="5">
        <v>1</v>
      </c>
      <c r="CK72" s="5">
        <v>1</v>
      </c>
      <c r="CL72" s="5">
        <v>1</v>
      </c>
      <c r="CM72" s="5">
        <v>1</v>
      </c>
    </row>
    <row r="73" spans="1:91" x14ac:dyDescent="0.3">
      <c r="A73" s="2" t="s">
        <v>92</v>
      </c>
      <c r="B73" s="5">
        <v>1</v>
      </c>
      <c r="C73" s="5">
        <v>1</v>
      </c>
      <c r="D73" s="5">
        <v>1</v>
      </c>
      <c r="E73" s="5">
        <v>1</v>
      </c>
      <c r="F73" s="5">
        <v>1</v>
      </c>
      <c r="G73" s="5">
        <v>1</v>
      </c>
      <c r="H73" s="5">
        <v>1</v>
      </c>
      <c r="I73" s="5">
        <v>1</v>
      </c>
      <c r="J73" s="5">
        <v>1</v>
      </c>
      <c r="K73" s="5">
        <v>1</v>
      </c>
      <c r="L73" s="5">
        <v>1</v>
      </c>
      <c r="M73" s="5">
        <v>1</v>
      </c>
      <c r="N73" s="5">
        <v>1</v>
      </c>
      <c r="O73" s="5">
        <v>1</v>
      </c>
      <c r="P73" s="5">
        <v>1</v>
      </c>
      <c r="Q73" s="5">
        <v>1</v>
      </c>
      <c r="R73" s="5">
        <v>1</v>
      </c>
      <c r="S73" s="5">
        <v>1</v>
      </c>
      <c r="T73" s="5">
        <v>1</v>
      </c>
      <c r="U73" s="5">
        <v>1</v>
      </c>
      <c r="V73" s="5">
        <v>1</v>
      </c>
      <c r="W73" s="5">
        <v>1</v>
      </c>
      <c r="X73" s="5">
        <v>1</v>
      </c>
      <c r="Y73" s="5">
        <v>1</v>
      </c>
      <c r="Z73" s="5">
        <v>1</v>
      </c>
      <c r="AA73" s="5">
        <v>1</v>
      </c>
      <c r="AB73" s="5">
        <v>1</v>
      </c>
      <c r="AC73" s="5">
        <v>1</v>
      </c>
      <c r="AD73" s="5">
        <v>1</v>
      </c>
      <c r="AE73" s="5">
        <v>1</v>
      </c>
      <c r="AF73" s="5">
        <v>1</v>
      </c>
      <c r="AG73" s="5">
        <v>1</v>
      </c>
      <c r="AH73" s="5">
        <v>1</v>
      </c>
      <c r="AI73" s="5">
        <v>1</v>
      </c>
      <c r="AJ73" s="5">
        <v>1</v>
      </c>
      <c r="AK73" s="5">
        <v>1</v>
      </c>
      <c r="AL73" s="5">
        <v>1</v>
      </c>
      <c r="AM73" s="5">
        <v>1</v>
      </c>
      <c r="AN73" s="5">
        <v>1</v>
      </c>
      <c r="AO73" s="5">
        <v>1</v>
      </c>
      <c r="AP73" s="5">
        <v>1</v>
      </c>
      <c r="AQ73" s="5">
        <v>1</v>
      </c>
      <c r="AR73" s="5">
        <v>1</v>
      </c>
      <c r="AS73" s="5">
        <v>1</v>
      </c>
      <c r="AT73" s="5">
        <v>1</v>
      </c>
      <c r="AU73" s="5">
        <v>1</v>
      </c>
      <c r="AV73" s="5">
        <v>1</v>
      </c>
      <c r="AW73" s="5">
        <v>1</v>
      </c>
      <c r="AX73" s="5">
        <v>1</v>
      </c>
      <c r="AY73" s="5">
        <v>1</v>
      </c>
      <c r="AZ73" s="5">
        <v>1</v>
      </c>
      <c r="BA73" s="5">
        <v>1</v>
      </c>
      <c r="BB73" s="5">
        <v>1</v>
      </c>
      <c r="BC73" s="5">
        <v>1</v>
      </c>
      <c r="BD73" s="5">
        <v>1</v>
      </c>
      <c r="BE73" s="5">
        <v>1</v>
      </c>
      <c r="BF73" s="5">
        <v>1</v>
      </c>
      <c r="BG73" s="5">
        <v>1</v>
      </c>
      <c r="BH73" s="5">
        <v>1</v>
      </c>
      <c r="BI73" s="5">
        <v>1</v>
      </c>
      <c r="BJ73" s="5">
        <v>1</v>
      </c>
      <c r="BK73" s="5">
        <v>1</v>
      </c>
      <c r="BL73" s="5">
        <v>1</v>
      </c>
      <c r="BM73" s="5">
        <v>1</v>
      </c>
      <c r="BN73" s="5">
        <v>1</v>
      </c>
      <c r="BO73" s="5">
        <v>1</v>
      </c>
      <c r="BP73" s="5">
        <v>1</v>
      </c>
      <c r="BQ73" s="5">
        <v>1</v>
      </c>
      <c r="BR73" s="5">
        <v>1</v>
      </c>
      <c r="BS73" s="5">
        <v>1</v>
      </c>
      <c r="BT73" s="5">
        <v>1</v>
      </c>
      <c r="BU73" s="5">
        <v>1</v>
      </c>
      <c r="BV73" s="5">
        <v>1</v>
      </c>
      <c r="BW73" s="5">
        <v>1</v>
      </c>
      <c r="BX73" s="5">
        <v>1</v>
      </c>
      <c r="BY73" s="5">
        <v>1</v>
      </c>
      <c r="BZ73" s="5">
        <v>1</v>
      </c>
      <c r="CA73" s="5">
        <v>1</v>
      </c>
      <c r="CB73" s="5">
        <v>1</v>
      </c>
      <c r="CC73" s="5">
        <v>1</v>
      </c>
      <c r="CD73" s="5">
        <v>1</v>
      </c>
      <c r="CE73" s="5">
        <v>1</v>
      </c>
      <c r="CF73" s="5">
        <v>1</v>
      </c>
      <c r="CG73" s="5">
        <v>1</v>
      </c>
      <c r="CH73" s="5">
        <v>1</v>
      </c>
      <c r="CI73" s="5">
        <v>1</v>
      </c>
      <c r="CJ73" s="5">
        <v>1</v>
      </c>
      <c r="CK73" s="5">
        <v>1</v>
      </c>
      <c r="CL73" s="5">
        <v>1</v>
      </c>
      <c r="CM73" s="5">
        <v>1</v>
      </c>
    </row>
    <row r="74" spans="1:91" x14ac:dyDescent="0.3">
      <c r="A74" s="2" t="s">
        <v>93</v>
      </c>
      <c r="B74" s="5">
        <v>1</v>
      </c>
      <c r="C74" s="5">
        <v>1</v>
      </c>
      <c r="D74" s="5">
        <v>1</v>
      </c>
      <c r="E74" s="5">
        <v>1</v>
      </c>
      <c r="F74" s="5">
        <v>1</v>
      </c>
      <c r="G74" s="5">
        <v>1</v>
      </c>
      <c r="H74" s="5">
        <v>1</v>
      </c>
      <c r="I74" s="5">
        <v>1</v>
      </c>
      <c r="J74" s="5">
        <v>1</v>
      </c>
      <c r="K74" s="5">
        <v>1</v>
      </c>
      <c r="L74" s="5">
        <v>1</v>
      </c>
      <c r="M74" s="5">
        <v>1</v>
      </c>
      <c r="N74" s="5">
        <v>1</v>
      </c>
      <c r="O74" s="5">
        <v>1</v>
      </c>
      <c r="P74" s="5">
        <v>1</v>
      </c>
      <c r="Q74" s="5">
        <v>1</v>
      </c>
      <c r="R74" s="5">
        <v>1</v>
      </c>
      <c r="S74" s="5">
        <v>1</v>
      </c>
      <c r="T74" s="5">
        <v>1</v>
      </c>
      <c r="U74" s="5">
        <v>1</v>
      </c>
      <c r="V74" s="5">
        <v>1</v>
      </c>
      <c r="W74" s="5">
        <v>1</v>
      </c>
      <c r="X74" s="5">
        <v>1</v>
      </c>
      <c r="Y74" s="5">
        <v>1</v>
      </c>
      <c r="Z74" s="5">
        <v>1</v>
      </c>
      <c r="AA74" s="5">
        <v>1</v>
      </c>
      <c r="AB74" s="5">
        <v>1</v>
      </c>
      <c r="AC74" s="5">
        <v>1</v>
      </c>
      <c r="AD74" s="5">
        <v>1</v>
      </c>
      <c r="AE74" s="5">
        <v>1</v>
      </c>
      <c r="AF74" s="5">
        <v>1</v>
      </c>
      <c r="AG74" s="5">
        <v>1</v>
      </c>
      <c r="AH74" s="5">
        <v>1</v>
      </c>
      <c r="AI74" s="5">
        <v>1</v>
      </c>
      <c r="AJ74" s="5">
        <v>1</v>
      </c>
      <c r="AK74" s="5">
        <v>1</v>
      </c>
      <c r="AL74" s="5">
        <v>1</v>
      </c>
      <c r="AM74" s="5">
        <v>1</v>
      </c>
      <c r="AN74" s="5">
        <v>1</v>
      </c>
      <c r="AO74" s="5">
        <v>1</v>
      </c>
      <c r="AP74" s="5">
        <v>1</v>
      </c>
      <c r="AQ74" s="5">
        <v>1</v>
      </c>
      <c r="AR74" s="5">
        <v>1</v>
      </c>
      <c r="AS74" s="5">
        <v>1</v>
      </c>
      <c r="AT74" s="5">
        <v>1</v>
      </c>
      <c r="AU74" s="5">
        <v>1</v>
      </c>
      <c r="AV74" s="5">
        <v>1</v>
      </c>
      <c r="AW74" s="5">
        <v>1</v>
      </c>
      <c r="AX74" s="5">
        <v>1</v>
      </c>
      <c r="AY74" s="5">
        <v>1</v>
      </c>
      <c r="AZ74" s="5">
        <v>1</v>
      </c>
      <c r="BA74" s="5">
        <v>1</v>
      </c>
      <c r="BB74" s="5">
        <v>1</v>
      </c>
      <c r="BC74" s="5">
        <v>1</v>
      </c>
      <c r="BD74" s="5">
        <v>1</v>
      </c>
      <c r="BE74" s="5">
        <v>1</v>
      </c>
      <c r="BF74" s="5">
        <v>1</v>
      </c>
      <c r="BG74" s="5">
        <v>1</v>
      </c>
      <c r="BH74" s="5">
        <v>1</v>
      </c>
      <c r="BI74" s="5">
        <v>1</v>
      </c>
      <c r="BJ74" s="5">
        <v>1</v>
      </c>
      <c r="BK74" s="5">
        <v>1</v>
      </c>
      <c r="BL74" s="5">
        <v>1</v>
      </c>
      <c r="BM74" s="5">
        <v>1</v>
      </c>
      <c r="BN74" s="5">
        <v>1</v>
      </c>
      <c r="BO74" s="5">
        <v>1</v>
      </c>
      <c r="BP74" s="5">
        <v>1</v>
      </c>
      <c r="BQ74" s="5">
        <v>1</v>
      </c>
      <c r="BR74" s="5">
        <v>1</v>
      </c>
      <c r="BS74" s="5">
        <v>1</v>
      </c>
      <c r="BT74" s="5">
        <v>1</v>
      </c>
      <c r="BU74" s="5">
        <v>1</v>
      </c>
      <c r="BV74" s="5">
        <v>1</v>
      </c>
      <c r="BW74" s="5">
        <v>1</v>
      </c>
      <c r="BX74" s="5">
        <v>1</v>
      </c>
      <c r="BY74" s="5">
        <v>1</v>
      </c>
      <c r="BZ74" s="5">
        <v>1</v>
      </c>
      <c r="CA74" s="5">
        <v>1</v>
      </c>
      <c r="CB74" s="5">
        <v>1</v>
      </c>
      <c r="CC74" s="5">
        <v>1</v>
      </c>
      <c r="CD74" s="5">
        <v>1</v>
      </c>
      <c r="CE74" s="5">
        <v>1</v>
      </c>
      <c r="CF74" s="5">
        <v>1</v>
      </c>
      <c r="CG74" s="5">
        <v>1</v>
      </c>
      <c r="CH74" s="5">
        <v>1</v>
      </c>
      <c r="CI74" s="5">
        <v>1</v>
      </c>
      <c r="CJ74" s="5">
        <v>1</v>
      </c>
      <c r="CK74" s="5">
        <v>1</v>
      </c>
      <c r="CL74" s="5">
        <v>1</v>
      </c>
      <c r="CM74" s="5">
        <v>1</v>
      </c>
    </row>
    <row r="75" spans="1:91" x14ac:dyDescent="0.3">
      <c r="A75" s="2" t="s">
        <v>94</v>
      </c>
      <c r="B75" s="5">
        <v>1</v>
      </c>
      <c r="C75" s="5">
        <v>1</v>
      </c>
      <c r="D75" s="5">
        <v>1</v>
      </c>
      <c r="E75" s="5">
        <v>1</v>
      </c>
      <c r="F75" s="5">
        <v>1</v>
      </c>
      <c r="G75" s="5">
        <v>1</v>
      </c>
      <c r="H75" s="5">
        <v>1</v>
      </c>
      <c r="I75" s="5">
        <v>1</v>
      </c>
      <c r="J75" s="5">
        <v>1</v>
      </c>
      <c r="K75" s="5">
        <v>1</v>
      </c>
      <c r="L75" s="5">
        <v>1</v>
      </c>
      <c r="M75" s="5">
        <v>1</v>
      </c>
      <c r="N75" s="5">
        <v>1</v>
      </c>
      <c r="O75" s="5">
        <v>1</v>
      </c>
      <c r="P75" s="5">
        <v>1</v>
      </c>
      <c r="Q75" s="5">
        <v>1</v>
      </c>
      <c r="R75" s="5">
        <v>1</v>
      </c>
      <c r="S75" s="5">
        <v>1</v>
      </c>
      <c r="T75" s="5">
        <v>1</v>
      </c>
      <c r="U75" s="5">
        <v>1</v>
      </c>
      <c r="V75" s="5">
        <v>1</v>
      </c>
      <c r="W75" s="5">
        <v>1</v>
      </c>
      <c r="X75" s="5">
        <v>1</v>
      </c>
      <c r="Y75" s="5">
        <v>1</v>
      </c>
      <c r="Z75" s="5">
        <v>1</v>
      </c>
      <c r="AA75" s="5">
        <v>1</v>
      </c>
      <c r="AB75" s="5">
        <v>1</v>
      </c>
      <c r="AC75" s="5">
        <v>1</v>
      </c>
      <c r="AD75" s="5">
        <v>1</v>
      </c>
      <c r="AE75" s="5">
        <v>1</v>
      </c>
      <c r="AF75" s="5">
        <v>1</v>
      </c>
      <c r="AG75" s="5">
        <v>1</v>
      </c>
      <c r="AH75" s="5">
        <v>1</v>
      </c>
      <c r="AI75" s="5">
        <v>1</v>
      </c>
      <c r="AJ75" s="5">
        <v>1</v>
      </c>
      <c r="AK75" s="5">
        <v>1</v>
      </c>
      <c r="AL75" s="5">
        <v>1</v>
      </c>
      <c r="AM75" s="5">
        <v>1</v>
      </c>
      <c r="AN75" s="5">
        <v>1</v>
      </c>
      <c r="AO75" s="5">
        <v>1</v>
      </c>
      <c r="AP75" s="5">
        <v>1</v>
      </c>
      <c r="AQ75" s="5">
        <v>1</v>
      </c>
      <c r="AR75" s="5">
        <v>1</v>
      </c>
      <c r="AS75" s="5">
        <v>1</v>
      </c>
      <c r="AT75" s="5">
        <v>1</v>
      </c>
      <c r="AU75" s="5">
        <v>1</v>
      </c>
      <c r="AV75" s="5">
        <v>1</v>
      </c>
      <c r="AW75" s="5">
        <v>1</v>
      </c>
      <c r="AX75" s="5">
        <v>1</v>
      </c>
      <c r="AY75" s="5">
        <v>1</v>
      </c>
      <c r="AZ75" s="5">
        <v>1</v>
      </c>
      <c r="BA75" s="5">
        <v>1</v>
      </c>
      <c r="BB75" s="5">
        <v>1</v>
      </c>
      <c r="BC75" s="5">
        <v>1</v>
      </c>
      <c r="BD75" s="5">
        <v>1</v>
      </c>
      <c r="BE75" s="5">
        <v>1</v>
      </c>
      <c r="BF75" s="5">
        <v>1</v>
      </c>
      <c r="BG75" s="5">
        <v>1</v>
      </c>
      <c r="BH75" s="5">
        <v>1</v>
      </c>
      <c r="BI75" s="5">
        <v>1</v>
      </c>
      <c r="BJ75" s="5">
        <v>1</v>
      </c>
      <c r="BK75" s="5">
        <v>1</v>
      </c>
      <c r="BL75" s="5">
        <v>1</v>
      </c>
      <c r="BM75" s="5">
        <v>1</v>
      </c>
      <c r="BN75" s="5">
        <v>1</v>
      </c>
      <c r="BO75" s="5">
        <v>1</v>
      </c>
      <c r="BP75" s="5">
        <v>1</v>
      </c>
      <c r="BQ75" s="5">
        <v>1</v>
      </c>
      <c r="BR75" s="5">
        <v>1</v>
      </c>
      <c r="BS75" s="5">
        <v>1</v>
      </c>
      <c r="BT75" s="5">
        <v>1</v>
      </c>
      <c r="BU75" s="5">
        <v>1</v>
      </c>
      <c r="BV75" s="5">
        <v>1</v>
      </c>
      <c r="BW75" s="5">
        <v>1</v>
      </c>
      <c r="BX75" s="5">
        <v>1</v>
      </c>
      <c r="BY75" s="5">
        <v>1</v>
      </c>
      <c r="BZ75" s="5">
        <v>1</v>
      </c>
      <c r="CA75" s="5">
        <v>1</v>
      </c>
      <c r="CB75" s="5">
        <v>1</v>
      </c>
      <c r="CC75" s="5">
        <v>1</v>
      </c>
      <c r="CD75" s="5">
        <v>1</v>
      </c>
      <c r="CE75" s="5">
        <v>1</v>
      </c>
      <c r="CF75" s="5">
        <v>1</v>
      </c>
      <c r="CG75" s="5">
        <v>1</v>
      </c>
      <c r="CH75" s="5">
        <v>1</v>
      </c>
      <c r="CI75" s="5">
        <v>1</v>
      </c>
      <c r="CJ75" s="5">
        <v>1</v>
      </c>
      <c r="CK75" s="5">
        <v>1</v>
      </c>
      <c r="CL75" s="5">
        <v>1</v>
      </c>
      <c r="CM75" s="5">
        <v>1</v>
      </c>
    </row>
    <row r="76" spans="1:91" x14ac:dyDescent="0.3">
      <c r="A76" s="2" t="s">
        <v>95</v>
      </c>
      <c r="B76" s="5">
        <v>1</v>
      </c>
      <c r="C76" s="5">
        <v>1</v>
      </c>
      <c r="D76" s="5">
        <v>1</v>
      </c>
      <c r="E76" s="5">
        <v>1</v>
      </c>
      <c r="F76" s="5">
        <v>1</v>
      </c>
      <c r="G76" s="5">
        <v>1</v>
      </c>
      <c r="H76" s="5">
        <v>1</v>
      </c>
      <c r="I76" s="5">
        <v>1</v>
      </c>
      <c r="J76" s="5">
        <v>1</v>
      </c>
      <c r="K76" s="5">
        <v>1</v>
      </c>
      <c r="L76" s="5">
        <v>1</v>
      </c>
      <c r="M76" s="5">
        <v>1</v>
      </c>
      <c r="N76" s="5">
        <v>1</v>
      </c>
      <c r="O76" s="5">
        <v>1</v>
      </c>
      <c r="P76" s="5">
        <v>1</v>
      </c>
      <c r="Q76" s="5">
        <v>1</v>
      </c>
      <c r="R76" s="5">
        <v>1</v>
      </c>
      <c r="S76" s="5">
        <v>1</v>
      </c>
      <c r="T76" s="5">
        <v>1</v>
      </c>
      <c r="U76" s="5">
        <v>1</v>
      </c>
      <c r="V76" s="5">
        <v>1</v>
      </c>
      <c r="W76" s="5">
        <v>1</v>
      </c>
      <c r="X76" s="5">
        <v>1</v>
      </c>
      <c r="Y76" s="5">
        <v>1</v>
      </c>
      <c r="Z76" s="5">
        <v>1</v>
      </c>
      <c r="AA76" s="5">
        <v>1</v>
      </c>
      <c r="AB76" s="5">
        <v>1</v>
      </c>
      <c r="AC76" s="5">
        <v>1</v>
      </c>
      <c r="AD76" s="5">
        <v>1</v>
      </c>
      <c r="AE76" s="5">
        <v>1</v>
      </c>
      <c r="AF76" s="5">
        <v>1</v>
      </c>
      <c r="AG76" s="5">
        <v>1</v>
      </c>
      <c r="AH76" s="5">
        <v>1</v>
      </c>
      <c r="AI76" s="5">
        <v>1</v>
      </c>
      <c r="AJ76" s="5">
        <v>1</v>
      </c>
      <c r="AK76" s="5">
        <v>1</v>
      </c>
      <c r="AL76" s="5">
        <v>1</v>
      </c>
      <c r="AM76" s="5">
        <v>1</v>
      </c>
      <c r="AN76" s="5">
        <v>1</v>
      </c>
      <c r="AO76" s="5">
        <v>1</v>
      </c>
      <c r="AP76" s="5">
        <v>1</v>
      </c>
      <c r="AQ76" s="5">
        <v>1</v>
      </c>
      <c r="AR76" s="5">
        <v>1</v>
      </c>
      <c r="AS76" s="5">
        <v>1</v>
      </c>
      <c r="AT76" s="5">
        <v>1</v>
      </c>
      <c r="AU76" s="5">
        <v>1</v>
      </c>
      <c r="AV76" s="5">
        <v>1</v>
      </c>
      <c r="AW76" s="5">
        <v>1</v>
      </c>
      <c r="AX76" s="5">
        <v>1</v>
      </c>
      <c r="AY76" s="5">
        <v>1</v>
      </c>
      <c r="AZ76" s="5">
        <v>1</v>
      </c>
      <c r="BA76" s="5">
        <v>1</v>
      </c>
      <c r="BB76" s="5">
        <v>1</v>
      </c>
      <c r="BC76" s="5">
        <v>1</v>
      </c>
      <c r="BD76" s="5">
        <v>1</v>
      </c>
      <c r="BE76" s="5">
        <v>1</v>
      </c>
      <c r="BF76" s="5">
        <v>1</v>
      </c>
      <c r="BG76" s="5">
        <v>1</v>
      </c>
      <c r="BH76" s="5">
        <v>1</v>
      </c>
      <c r="BI76" s="5">
        <v>1</v>
      </c>
      <c r="BJ76" s="5">
        <v>1</v>
      </c>
      <c r="BK76" s="5">
        <v>1</v>
      </c>
      <c r="BL76" s="5">
        <v>1</v>
      </c>
      <c r="BM76" s="5">
        <v>1</v>
      </c>
      <c r="BN76" s="5">
        <v>1</v>
      </c>
      <c r="BO76" s="5">
        <v>1</v>
      </c>
      <c r="BP76" s="5">
        <v>1</v>
      </c>
      <c r="BQ76" s="5">
        <v>1</v>
      </c>
      <c r="BR76" s="5">
        <v>1</v>
      </c>
      <c r="BS76" s="5">
        <v>1</v>
      </c>
      <c r="BT76" s="5">
        <v>1</v>
      </c>
      <c r="BU76" s="5">
        <v>1</v>
      </c>
      <c r="BV76" s="5">
        <v>1</v>
      </c>
      <c r="BW76" s="5">
        <v>1</v>
      </c>
      <c r="BX76" s="5">
        <v>1</v>
      </c>
      <c r="BY76" s="5">
        <v>1</v>
      </c>
      <c r="BZ76" s="5">
        <v>1</v>
      </c>
      <c r="CA76" s="5">
        <v>1</v>
      </c>
      <c r="CB76" s="5">
        <v>1</v>
      </c>
      <c r="CC76" s="5">
        <v>1</v>
      </c>
      <c r="CD76" s="5">
        <v>1</v>
      </c>
      <c r="CE76" s="5">
        <v>1</v>
      </c>
      <c r="CF76" s="5">
        <v>1</v>
      </c>
      <c r="CG76" s="5">
        <v>1</v>
      </c>
      <c r="CH76" s="5">
        <v>1</v>
      </c>
      <c r="CI76" s="5">
        <v>1</v>
      </c>
      <c r="CJ76" s="5">
        <v>1</v>
      </c>
      <c r="CK76" s="5">
        <v>1</v>
      </c>
      <c r="CL76" s="5">
        <v>1</v>
      </c>
      <c r="CM76" s="5">
        <v>1</v>
      </c>
    </row>
    <row r="77" spans="1:91" x14ac:dyDescent="0.3">
      <c r="A77" s="2" t="s">
        <v>96</v>
      </c>
      <c r="B77" s="5">
        <v>1</v>
      </c>
      <c r="C77" s="5">
        <v>1</v>
      </c>
      <c r="D77" s="5">
        <v>1</v>
      </c>
      <c r="E77" s="5">
        <v>1</v>
      </c>
      <c r="F77" s="5">
        <v>1</v>
      </c>
      <c r="G77" s="5">
        <v>1</v>
      </c>
      <c r="H77" s="5">
        <v>1</v>
      </c>
      <c r="I77" s="5">
        <v>1</v>
      </c>
      <c r="J77" s="5">
        <v>1</v>
      </c>
      <c r="K77" s="5">
        <v>1</v>
      </c>
      <c r="L77" s="5">
        <v>1</v>
      </c>
      <c r="M77" s="5">
        <v>1</v>
      </c>
      <c r="N77" s="5">
        <v>1</v>
      </c>
      <c r="O77" s="5">
        <v>1</v>
      </c>
      <c r="P77" s="5">
        <v>1</v>
      </c>
      <c r="Q77" s="5">
        <v>1</v>
      </c>
      <c r="R77" s="5">
        <v>1</v>
      </c>
      <c r="S77" s="5">
        <v>1</v>
      </c>
      <c r="T77" s="5">
        <v>1</v>
      </c>
      <c r="U77" s="5">
        <v>1</v>
      </c>
      <c r="V77" s="5">
        <v>1</v>
      </c>
      <c r="W77" s="5">
        <v>1</v>
      </c>
      <c r="X77" s="5">
        <v>1</v>
      </c>
      <c r="Y77" s="5">
        <v>1</v>
      </c>
      <c r="Z77" s="5">
        <v>1</v>
      </c>
      <c r="AA77" s="5">
        <v>1</v>
      </c>
      <c r="AB77" s="5">
        <v>1</v>
      </c>
      <c r="AC77" s="5">
        <v>1</v>
      </c>
      <c r="AD77" s="5">
        <v>1</v>
      </c>
      <c r="AE77" s="5">
        <v>1</v>
      </c>
      <c r="AF77" s="5">
        <v>1</v>
      </c>
      <c r="AG77" s="5">
        <v>1</v>
      </c>
      <c r="AH77" s="5">
        <v>1</v>
      </c>
      <c r="AI77" s="5">
        <v>1</v>
      </c>
      <c r="AJ77" s="5">
        <v>1</v>
      </c>
      <c r="AK77" s="5">
        <v>1</v>
      </c>
      <c r="AL77" s="5">
        <v>1</v>
      </c>
      <c r="AM77" s="5">
        <v>1</v>
      </c>
      <c r="AN77" s="5">
        <v>1</v>
      </c>
      <c r="AO77" s="5">
        <v>1</v>
      </c>
      <c r="AP77" s="5">
        <v>1</v>
      </c>
      <c r="AQ77" s="5">
        <v>1</v>
      </c>
      <c r="AR77" s="5">
        <v>1</v>
      </c>
      <c r="AS77" s="5">
        <v>1</v>
      </c>
      <c r="AT77" s="5">
        <v>1</v>
      </c>
      <c r="AU77" s="5">
        <v>1</v>
      </c>
      <c r="AV77" s="5">
        <v>1</v>
      </c>
      <c r="AW77" s="5">
        <v>1</v>
      </c>
      <c r="AX77" s="5">
        <v>1</v>
      </c>
      <c r="AY77" s="5">
        <v>1</v>
      </c>
      <c r="AZ77" s="5">
        <v>1</v>
      </c>
      <c r="BA77" s="5">
        <v>1</v>
      </c>
      <c r="BB77" s="5">
        <v>1</v>
      </c>
      <c r="BC77" s="5">
        <v>1</v>
      </c>
      <c r="BD77" s="5">
        <v>1</v>
      </c>
      <c r="BE77" s="5">
        <v>1</v>
      </c>
      <c r="BF77" s="5">
        <v>1</v>
      </c>
      <c r="BG77" s="5">
        <v>1</v>
      </c>
      <c r="BH77" s="5">
        <v>1</v>
      </c>
      <c r="BI77" s="5">
        <v>1</v>
      </c>
      <c r="BJ77" s="5">
        <v>1</v>
      </c>
      <c r="BK77" s="5">
        <v>1</v>
      </c>
      <c r="BL77" s="5">
        <v>1</v>
      </c>
      <c r="BM77" s="5">
        <v>1</v>
      </c>
      <c r="BN77" s="5">
        <v>1</v>
      </c>
      <c r="BO77" s="5">
        <v>1</v>
      </c>
      <c r="BP77" s="5">
        <v>1</v>
      </c>
      <c r="BQ77" s="5">
        <v>1</v>
      </c>
      <c r="BR77" s="5">
        <v>1</v>
      </c>
      <c r="BS77" s="5">
        <v>1</v>
      </c>
      <c r="BT77" s="5">
        <v>1</v>
      </c>
      <c r="BU77" s="5">
        <v>1</v>
      </c>
      <c r="BV77" s="5">
        <v>1</v>
      </c>
      <c r="BW77" s="5">
        <v>1</v>
      </c>
      <c r="BX77" s="5">
        <v>1</v>
      </c>
      <c r="BY77" s="5">
        <v>1</v>
      </c>
      <c r="BZ77" s="5">
        <v>1</v>
      </c>
      <c r="CA77" s="5">
        <v>1</v>
      </c>
      <c r="CB77" s="5">
        <v>1</v>
      </c>
      <c r="CC77" s="5">
        <v>1</v>
      </c>
      <c r="CD77" s="5">
        <v>1</v>
      </c>
      <c r="CE77" s="5">
        <v>1</v>
      </c>
      <c r="CF77" s="5">
        <v>1</v>
      </c>
      <c r="CG77" s="5">
        <v>1</v>
      </c>
      <c r="CH77" s="5">
        <v>1</v>
      </c>
      <c r="CI77" s="5">
        <v>1</v>
      </c>
      <c r="CJ77" s="5">
        <v>1</v>
      </c>
      <c r="CK77" s="5">
        <v>1</v>
      </c>
      <c r="CL77" s="5">
        <v>1</v>
      </c>
      <c r="CM77" s="5">
        <v>1</v>
      </c>
    </row>
    <row r="78" spans="1:91" x14ac:dyDescent="0.3">
      <c r="A78" s="2" t="s">
        <v>97</v>
      </c>
      <c r="B78" s="5">
        <v>1</v>
      </c>
      <c r="C78" s="5">
        <v>1</v>
      </c>
      <c r="D78" s="5">
        <v>1</v>
      </c>
      <c r="E78" s="5">
        <v>1</v>
      </c>
      <c r="F78" s="5">
        <v>1</v>
      </c>
      <c r="G78" s="5">
        <v>1</v>
      </c>
      <c r="H78" s="5">
        <v>1</v>
      </c>
      <c r="I78" s="5">
        <v>1</v>
      </c>
      <c r="J78" s="5">
        <v>1</v>
      </c>
      <c r="K78" s="5">
        <v>1</v>
      </c>
      <c r="L78" s="5">
        <v>1</v>
      </c>
      <c r="M78" s="5">
        <v>1</v>
      </c>
      <c r="N78" s="5">
        <v>1</v>
      </c>
      <c r="O78" s="5">
        <v>1</v>
      </c>
      <c r="P78" s="5">
        <v>1</v>
      </c>
      <c r="Q78" s="5">
        <v>1</v>
      </c>
      <c r="R78" s="5">
        <v>1</v>
      </c>
      <c r="S78" s="5">
        <v>1</v>
      </c>
      <c r="T78" s="5">
        <v>1</v>
      </c>
      <c r="U78" s="5">
        <v>1</v>
      </c>
      <c r="V78" s="5">
        <v>1</v>
      </c>
      <c r="W78" s="5">
        <v>1</v>
      </c>
      <c r="X78" s="5">
        <v>1</v>
      </c>
      <c r="Y78" s="5">
        <v>1</v>
      </c>
      <c r="Z78" s="5">
        <v>1</v>
      </c>
      <c r="AA78" s="5">
        <v>1</v>
      </c>
      <c r="AB78" s="5">
        <v>1</v>
      </c>
      <c r="AC78" s="5">
        <v>1</v>
      </c>
      <c r="AD78" s="5">
        <v>1</v>
      </c>
      <c r="AE78" s="5">
        <v>1</v>
      </c>
      <c r="AF78" s="5">
        <v>1</v>
      </c>
      <c r="AG78" s="5">
        <v>1</v>
      </c>
      <c r="AH78" s="5">
        <v>1</v>
      </c>
      <c r="AI78" s="5">
        <v>1</v>
      </c>
      <c r="AJ78" s="5">
        <v>1</v>
      </c>
      <c r="AK78" s="5">
        <v>1</v>
      </c>
      <c r="AL78" s="5">
        <v>1</v>
      </c>
      <c r="AM78" s="5">
        <v>1</v>
      </c>
      <c r="AN78" s="5">
        <v>1</v>
      </c>
      <c r="AO78" s="5">
        <v>1</v>
      </c>
      <c r="AP78" s="5">
        <v>1</v>
      </c>
      <c r="AQ78" s="5">
        <v>1</v>
      </c>
      <c r="AR78" s="5">
        <v>1</v>
      </c>
      <c r="AS78" s="5">
        <v>1</v>
      </c>
      <c r="AT78" s="5">
        <v>1</v>
      </c>
      <c r="AU78" s="5">
        <v>1</v>
      </c>
      <c r="AV78" s="5">
        <v>1</v>
      </c>
      <c r="AW78" s="5">
        <v>1</v>
      </c>
      <c r="AX78" s="5">
        <v>1</v>
      </c>
      <c r="AY78" s="5">
        <v>1</v>
      </c>
      <c r="AZ78" s="5">
        <v>1</v>
      </c>
      <c r="BA78" s="5">
        <v>1</v>
      </c>
      <c r="BB78" s="5">
        <v>1</v>
      </c>
      <c r="BC78" s="5">
        <v>1</v>
      </c>
      <c r="BD78" s="5">
        <v>1</v>
      </c>
      <c r="BE78" s="5">
        <v>1</v>
      </c>
      <c r="BF78" s="5">
        <v>1</v>
      </c>
      <c r="BG78" s="5">
        <v>1</v>
      </c>
      <c r="BH78" s="5">
        <v>1</v>
      </c>
      <c r="BI78" s="5">
        <v>1</v>
      </c>
      <c r="BJ78" s="5">
        <v>1</v>
      </c>
      <c r="BK78" s="5">
        <v>1</v>
      </c>
      <c r="BL78" s="5">
        <v>1</v>
      </c>
      <c r="BM78" s="5">
        <v>1</v>
      </c>
      <c r="BN78" s="5">
        <v>1</v>
      </c>
      <c r="BO78" s="5">
        <v>1</v>
      </c>
      <c r="BP78" s="5">
        <v>1</v>
      </c>
      <c r="BQ78" s="5">
        <v>1</v>
      </c>
      <c r="BR78" s="5">
        <v>1</v>
      </c>
      <c r="BS78" s="5">
        <v>1</v>
      </c>
      <c r="BT78" s="5">
        <v>1</v>
      </c>
      <c r="BU78" s="5">
        <v>1</v>
      </c>
      <c r="BV78" s="5">
        <v>1</v>
      </c>
      <c r="BW78" s="5">
        <v>1</v>
      </c>
      <c r="BX78" s="5">
        <v>1</v>
      </c>
      <c r="BY78" s="5">
        <v>1</v>
      </c>
      <c r="BZ78" s="5">
        <v>1</v>
      </c>
      <c r="CA78" s="5">
        <v>1</v>
      </c>
      <c r="CB78" s="5">
        <v>1</v>
      </c>
      <c r="CC78" s="5">
        <v>1</v>
      </c>
      <c r="CD78" s="5">
        <v>1</v>
      </c>
      <c r="CE78" s="5">
        <v>1</v>
      </c>
      <c r="CF78" s="5">
        <v>1</v>
      </c>
      <c r="CG78" s="5">
        <v>1</v>
      </c>
      <c r="CH78" s="5">
        <v>1</v>
      </c>
      <c r="CI78" s="5">
        <v>1</v>
      </c>
      <c r="CJ78" s="5">
        <v>1</v>
      </c>
      <c r="CK78" s="5">
        <v>1</v>
      </c>
      <c r="CL78" s="5">
        <v>1</v>
      </c>
      <c r="CM78" s="5">
        <v>1</v>
      </c>
    </row>
    <row r="79" spans="1:91" x14ac:dyDescent="0.3">
      <c r="A79" s="2" t="s">
        <v>98</v>
      </c>
      <c r="B79" s="5">
        <v>1</v>
      </c>
      <c r="C79" s="5">
        <v>1</v>
      </c>
      <c r="D79" s="5">
        <v>1</v>
      </c>
      <c r="E79" s="5">
        <v>1</v>
      </c>
      <c r="F79" s="5">
        <v>1</v>
      </c>
      <c r="G79" s="5">
        <v>1</v>
      </c>
      <c r="H79" s="5">
        <v>1</v>
      </c>
      <c r="I79" s="5">
        <v>1</v>
      </c>
      <c r="J79" s="5">
        <v>1</v>
      </c>
      <c r="K79" s="5">
        <v>1</v>
      </c>
      <c r="L79" s="5">
        <v>1</v>
      </c>
      <c r="M79" s="5">
        <v>1</v>
      </c>
      <c r="N79" s="5">
        <v>1</v>
      </c>
      <c r="O79" s="5">
        <v>1</v>
      </c>
      <c r="P79" s="5">
        <v>1</v>
      </c>
      <c r="Q79" s="5">
        <v>1</v>
      </c>
      <c r="R79" s="5">
        <v>1</v>
      </c>
      <c r="S79" s="5">
        <v>1</v>
      </c>
      <c r="T79" s="5">
        <v>1</v>
      </c>
      <c r="U79" s="5">
        <v>1</v>
      </c>
      <c r="V79" s="5">
        <v>1</v>
      </c>
      <c r="W79" s="5">
        <v>1</v>
      </c>
      <c r="X79" s="5">
        <v>1</v>
      </c>
      <c r="Y79" s="5">
        <v>1</v>
      </c>
      <c r="Z79" s="5">
        <v>1</v>
      </c>
      <c r="AA79" s="5">
        <v>1</v>
      </c>
      <c r="AB79" s="5">
        <v>1</v>
      </c>
      <c r="AC79" s="5">
        <v>1</v>
      </c>
      <c r="AD79" s="5">
        <v>1</v>
      </c>
      <c r="AE79" s="5">
        <v>1</v>
      </c>
      <c r="AF79" s="5">
        <v>1</v>
      </c>
      <c r="AG79" s="5">
        <v>1</v>
      </c>
      <c r="AH79" s="5">
        <v>1</v>
      </c>
      <c r="AI79" s="5">
        <v>1</v>
      </c>
      <c r="AJ79" s="5">
        <v>1</v>
      </c>
      <c r="AK79" s="5">
        <v>1</v>
      </c>
      <c r="AL79" s="5">
        <v>1</v>
      </c>
      <c r="AM79" s="5">
        <v>1</v>
      </c>
      <c r="AN79" s="5">
        <v>1</v>
      </c>
      <c r="AO79" s="5">
        <v>1</v>
      </c>
      <c r="AP79" s="5">
        <v>1</v>
      </c>
      <c r="AQ79" s="5">
        <v>1</v>
      </c>
      <c r="AR79" s="5">
        <v>1</v>
      </c>
      <c r="AS79" s="5">
        <v>1</v>
      </c>
      <c r="AT79" s="5">
        <v>1</v>
      </c>
      <c r="AU79" s="5">
        <v>1</v>
      </c>
      <c r="AV79" s="5">
        <v>1</v>
      </c>
      <c r="AW79" s="5">
        <v>1</v>
      </c>
      <c r="AX79" s="5">
        <v>1</v>
      </c>
      <c r="AY79" s="5">
        <v>1</v>
      </c>
      <c r="AZ79" s="5">
        <v>1</v>
      </c>
      <c r="BA79" s="5">
        <v>1</v>
      </c>
      <c r="BB79" s="5">
        <v>1</v>
      </c>
      <c r="BC79" s="5">
        <v>1</v>
      </c>
      <c r="BD79" s="5">
        <v>1</v>
      </c>
      <c r="BE79" s="5">
        <v>1</v>
      </c>
      <c r="BF79" s="5">
        <v>1</v>
      </c>
      <c r="BG79" s="5">
        <v>1</v>
      </c>
      <c r="BH79" s="5">
        <v>1</v>
      </c>
      <c r="BI79" s="5">
        <v>1</v>
      </c>
      <c r="BJ79" s="5">
        <v>1</v>
      </c>
      <c r="BK79" s="5">
        <v>1</v>
      </c>
      <c r="BL79" s="5">
        <v>1</v>
      </c>
      <c r="BM79" s="5">
        <v>1</v>
      </c>
      <c r="BN79" s="5">
        <v>1</v>
      </c>
      <c r="BO79" s="5">
        <v>1</v>
      </c>
      <c r="BP79" s="5">
        <v>1</v>
      </c>
      <c r="BQ79" s="5">
        <v>1</v>
      </c>
      <c r="BR79" s="5">
        <v>1</v>
      </c>
      <c r="BS79" s="5">
        <v>1</v>
      </c>
      <c r="BT79" s="5">
        <v>1</v>
      </c>
      <c r="BU79" s="5">
        <v>1</v>
      </c>
      <c r="BV79" s="5">
        <v>1</v>
      </c>
      <c r="BW79" s="5">
        <v>1</v>
      </c>
      <c r="BX79" s="5">
        <v>1</v>
      </c>
      <c r="BY79" s="5">
        <v>1</v>
      </c>
      <c r="BZ79" s="5">
        <v>1</v>
      </c>
      <c r="CA79" s="5">
        <v>1</v>
      </c>
      <c r="CB79" s="5">
        <v>1</v>
      </c>
      <c r="CC79" s="5">
        <v>1</v>
      </c>
      <c r="CD79" s="5">
        <v>1</v>
      </c>
      <c r="CE79" s="5">
        <v>1</v>
      </c>
      <c r="CF79" s="5">
        <v>1</v>
      </c>
      <c r="CG79" s="5">
        <v>1</v>
      </c>
      <c r="CH79" s="5">
        <v>1</v>
      </c>
      <c r="CI79" s="5">
        <v>1</v>
      </c>
      <c r="CJ79" s="5">
        <v>1</v>
      </c>
      <c r="CK79" s="5">
        <v>1</v>
      </c>
      <c r="CL79" s="5">
        <v>1</v>
      </c>
      <c r="CM79" s="5">
        <v>1</v>
      </c>
    </row>
    <row r="80" spans="1:91" x14ac:dyDescent="0.3">
      <c r="A80" s="2" t="s">
        <v>99</v>
      </c>
      <c r="B80" s="5">
        <v>1</v>
      </c>
      <c r="C80" s="5">
        <v>1</v>
      </c>
      <c r="D80" s="5">
        <v>1</v>
      </c>
      <c r="E80" s="5">
        <v>1</v>
      </c>
      <c r="F80" s="5">
        <v>1</v>
      </c>
      <c r="G80" s="5">
        <v>1</v>
      </c>
      <c r="H80" s="5">
        <v>1</v>
      </c>
      <c r="I80" s="5">
        <v>1</v>
      </c>
      <c r="J80" s="5">
        <v>1</v>
      </c>
      <c r="K80" s="5">
        <v>1</v>
      </c>
      <c r="L80" s="5">
        <v>1</v>
      </c>
      <c r="M80" s="5">
        <v>1</v>
      </c>
      <c r="N80" s="5">
        <v>1</v>
      </c>
      <c r="O80" s="5">
        <v>1</v>
      </c>
      <c r="P80" s="5">
        <v>1</v>
      </c>
      <c r="Q80" s="5">
        <v>1</v>
      </c>
      <c r="R80" s="5">
        <v>1</v>
      </c>
      <c r="S80" s="5">
        <v>1</v>
      </c>
      <c r="T80" s="5">
        <v>1</v>
      </c>
      <c r="U80" s="5">
        <v>1</v>
      </c>
      <c r="V80" s="5">
        <v>1</v>
      </c>
      <c r="W80" s="5">
        <v>1</v>
      </c>
      <c r="X80" s="5">
        <v>1</v>
      </c>
      <c r="Y80" s="5">
        <v>1</v>
      </c>
      <c r="Z80" s="5">
        <v>1</v>
      </c>
      <c r="AA80" s="5">
        <v>1</v>
      </c>
      <c r="AB80" s="5">
        <v>1</v>
      </c>
      <c r="AC80" s="5">
        <v>1</v>
      </c>
      <c r="AD80" s="5">
        <v>1</v>
      </c>
      <c r="AE80" s="5">
        <v>1</v>
      </c>
      <c r="AF80" s="5">
        <v>1</v>
      </c>
      <c r="AG80" s="5">
        <v>1</v>
      </c>
      <c r="AH80" s="5">
        <v>1</v>
      </c>
      <c r="AI80" s="5">
        <v>1</v>
      </c>
      <c r="AJ80" s="5">
        <v>1</v>
      </c>
      <c r="AK80" s="5">
        <v>1</v>
      </c>
      <c r="AL80" s="5">
        <v>1</v>
      </c>
      <c r="AM80" s="5">
        <v>1</v>
      </c>
      <c r="AN80" s="5">
        <v>1</v>
      </c>
      <c r="AO80" s="5">
        <v>1</v>
      </c>
      <c r="AP80" s="5">
        <v>1</v>
      </c>
      <c r="AQ80" s="5">
        <v>1</v>
      </c>
      <c r="AR80" s="5">
        <v>1</v>
      </c>
      <c r="AS80" s="5">
        <v>1</v>
      </c>
      <c r="AT80" s="5">
        <v>1</v>
      </c>
      <c r="AU80" s="5">
        <v>1</v>
      </c>
      <c r="AV80" s="5">
        <v>1</v>
      </c>
      <c r="AW80" s="5">
        <v>1</v>
      </c>
      <c r="AX80" s="5">
        <v>1</v>
      </c>
      <c r="AY80" s="5">
        <v>1</v>
      </c>
      <c r="AZ80" s="5">
        <v>1</v>
      </c>
      <c r="BA80" s="5">
        <v>1</v>
      </c>
      <c r="BB80" s="5">
        <v>1</v>
      </c>
      <c r="BC80" s="5">
        <v>1</v>
      </c>
      <c r="BD80" s="5">
        <v>1</v>
      </c>
      <c r="BE80" s="5">
        <v>1</v>
      </c>
      <c r="BF80" s="5">
        <v>1</v>
      </c>
      <c r="BG80" s="5">
        <v>1</v>
      </c>
      <c r="BH80" s="5">
        <v>1</v>
      </c>
      <c r="BI80" s="5">
        <v>1</v>
      </c>
      <c r="BJ80" s="5">
        <v>1</v>
      </c>
      <c r="BK80" s="5">
        <v>1</v>
      </c>
      <c r="BL80" s="5">
        <v>1</v>
      </c>
      <c r="BM80" s="5">
        <v>1</v>
      </c>
      <c r="BN80" s="5">
        <v>1</v>
      </c>
      <c r="BO80" s="5">
        <v>1</v>
      </c>
      <c r="BP80" s="5">
        <v>1</v>
      </c>
      <c r="BQ80" s="5">
        <v>1</v>
      </c>
      <c r="BR80" s="5">
        <v>1</v>
      </c>
      <c r="BS80" s="5">
        <v>1</v>
      </c>
      <c r="BT80" s="5">
        <v>1</v>
      </c>
      <c r="BU80" s="5">
        <v>1</v>
      </c>
      <c r="BV80" s="5">
        <v>1</v>
      </c>
      <c r="BW80" s="5">
        <v>1</v>
      </c>
      <c r="BX80" s="5">
        <v>1</v>
      </c>
      <c r="BY80" s="5">
        <v>1</v>
      </c>
      <c r="BZ80" s="5">
        <v>1</v>
      </c>
      <c r="CA80" s="5">
        <v>1</v>
      </c>
      <c r="CB80" s="5">
        <v>1</v>
      </c>
      <c r="CC80" s="5">
        <v>1</v>
      </c>
      <c r="CD80" s="5">
        <v>1</v>
      </c>
      <c r="CE80" s="5">
        <v>1</v>
      </c>
      <c r="CF80" s="5">
        <v>1</v>
      </c>
      <c r="CG80" s="5">
        <v>1</v>
      </c>
      <c r="CH80" s="5">
        <v>1</v>
      </c>
      <c r="CI80" s="5">
        <v>1</v>
      </c>
      <c r="CJ80" s="5">
        <v>1</v>
      </c>
      <c r="CK80" s="5">
        <v>1</v>
      </c>
      <c r="CL80" s="5">
        <v>1</v>
      </c>
      <c r="CM80" s="5">
        <v>1</v>
      </c>
    </row>
    <row r="81" spans="1:91" x14ac:dyDescent="0.3">
      <c r="A81" s="2" t="s">
        <v>100</v>
      </c>
      <c r="B81" s="5">
        <v>1</v>
      </c>
      <c r="C81" s="5">
        <v>1</v>
      </c>
      <c r="D81" s="5">
        <v>1</v>
      </c>
      <c r="E81" s="5">
        <v>1</v>
      </c>
      <c r="F81" s="5">
        <v>1</v>
      </c>
      <c r="G81" s="5">
        <v>1</v>
      </c>
      <c r="H81" s="5">
        <v>1</v>
      </c>
      <c r="I81" s="5">
        <v>1</v>
      </c>
      <c r="J81" s="5">
        <v>1</v>
      </c>
      <c r="K81" s="5">
        <v>1</v>
      </c>
      <c r="L81" s="5">
        <v>1</v>
      </c>
      <c r="M81" s="5">
        <v>1</v>
      </c>
      <c r="N81" s="5">
        <v>1</v>
      </c>
      <c r="O81" s="5">
        <v>1</v>
      </c>
      <c r="P81" s="5">
        <v>1</v>
      </c>
      <c r="Q81" s="5">
        <v>1</v>
      </c>
      <c r="R81" s="5">
        <v>1</v>
      </c>
      <c r="S81" s="5">
        <v>1</v>
      </c>
      <c r="T81" s="5">
        <v>1</v>
      </c>
      <c r="U81" s="5">
        <v>1</v>
      </c>
      <c r="V81" s="5">
        <v>1</v>
      </c>
      <c r="W81" s="5">
        <v>1</v>
      </c>
      <c r="X81" s="5">
        <v>1</v>
      </c>
      <c r="Y81" s="5">
        <v>1</v>
      </c>
      <c r="Z81" s="5">
        <v>1</v>
      </c>
      <c r="AA81" s="5">
        <v>1</v>
      </c>
      <c r="AB81" s="5">
        <v>1</v>
      </c>
      <c r="AC81" s="5">
        <v>1</v>
      </c>
      <c r="AD81" s="5">
        <v>1</v>
      </c>
      <c r="AE81" s="5">
        <v>1</v>
      </c>
      <c r="AF81" s="5">
        <v>1</v>
      </c>
      <c r="AG81" s="5">
        <v>1</v>
      </c>
      <c r="AH81" s="5">
        <v>1</v>
      </c>
      <c r="AI81" s="5">
        <v>1</v>
      </c>
      <c r="AJ81" s="5">
        <v>1</v>
      </c>
      <c r="AK81" s="5">
        <v>1</v>
      </c>
      <c r="AL81" s="5">
        <v>1</v>
      </c>
      <c r="AM81" s="5">
        <v>1</v>
      </c>
      <c r="AN81" s="5">
        <v>1</v>
      </c>
      <c r="AO81" s="5">
        <v>1</v>
      </c>
      <c r="AP81" s="5">
        <v>1</v>
      </c>
      <c r="AQ81" s="5">
        <v>1</v>
      </c>
      <c r="AR81" s="5">
        <v>1</v>
      </c>
      <c r="AS81" s="5">
        <v>1</v>
      </c>
      <c r="AT81" s="5">
        <v>1</v>
      </c>
      <c r="AU81" s="5">
        <v>1</v>
      </c>
      <c r="AV81" s="5">
        <v>1</v>
      </c>
      <c r="AW81" s="5">
        <v>1</v>
      </c>
      <c r="AX81" s="5">
        <v>1</v>
      </c>
      <c r="AY81" s="5">
        <v>1</v>
      </c>
      <c r="AZ81" s="5">
        <v>1</v>
      </c>
      <c r="BA81" s="5">
        <v>1</v>
      </c>
      <c r="BB81" s="5">
        <v>1</v>
      </c>
      <c r="BC81" s="5">
        <v>1</v>
      </c>
      <c r="BD81" s="5">
        <v>1</v>
      </c>
      <c r="BE81" s="5">
        <v>1</v>
      </c>
      <c r="BF81" s="5">
        <v>1</v>
      </c>
      <c r="BG81" s="5">
        <v>1</v>
      </c>
      <c r="BH81" s="5">
        <v>1</v>
      </c>
      <c r="BI81" s="5">
        <v>1</v>
      </c>
      <c r="BJ81" s="5">
        <v>1</v>
      </c>
      <c r="BK81" s="5">
        <v>1</v>
      </c>
      <c r="BL81" s="5">
        <v>1</v>
      </c>
      <c r="BM81" s="5">
        <v>1</v>
      </c>
      <c r="BN81" s="5">
        <v>1</v>
      </c>
      <c r="BO81" s="5">
        <v>1</v>
      </c>
      <c r="BP81" s="5">
        <v>1</v>
      </c>
      <c r="BQ81" s="5">
        <v>1</v>
      </c>
      <c r="BR81" s="5">
        <v>1</v>
      </c>
      <c r="BS81" s="5">
        <v>1</v>
      </c>
      <c r="BT81" s="5">
        <v>1</v>
      </c>
      <c r="BU81" s="5">
        <v>1</v>
      </c>
      <c r="BV81" s="5">
        <v>1</v>
      </c>
      <c r="BW81" s="5">
        <v>1</v>
      </c>
      <c r="BX81" s="5">
        <v>1</v>
      </c>
      <c r="BY81" s="5">
        <v>1</v>
      </c>
      <c r="BZ81" s="5">
        <v>1</v>
      </c>
      <c r="CA81" s="5">
        <v>1</v>
      </c>
      <c r="CB81" s="5">
        <v>1</v>
      </c>
      <c r="CC81" s="5">
        <v>1</v>
      </c>
      <c r="CD81" s="5">
        <v>1</v>
      </c>
      <c r="CE81" s="5">
        <v>1</v>
      </c>
      <c r="CF81" s="5">
        <v>1</v>
      </c>
      <c r="CG81" s="5">
        <v>1</v>
      </c>
      <c r="CH81" s="5">
        <v>1</v>
      </c>
      <c r="CI81" s="5">
        <v>1</v>
      </c>
      <c r="CJ81" s="5">
        <v>1</v>
      </c>
      <c r="CK81" s="5">
        <v>1</v>
      </c>
      <c r="CL81" s="5">
        <v>1</v>
      </c>
      <c r="CM81" s="5">
        <v>1</v>
      </c>
    </row>
    <row r="82" spans="1:91" x14ac:dyDescent="0.3">
      <c r="A82" s="2" t="s">
        <v>101</v>
      </c>
      <c r="B82" s="5">
        <v>1</v>
      </c>
      <c r="C82" s="5">
        <v>1</v>
      </c>
      <c r="D82" s="5">
        <v>1</v>
      </c>
      <c r="E82" s="5">
        <v>1</v>
      </c>
      <c r="F82" s="5">
        <v>1</v>
      </c>
      <c r="G82" s="5">
        <v>1</v>
      </c>
      <c r="H82" s="5">
        <v>1</v>
      </c>
      <c r="I82" s="5">
        <v>1</v>
      </c>
      <c r="J82" s="5">
        <v>1</v>
      </c>
      <c r="K82" s="5">
        <v>1</v>
      </c>
      <c r="L82" s="5">
        <v>1</v>
      </c>
      <c r="M82" s="5">
        <v>1</v>
      </c>
      <c r="N82" s="5">
        <v>1</v>
      </c>
      <c r="O82" s="5">
        <v>1</v>
      </c>
      <c r="P82" s="5">
        <v>1</v>
      </c>
      <c r="Q82" s="5">
        <v>1</v>
      </c>
      <c r="R82" s="5">
        <v>1</v>
      </c>
      <c r="S82" s="5">
        <v>1</v>
      </c>
      <c r="T82" s="5">
        <v>1</v>
      </c>
      <c r="U82" s="5">
        <v>1</v>
      </c>
      <c r="V82" s="5">
        <v>1</v>
      </c>
      <c r="W82" s="5">
        <v>1</v>
      </c>
      <c r="X82" s="5">
        <v>1</v>
      </c>
      <c r="Y82" s="5">
        <v>1</v>
      </c>
      <c r="Z82" s="5">
        <v>1</v>
      </c>
      <c r="AA82" s="5">
        <v>1</v>
      </c>
      <c r="AB82" s="5">
        <v>1</v>
      </c>
      <c r="AC82" s="5">
        <v>1</v>
      </c>
      <c r="AD82" s="5">
        <v>1</v>
      </c>
      <c r="AE82" s="5">
        <v>1</v>
      </c>
      <c r="AF82" s="5">
        <v>1</v>
      </c>
      <c r="AG82" s="5">
        <v>1</v>
      </c>
      <c r="AH82" s="5">
        <v>1</v>
      </c>
      <c r="AI82" s="5">
        <v>1</v>
      </c>
      <c r="AJ82" s="5">
        <v>1</v>
      </c>
      <c r="AK82" s="5">
        <v>1</v>
      </c>
      <c r="AL82" s="5">
        <v>1</v>
      </c>
      <c r="AM82" s="5">
        <v>1</v>
      </c>
      <c r="AN82" s="5">
        <v>1</v>
      </c>
      <c r="AO82" s="5">
        <v>1</v>
      </c>
      <c r="AP82" s="5">
        <v>1</v>
      </c>
      <c r="AQ82" s="5">
        <v>1</v>
      </c>
      <c r="AR82" s="5">
        <v>1</v>
      </c>
      <c r="AS82" s="5">
        <v>1</v>
      </c>
      <c r="AT82" s="5">
        <v>1</v>
      </c>
      <c r="AU82" s="5">
        <v>1</v>
      </c>
      <c r="AV82" s="5">
        <v>1</v>
      </c>
      <c r="AW82" s="5">
        <v>1</v>
      </c>
      <c r="AX82" s="5">
        <v>1</v>
      </c>
      <c r="AY82" s="5">
        <v>1</v>
      </c>
      <c r="AZ82" s="5">
        <v>1</v>
      </c>
      <c r="BA82" s="5">
        <v>1</v>
      </c>
      <c r="BB82" s="5">
        <v>1</v>
      </c>
      <c r="BC82" s="5">
        <v>1</v>
      </c>
      <c r="BD82" s="5">
        <v>1</v>
      </c>
      <c r="BE82" s="5">
        <v>1</v>
      </c>
      <c r="BF82" s="5">
        <v>1</v>
      </c>
      <c r="BG82" s="5">
        <v>1</v>
      </c>
      <c r="BH82" s="5">
        <v>1</v>
      </c>
      <c r="BI82" s="5">
        <v>1</v>
      </c>
      <c r="BJ82" s="5">
        <v>1</v>
      </c>
      <c r="BK82" s="5">
        <v>1</v>
      </c>
      <c r="BL82" s="5">
        <v>1</v>
      </c>
      <c r="BM82" s="5">
        <v>1</v>
      </c>
      <c r="BN82" s="5">
        <v>1</v>
      </c>
      <c r="BO82" s="5">
        <v>1</v>
      </c>
      <c r="BP82" s="5">
        <v>1</v>
      </c>
      <c r="BQ82" s="5">
        <v>1</v>
      </c>
      <c r="BR82" s="5">
        <v>1</v>
      </c>
      <c r="BS82" s="5">
        <v>1</v>
      </c>
      <c r="BT82" s="5">
        <v>1</v>
      </c>
      <c r="BU82" s="5">
        <v>1</v>
      </c>
      <c r="BV82" s="5">
        <v>1</v>
      </c>
      <c r="BW82" s="5">
        <v>1</v>
      </c>
      <c r="BX82" s="5">
        <v>1</v>
      </c>
      <c r="BY82" s="5">
        <v>1</v>
      </c>
      <c r="BZ82" s="5">
        <v>1</v>
      </c>
      <c r="CA82" s="5">
        <v>1</v>
      </c>
      <c r="CB82" s="5">
        <v>1</v>
      </c>
      <c r="CC82" s="5">
        <v>1</v>
      </c>
      <c r="CD82" s="5">
        <v>1</v>
      </c>
      <c r="CE82" s="5">
        <v>1</v>
      </c>
      <c r="CF82" s="5">
        <v>1</v>
      </c>
      <c r="CG82" s="5">
        <v>1</v>
      </c>
      <c r="CH82" s="5">
        <v>1</v>
      </c>
      <c r="CI82" s="5">
        <v>1</v>
      </c>
      <c r="CJ82" s="5">
        <v>1</v>
      </c>
      <c r="CK82" s="5">
        <v>1</v>
      </c>
      <c r="CL82" s="5">
        <v>1</v>
      </c>
      <c r="CM82" s="5">
        <v>1</v>
      </c>
    </row>
    <row r="83" spans="1:91" x14ac:dyDescent="0.3">
      <c r="A83" s="2" t="s">
        <v>102</v>
      </c>
      <c r="B83" s="5">
        <v>1</v>
      </c>
      <c r="C83" s="5">
        <v>1</v>
      </c>
      <c r="D83" s="5">
        <v>1</v>
      </c>
      <c r="E83" s="5">
        <v>1</v>
      </c>
      <c r="F83" s="5">
        <v>1</v>
      </c>
      <c r="G83" s="5">
        <v>1</v>
      </c>
      <c r="H83" s="5">
        <v>1</v>
      </c>
      <c r="I83" s="5">
        <v>1</v>
      </c>
      <c r="J83" s="5">
        <v>1</v>
      </c>
      <c r="K83" s="5">
        <v>1</v>
      </c>
      <c r="L83" s="5">
        <v>1</v>
      </c>
      <c r="M83" s="5">
        <v>1</v>
      </c>
      <c r="N83" s="5">
        <v>1</v>
      </c>
      <c r="O83" s="5">
        <v>1</v>
      </c>
      <c r="P83" s="5">
        <v>1</v>
      </c>
      <c r="Q83" s="5">
        <v>1</v>
      </c>
      <c r="R83" s="5">
        <v>1</v>
      </c>
      <c r="S83" s="5">
        <v>1</v>
      </c>
      <c r="T83" s="5">
        <v>1</v>
      </c>
      <c r="U83" s="5">
        <v>1</v>
      </c>
      <c r="V83" s="5">
        <v>1</v>
      </c>
      <c r="W83" s="5">
        <v>1</v>
      </c>
      <c r="X83" s="5">
        <v>1</v>
      </c>
      <c r="Y83" s="5">
        <v>1</v>
      </c>
      <c r="Z83" s="5">
        <v>1</v>
      </c>
      <c r="AA83" s="5">
        <v>1</v>
      </c>
      <c r="AB83" s="5">
        <v>1</v>
      </c>
      <c r="AC83" s="5">
        <v>1</v>
      </c>
      <c r="AD83" s="5">
        <v>1</v>
      </c>
      <c r="AE83" s="5">
        <v>1</v>
      </c>
      <c r="AF83" s="5">
        <v>1</v>
      </c>
      <c r="AG83" s="5">
        <v>1</v>
      </c>
      <c r="AH83" s="5">
        <v>1</v>
      </c>
      <c r="AI83" s="5">
        <v>1</v>
      </c>
      <c r="AJ83" s="5">
        <v>1</v>
      </c>
      <c r="AK83" s="5">
        <v>1</v>
      </c>
      <c r="AL83" s="5">
        <v>1</v>
      </c>
      <c r="AM83" s="5">
        <v>1</v>
      </c>
      <c r="AN83" s="5">
        <v>1</v>
      </c>
      <c r="AO83" s="5">
        <v>1</v>
      </c>
      <c r="AP83" s="5">
        <v>1</v>
      </c>
      <c r="AQ83" s="5">
        <v>1</v>
      </c>
      <c r="AR83" s="5">
        <v>1</v>
      </c>
      <c r="AS83" s="5">
        <v>1</v>
      </c>
      <c r="AT83" s="5">
        <v>1</v>
      </c>
      <c r="AU83" s="5">
        <v>1</v>
      </c>
      <c r="AV83" s="5">
        <v>1</v>
      </c>
      <c r="AW83" s="5">
        <v>1</v>
      </c>
      <c r="AX83" s="5">
        <v>1</v>
      </c>
      <c r="AY83" s="5">
        <v>1</v>
      </c>
      <c r="AZ83" s="5">
        <v>1</v>
      </c>
      <c r="BA83" s="5">
        <v>1</v>
      </c>
      <c r="BB83" s="5">
        <v>1</v>
      </c>
      <c r="BC83" s="5">
        <v>1</v>
      </c>
      <c r="BD83" s="5">
        <v>1</v>
      </c>
      <c r="BE83" s="5">
        <v>1</v>
      </c>
      <c r="BF83" s="5">
        <v>1</v>
      </c>
      <c r="BG83" s="5">
        <v>1</v>
      </c>
      <c r="BH83" s="5">
        <v>1</v>
      </c>
      <c r="BI83" s="5">
        <v>1</v>
      </c>
      <c r="BJ83" s="5">
        <v>1</v>
      </c>
      <c r="BK83" s="5">
        <v>1</v>
      </c>
      <c r="BL83" s="5">
        <v>1</v>
      </c>
      <c r="BM83" s="5">
        <v>1</v>
      </c>
      <c r="BN83" s="5">
        <v>1</v>
      </c>
      <c r="BO83" s="5">
        <v>1</v>
      </c>
      <c r="BP83" s="5">
        <v>1</v>
      </c>
      <c r="BQ83" s="5">
        <v>1</v>
      </c>
      <c r="BR83" s="5">
        <v>1</v>
      </c>
      <c r="BS83" s="5">
        <v>1</v>
      </c>
      <c r="BT83" s="5">
        <v>1</v>
      </c>
      <c r="BU83" s="5">
        <v>1</v>
      </c>
      <c r="BV83" s="5">
        <v>1</v>
      </c>
      <c r="BW83" s="5">
        <v>1</v>
      </c>
      <c r="BX83" s="5">
        <v>1</v>
      </c>
      <c r="BY83" s="5">
        <v>1</v>
      </c>
      <c r="BZ83" s="5">
        <v>1</v>
      </c>
      <c r="CA83" s="5">
        <v>1</v>
      </c>
      <c r="CB83" s="5">
        <v>1</v>
      </c>
      <c r="CC83" s="5">
        <v>1</v>
      </c>
      <c r="CD83" s="5">
        <v>1</v>
      </c>
      <c r="CE83" s="5">
        <v>1</v>
      </c>
      <c r="CF83" s="5">
        <v>1</v>
      </c>
      <c r="CG83" s="5">
        <v>1</v>
      </c>
      <c r="CH83" s="5">
        <v>1</v>
      </c>
      <c r="CI83" s="5">
        <v>1</v>
      </c>
      <c r="CJ83" s="5">
        <v>1</v>
      </c>
      <c r="CK83" s="5">
        <v>1</v>
      </c>
      <c r="CL83" s="5">
        <v>1</v>
      </c>
      <c r="CM83" s="5">
        <v>1</v>
      </c>
    </row>
    <row r="84" spans="1:91" x14ac:dyDescent="0.3">
      <c r="A84" s="2" t="s">
        <v>103</v>
      </c>
      <c r="B84" s="5">
        <v>1</v>
      </c>
      <c r="C84" s="5">
        <v>1</v>
      </c>
      <c r="D84" s="5">
        <v>1</v>
      </c>
      <c r="E84" s="5">
        <v>1</v>
      </c>
      <c r="F84" s="5">
        <v>1</v>
      </c>
      <c r="G84" s="5">
        <v>1</v>
      </c>
      <c r="H84" s="5">
        <v>1</v>
      </c>
      <c r="I84" s="5">
        <v>1</v>
      </c>
      <c r="J84" s="5">
        <v>1</v>
      </c>
      <c r="K84" s="5">
        <v>1</v>
      </c>
      <c r="L84" s="5">
        <v>1</v>
      </c>
      <c r="M84" s="5">
        <v>1</v>
      </c>
      <c r="N84" s="5">
        <v>1</v>
      </c>
      <c r="O84" s="5">
        <v>1</v>
      </c>
      <c r="P84" s="5">
        <v>1</v>
      </c>
      <c r="Q84" s="5">
        <v>1</v>
      </c>
      <c r="R84" s="5">
        <v>1</v>
      </c>
      <c r="S84" s="5">
        <v>1</v>
      </c>
      <c r="T84" s="5">
        <v>1</v>
      </c>
      <c r="U84" s="5">
        <v>1</v>
      </c>
      <c r="V84" s="5">
        <v>1</v>
      </c>
      <c r="W84" s="5">
        <v>1</v>
      </c>
      <c r="X84" s="5">
        <v>1</v>
      </c>
      <c r="Y84" s="5">
        <v>1</v>
      </c>
      <c r="Z84" s="5">
        <v>1</v>
      </c>
      <c r="AA84" s="5">
        <v>1</v>
      </c>
      <c r="AB84" s="5">
        <v>1</v>
      </c>
      <c r="AC84" s="5">
        <v>1</v>
      </c>
      <c r="AD84" s="5">
        <v>1</v>
      </c>
      <c r="AE84" s="5">
        <v>1</v>
      </c>
      <c r="AF84" s="5">
        <v>1</v>
      </c>
      <c r="AG84" s="5">
        <v>1</v>
      </c>
      <c r="AH84" s="5">
        <v>1</v>
      </c>
      <c r="AI84" s="5">
        <v>1</v>
      </c>
      <c r="AJ84" s="5">
        <v>1</v>
      </c>
      <c r="AK84" s="5">
        <v>1</v>
      </c>
      <c r="AL84" s="5">
        <v>1</v>
      </c>
      <c r="AM84" s="5">
        <v>1</v>
      </c>
      <c r="AN84" s="5">
        <v>1</v>
      </c>
      <c r="AO84" s="5">
        <v>1</v>
      </c>
      <c r="AP84" s="5">
        <v>1</v>
      </c>
      <c r="AQ84" s="5">
        <v>1</v>
      </c>
      <c r="AR84" s="5">
        <v>1</v>
      </c>
      <c r="AS84" s="5">
        <v>1</v>
      </c>
      <c r="AT84" s="5">
        <v>1</v>
      </c>
      <c r="AU84" s="5">
        <v>1</v>
      </c>
      <c r="AV84" s="5">
        <v>1</v>
      </c>
      <c r="AW84" s="5">
        <v>1</v>
      </c>
      <c r="AX84" s="5">
        <v>1</v>
      </c>
      <c r="AY84" s="5">
        <v>1</v>
      </c>
      <c r="AZ84" s="5">
        <v>1</v>
      </c>
      <c r="BA84" s="5">
        <v>1</v>
      </c>
      <c r="BB84" s="5">
        <v>1</v>
      </c>
      <c r="BC84" s="5">
        <v>1</v>
      </c>
      <c r="BD84" s="5">
        <v>1</v>
      </c>
      <c r="BE84" s="5">
        <v>1</v>
      </c>
      <c r="BF84" s="5">
        <v>1</v>
      </c>
      <c r="BG84" s="5">
        <v>1</v>
      </c>
      <c r="BH84" s="5">
        <v>1</v>
      </c>
      <c r="BI84" s="5">
        <v>1</v>
      </c>
      <c r="BJ84" s="5">
        <v>1</v>
      </c>
      <c r="BK84" s="5">
        <v>1</v>
      </c>
      <c r="BL84" s="5">
        <v>1</v>
      </c>
      <c r="BM84" s="5">
        <v>1</v>
      </c>
      <c r="BN84" s="5">
        <v>1</v>
      </c>
      <c r="BO84" s="5">
        <v>1</v>
      </c>
      <c r="BP84" s="5">
        <v>1</v>
      </c>
      <c r="BQ84" s="5">
        <v>1</v>
      </c>
      <c r="BR84" s="5">
        <v>1</v>
      </c>
      <c r="BS84" s="5">
        <v>1</v>
      </c>
      <c r="BT84" s="5">
        <v>1</v>
      </c>
      <c r="BU84" s="5">
        <v>1</v>
      </c>
      <c r="BV84" s="5">
        <v>1</v>
      </c>
      <c r="BW84" s="5">
        <v>1</v>
      </c>
      <c r="BX84" s="5">
        <v>1</v>
      </c>
      <c r="BY84" s="5">
        <v>1</v>
      </c>
      <c r="BZ84" s="5">
        <v>1</v>
      </c>
      <c r="CA84" s="5">
        <v>1</v>
      </c>
      <c r="CB84" s="5">
        <v>1</v>
      </c>
      <c r="CC84" s="5">
        <v>1</v>
      </c>
      <c r="CD84" s="5">
        <v>1</v>
      </c>
      <c r="CE84" s="5">
        <v>1</v>
      </c>
      <c r="CF84" s="5">
        <v>1</v>
      </c>
      <c r="CG84" s="5">
        <v>1</v>
      </c>
      <c r="CH84" s="5">
        <v>1</v>
      </c>
      <c r="CI84" s="5">
        <v>1</v>
      </c>
      <c r="CJ84" s="5">
        <v>1</v>
      </c>
      <c r="CK84" s="5">
        <v>1</v>
      </c>
      <c r="CL84" s="5">
        <v>1</v>
      </c>
      <c r="CM84" s="5">
        <v>1</v>
      </c>
    </row>
    <row r="85" spans="1:91" x14ac:dyDescent="0.3">
      <c r="A85" s="2" t="s">
        <v>104</v>
      </c>
      <c r="B85" s="5">
        <v>1</v>
      </c>
      <c r="C85" s="5">
        <v>1</v>
      </c>
      <c r="D85" s="5">
        <v>1</v>
      </c>
      <c r="E85" s="5">
        <v>1</v>
      </c>
      <c r="F85" s="5">
        <v>1</v>
      </c>
      <c r="G85" s="5">
        <v>1</v>
      </c>
      <c r="H85" s="5">
        <v>1</v>
      </c>
      <c r="I85" s="5">
        <v>1</v>
      </c>
      <c r="J85" s="5">
        <v>1</v>
      </c>
      <c r="K85" s="5">
        <v>1</v>
      </c>
      <c r="L85" s="5">
        <v>1</v>
      </c>
      <c r="M85" s="5">
        <v>1</v>
      </c>
      <c r="N85" s="5">
        <v>1</v>
      </c>
      <c r="O85" s="5">
        <v>1</v>
      </c>
      <c r="P85" s="5">
        <v>1</v>
      </c>
      <c r="Q85" s="5">
        <v>1</v>
      </c>
      <c r="R85" s="5">
        <v>1</v>
      </c>
      <c r="S85" s="5">
        <v>1</v>
      </c>
      <c r="T85" s="5">
        <v>1</v>
      </c>
      <c r="U85" s="5">
        <v>1</v>
      </c>
      <c r="V85" s="5">
        <v>1</v>
      </c>
      <c r="W85" s="5">
        <v>1</v>
      </c>
      <c r="X85" s="5">
        <v>1</v>
      </c>
      <c r="Y85" s="5">
        <v>1</v>
      </c>
      <c r="Z85" s="5">
        <v>1</v>
      </c>
      <c r="AA85" s="5">
        <v>1</v>
      </c>
      <c r="AB85" s="5">
        <v>1</v>
      </c>
      <c r="AC85" s="5">
        <v>1</v>
      </c>
      <c r="AD85" s="5">
        <v>1</v>
      </c>
      <c r="AE85" s="5">
        <v>1</v>
      </c>
      <c r="AF85" s="5">
        <v>1</v>
      </c>
      <c r="AG85" s="5">
        <v>1</v>
      </c>
      <c r="AH85" s="5">
        <v>1</v>
      </c>
      <c r="AI85" s="5">
        <v>1</v>
      </c>
      <c r="AJ85" s="5">
        <v>1</v>
      </c>
      <c r="AK85" s="5">
        <v>1</v>
      </c>
      <c r="AL85" s="5">
        <v>1</v>
      </c>
      <c r="AM85" s="5">
        <v>1</v>
      </c>
      <c r="AN85" s="5">
        <v>1</v>
      </c>
      <c r="AO85" s="5">
        <v>1</v>
      </c>
      <c r="AP85" s="5">
        <v>1</v>
      </c>
      <c r="AQ85" s="5">
        <v>1</v>
      </c>
      <c r="AR85" s="5">
        <v>1</v>
      </c>
      <c r="AS85" s="5">
        <v>1</v>
      </c>
      <c r="AT85" s="5">
        <v>1</v>
      </c>
      <c r="AU85" s="5">
        <v>1</v>
      </c>
      <c r="AV85" s="5">
        <v>1</v>
      </c>
      <c r="AW85" s="5">
        <v>1</v>
      </c>
      <c r="AX85" s="5">
        <v>1</v>
      </c>
      <c r="AY85" s="5">
        <v>1</v>
      </c>
      <c r="AZ85" s="5">
        <v>1</v>
      </c>
      <c r="BA85" s="5">
        <v>1</v>
      </c>
      <c r="BB85" s="5">
        <v>1</v>
      </c>
      <c r="BC85" s="5">
        <v>1</v>
      </c>
      <c r="BD85" s="5">
        <v>1</v>
      </c>
      <c r="BE85" s="5">
        <v>1</v>
      </c>
      <c r="BF85" s="5">
        <v>1</v>
      </c>
      <c r="BG85" s="5">
        <v>1</v>
      </c>
      <c r="BH85" s="5">
        <v>1</v>
      </c>
      <c r="BI85" s="5">
        <v>1</v>
      </c>
      <c r="BJ85" s="5">
        <v>1</v>
      </c>
      <c r="BK85" s="5">
        <v>1</v>
      </c>
      <c r="BL85" s="5">
        <v>1</v>
      </c>
      <c r="BM85" s="5">
        <v>1</v>
      </c>
      <c r="BN85" s="5">
        <v>1</v>
      </c>
      <c r="BO85" s="5">
        <v>1</v>
      </c>
      <c r="BP85" s="5">
        <v>1</v>
      </c>
      <c r="BQ85" s="5">
        <v>1</v>
      </c>
      <c r="BR85" s="5">
        <v>1</v>
      </c>
      <c r="BS85" s="5">
        <v>1</v>
      </c>
      <c r="BT85" s="5">
        <v>1</v>
      </c>
      <c r="BU85" s="5">
        <v>1</v>
      </c>
      <c r="BV85" s="5">
        <v>1</v>
      </c>
      <c r="BW85" s="5">
        <v>1</v>
      </c>
      <c r="BX85" s="5">
        <v>1</v>
      </c>
      <c r="BY85" s="5">
        <v>1</v>
      </c>
      <c r="BZ85" s="5">
        <v>1</v>
      </c>
      <c r="CA85" s="5">
        <v>1</v>
      </c>
      <c r="CB85" s="5">
        <v>1</v>
      </c>
      <c r="CC85" s="5">
        <v>1</v>
      </c>
      <c r="CD85" s="5">
        <v>1</v>
      </c>
      <c r="CE85" s="5">
        <v>1</v>
      </c>
      <c r="CF85" s="5">
        <v>1</v>
      </c>
      <c r="CG85" s="5">
        <v>1</v>
      </c>
      <c r="CH85" s="5">
        <v>1</v>
      </c>
      <c r="CI85" s="5">
        <v>1</v>
      </c>
      <c r="CJ85" s="5">
        <v>1</v>
      </c>
      <c r="CK85" s="5">
        <v>1</v>
      </c>
      <c r="CL85" s="5">
        <v>1</v>
      </c>
      <c r="CM85" s="5">
        <v>1</v>
      </c>
    </row>
    <row r="86" spans="1:91" x14ac:dyDescent="0.3">
      <c r="A86" s="2" t="s">
        <v>105</v>
      </c>
      <c r="B86" s="5">
        <v>1</v>
      </c>
      <c r="C86" s="5">
        <v>1</v>
      </c>
      <c r="D86" s="5">
        <v>1</v>
      </c>
      <c r="E86" s="5">
        <v>1</v>
      </c>
      <c r="F86" s="5">
        <v>1</v>
      </c>
      <c r="G86" s="5">
        <v>1</v>
      </c>
      <c r="H86" s="5">
        <v>1</v>
      </c>
      <c r="I86" s="5">
        <v>1</v>
      </c>
      <c r="J86" s="5">
        <v>1</v>
      </c>
      <c r="K86" s="5">
        <v>1</v>
      </c>
      <c r="L86" s="5">
        <v>1</v>
      </c>
      <c r="M86" s="5">
        <v>1</v>
      </c>
      <c r="N86" s="5">
        <v>1</v>
      </c>
      <c r="O86" s="5">
        <v>1</v>
      </c>
      <c r="P86" s="5">
        <v>1</v>
      </c>
      <c r="Q86" s="5">
        <v>1</v>
      </c>
      <c r="R86" s="5">
        <v>1</v>
      </c>
      <c r="S86" s="5">
        <v>1</v>
      </c>
      <c r="T86" s="5">
        <v>1</v>
      </c>
      <c r="U86" s="5">
        <v>1</v>
      </c>
      <c r="V86" s="5">
        <v>1</v>
      </c>
      <c r="W86" s="5">
        <v>1</v>
      </c>
      <c r="X86" s="5">
        <v>1</v>
      </c>
      <c r="Y86" s="5">
        <v>1</v>
      </c>
      <c r="Z86" s="5">
        <v>1</v>
      </c>
      <c r="AA86" s="5">
        <v>1</v>
      </c>
      <c r="AB86" s="5">
        <v>1</v>
      </c>
      <c r="AC86" s="5">
        <v>1</v>
      </c>
      <c r="AD86" s="5">
        <v>1</v>
      </c>
      <c r="AE86" s="5">
        <v>1</v>
      </c>
      <c r="AF86" s="5">
        <v>1</v>
      </c>
      <c r="AG86" s="5">
        <v>1</v>
      </c>
      <c r="AH86" s="5">
        <v>1</v>
      </c>
      <c r="AI86" s="5">
        <v>1</v>
      </c>
      <c r="AJ86" s="5">
        <v>1</v>
      </c>
      <c r="AK86" s="5">
        <v>1</v>
      </c>
      <c r="AL86" s="5">
        <v>1</v>
      </c>
      <c r="AM86" s="5">
        <v>1</v>
      </c>
      <c r="AN86" s="5">
        <v>1</v>
      </c>
      <c r="AO86" s="5">
        <v>1</v>
      </c>
      <c r="AP86" s="5">
        <v>1</v>
      </c>
      <c r="AQ86" s="5">
        <v>1</v>
      </c>
      <c r="AR86" s="5">
        <v>1</v>
      </c>
      <c r="AS86" s="5">
        <v>1</v>
      </c>
      <c r="AT86" s="5">
        <v>1</v>
      </c>
      <c r="AU86" s="5">
        <v>1</v>
      </c>
      <c r="AV86" s="5">
        <v>1</v>
      </c>
      <c r="AW86" s="5">
        <v>1</v>
      </c>
      <c r="AX86" s="5">
        <v>1</v>
      </c>
      <c r="AY86" s="5">
        <v>1</v>
      </c>
      <c r="AZ86" s="5">
        <v>1</v>
      </c>
      <c r="BA86" s="5">
        <v>1</v>
      </c>
      <c r="BB86" s="5">
        <v>1</v>
      </c>
      <c r="BC86" s="5">
        <v>1</v>
      </c>
      <c r="BD86" s="5">
        <v>1</v>
      </c>
      <c r="BE86" s="5">
        <v>1</v>
      </c>
      <c r="BF86" s="5">
        <v>1</v>
      </c>
      <c r="BG86" s="5">
        <v>1</v>
      </c>
      <c r="BH86" s="5">
        <v>1</v>
      </c>
      <c r="BI86" s="5">
        <v>1</v>
      </c>
      <c r="BJ86" s="5">
        <v>1</v>
      </c>
      <c r="BK86" s="5">
        <v>1</v>
      </c>
      <c r="BL86" s="5">
        <v>1</v>
      </c>
      <c r="BM86" s="5">
        <v>1</v>
      </c>
      <c r="BN86" s="5">
        <v>1</v>
      </c>
      <c r="BO86" s="5">
        <v>1</v>
      </c>
      <c r="BP86" s="5">
        <v>1</v>
      </c>
      <c r="BQ86" s="5">
        <v>1</v>
      </c>
      <c r="BR86" s="5">
        <v>1</v>
      </c>
      <c r="BS86" s="5">
        <v>1</v>
      </c>
      <c r="BT86" s="5">
        <v>1</v>
      </c>
      <c r="BU86" s="5">
        <v>1</v>
      </c>
      <c r="BV86" s="5">
        <v>1</v>
      </c>
      <c r="BW86" s="5">
        <v>1</v>
      </c>
      <c r="BX86" s="5">
        <v>1</v>
      </c>
      <c r="BY86" s="5">
        <v>1</v>
      </c>
      <c r="BZ86" s="5">
        <v>1</v>
      </c>
      <c r="CA86" s="5">
        <v>1</v>
      </c>
      <c r="CB86" s="5">
        <v>1</v>
      </c>
      <c r="CC86" s="5">
        <v>1</v>
      </c>
      <c r="CD86" s="5">
        <v>1</v>
      </c>
      <c r="CE86" s="5">
        <v>1</v>
      </c>
      <c r="CF86" s="5">
        <v>1</v>
      </c>
      <c r="CG86" s="5">
        <v>1</v>
      </c>
      <c r="CH86" s="5">
        <v>1</v>
      </c>
      <c r="CI86" s="5">
        <v>1</v>
      </c>
      <c r="CJ86" s="5">
        <v>1</v>
      </c>
      <c r="CK86" s="5">
        <v>1</v>
      </c>
      <c r="CL86" s="5">
        <v>1</v>
      </c>
      <c r="CM86" s="5">
        <v>1</v>
      </c>
    </row>
    <row r="87" spans="1:91" x14ac:dyDescent="0.3">
      <c r="A87" s="2" t="s">
        <v>106</v>
      </c>
      <c r="B87" s="5">
        <v>1</v>
      </c>
      <c r="C87" s="5">
        <v>1</v>
      </c>
      <c r="D87" s="5">
        <v>1</v>
      </c>
      <c r="E87" s="5">
        <v>1</v>
      </c>
      <c r="F87" s="5">
        <v>1</v>
      </c>
      <c r="G87" s="5">
        <v>1</v>
      </c>
      <c r="H87" s="5">
        <v>1</v>
      </c>
      <c r="I87" s="5">
        <v>1</v>
      </c>
      <c r="J87" s="5">
        <v>1</v>
      </c>
      <c r="K87" s="5">
        <v>1</v>
      </c>
      <c r="L87" s="5">
        <v>1</v>
      </c>
      <c r="M87" s="5">
        <v>1</v>
      </c>
      <c r="N87" s="5">
        <v>1</v>
      </c>
      <c r="O87" s="5">
        <v>1</v>
      </c>
      <c r="P87" s="5">
        <v>1</v>
      </c>
      <c r="Q87" s="5">
        <v>1</v>
      </c>
      <c r="R87" s="5">
        <v>1</v>
      </c>
      <c r="S87" s="5">
        <v>1</v>
      </c>
      <c r="T87" s="5">
        <v>1</v>
      </c>
      <c r="U87" s="5">
        <v>1</v>
      </c>
      <c r="V87" s="5">
        <v>1</v>
      </c>
      <c r="W87" s="5">
        <v>1</v>
      </c>
      <c r="X87" s="5">
        <v>1</v>
      </c>
      <c r="Y87" s="5">
        <v>1</v>
      </c>
      <c r="Z87" s="5">
        <v>1</v>
      </c>
      <c r="AA87" s="5">
        <v>1</v>
      </c>
      <c r="AB87" s="5">
        <v>1</v>
      </c>
      <c r="AC87" s="5">
        <v>1</v>
      </c>
      <c r="AD87" s="5">
        <v>1</v>
      </c>
      <c r="AE87" s="5">
        <v>1</v>
      </c>
      <c r="AF87" s="5">
        <v>1</v>
      </c>
      <c r="AG87" s="5">
        <v>1</v>
      </c>
      <c r="AH87" s="5">
        <v>1</v>
      </c>
      <c r="AI87" s="5">
        <v>1</v>
      </c>
      <c r="AJ87" s="5">
        <v>1</v>
      </c>
      <c r="AK87" s="5">
        <v>1</v>
      </c>
      <c r="AL87" s="5">
        <v>1</v>
      </c>
      <c r="AM87" s="5">
        <v>1</v>
      </c>
      <c r="AN87" s="5">
        <v>1</v>
      </c>
      <c r="AO87" s="5">
        <v>1</v>
      </c>
      <c r="AP87" s="5">
        <v>1</v>
      </c>
      <c r="AQ87" s="5">
        <v>1</v>
      </c>
      <c r="AR87" s="5">
        <v>1</v>
      </c>
      <c r="AS87" s="5">
        <v>1</v>
      </c>
      <c r="AT87" s="5">
        <v>1</v>
      </c>
      <c r="AU87" s="5">
        <v>1</v>
      </c>
      <c r="AV87" s="5">
        <v>1</v>
      </c>
      <c r="AW87" s="5">
        <v>1</v>
      </c>
      <c r="AX87" s="5">
        <v>1</v>
      </c>
      <c r="AY87" s="5">
        <v>1</v>
      </c>
      <c r="AZ87" s="5">
        <v>1</v>
      </c>
      <c r="BA87" s="5">
        <v>1</v>
      </c>
      <c r="BB87" s="5">
        <v>1</v>
      </c>
      <c r="BC87" s="5">
        <v>1</v>
      </c>
      <c r="BD87" s="5">
        <v>1</v>
      </c>
      <c r="BE87" s="5">
        <v>1</v>
      </c>
      <c r="BF87" s="5">
        <v>1</v>
      </c>
      <c r="BG87" s="5">
        <v>1</v>
      </c>
      <c r="BH87" s="5">
        <v>1</v>
      </c>
      <c r="BI87" s="5">
        <v>1</v>
      </c>
      <c r="BJ87" s="5">
        <v>1</v>
      </c>
      <c r="BK87" s="5">
        <v>1</v>
      </c>
      <c r="BL87" s="5">
        <v>1</v>
      </c>
      <c r="BM87" s="5">
        <v>1</v>
      </c>
      <c r="BN87" s="5">
        <v>1</v>
      </c>
      <c r="BO87" s="5">
        <v>1</v>
      </c>
      <c r="BP87" s="5">
        <v>1</v>
      </c>
      <c r="BQ87" s="5">
        <v>1</v>
      </c>
      <c r="BR87" s="5">
        <v>1</v>
      </c>
      <c r="BS87" s="5">
        <v>1</v>
      </c>
      <c r="BT87" s="5">
        <v>1</v>
      </c>
      <c r="BU87" s="5">
        <v>1</v>
      </c>
      <c r="BV87" s="5">
        <v>1</v>
      </c>
      <c r="BW87" s="5">
        <v>1</v>
      </c>
      <c r="BX87" s="5">
        <v>1</v>
      </c>
      <c r="BY87" s="5">
        <v>1</v>
      </c>
      <c r="BZ87" s="5">
        <v>1</v>
      </c>
      <c r="CA87" s="5">
        <v>1</v>
      </c>
      <c r="CB87" s="5">
        <v>1</v>
      </c>
      <c r="CC87" s="5">
        <v>1</v>
      </c>
      <c r="CD87" s="5">
        <v>1</v>
      </c>
      <c r="CE87" s="5">
        <v>1</v>
      </c>
      <c r="CF87" s="5">
        <v>1</v>
      </c>
      <c r="CG87" s="5">
        <v>1</v>
      </c>
      <c r="CH87" s="5">
        <v>1</v>
      </c>
      <c r="CI87" s="5">
        <v>1</v>
      </c>
      <c r="CJ87" s="5">
        <v>1</v>
      </c>
      <c r="CK87" s="5">
        <v>1</v>
      </c>
      <c r="CL87" s="5">
        <v>1</v>
      </c>
      <c r="CM87" s="5">
        <v>1</v>
      </c>
    </row>
    <row r="88" spans="1:91" x14ac:dyDescent="0.3">
      <c r="A88" s="2" t="s">
        <v>220</v>
      </c>
      <c r="B88" s="5">
        <v>1</v>
      </c>
      <c r="C88" s="5">
        <v>1</v>
      </c>
      <c r="D88" s="5">
        <v>1</v>
      </c>
      <c r="E88" s="5">
        <v>1</v>
      </c>
      <c r="F88" s="5">
        <v>1</v>
      </c>
      <c r="G88" s="5">
        <v>1</v>
      </c>
      <c r="H88" s="5">
        <v>1</v>
      </c>
      <c r="I88" s="5">
        <v>1</v>
      </c>
      <c r="J88" s="5">
        <v>1</v>
      </c>
      <c r="K88" s="5">
        <v>1</v>
      </c>
      <c r="L88" s="5">
        <v>1</v>
      </c>
      <c r="M88" s="5">
        <v>1</v>
      </c>
      <c r="N88" s="5">
        <v>1</v>
      </c>
      <c r="O88" s="5">
        <v>1</v>
      </c>
      <c r="P88" s="5">
        <v>1</v>
      </c>
      <c r="Q88" s="5">
        <v>1</v>
      </c>
      <c r="R88" s="5">
        <v>1</v>
      </c>
      <c r="S88" s="5">
        <v>1</v>
      </c>
      <c r="T88" s="5">
        <v>1</v>
      </c>
      <c r="U88" s="5">
        <v>1</v>
      </c>
      <c r="V88" s="5">
        <v>1</v>
      </c>
      <c r="W88" s="5">
        <v>1</v>
      </c>
      <c r="X88" s="5">
        <v>1</v>
      </c>
      <c r="Y88" s="5">
        <v>1</v>
      </c>
      <c r="Z88" s="5">
        <v>1</v>
      </c>
      <c r="AA88" s="5">
        <v>1</v>
      </c>
      <c r="AB88" s="5">
        <v>1</v>
      </c>
      <c r="AC88" s="5">
        <v>1</v>
      </c>
      <c r="AD88" s="5">
        <v>1</v>
      </c>
      <c r="AE88" s="5">
        <v>1</v>
      </c>
      <c r="AF88" s="5">
        <v>1</v>
      </c>
      <c r="AG88" s="5">
        <v>1</v>
      </c>
      <c r="AH88" s="5">
        <v>1</v>
      </c>
      <c r="AI88" s="5">
        <v>1</v>
      </c>
      <c r="AJ88" s="5">
        <v>1</v>
      </c>
      <c r="AK88" s="5">
        <v>1</v>
      </c>
      <c r="AL88" s="5">
        <v>1</v>
      </c>
      <c r="AM88" s="5">
        <v>1</v>
      </c>
      <c r="AN88" s="5">
        <v>1</v>
      </c>
      <c r="AO88" s="5">
        <v>1</v>
      </c>
      <c r="AP88" s="5">
        <v>1</v>
      </c>
      <c r="AQ88" s="5">
        <v>1</v>
      </c>
      <c r="AR88" s="5">
        <v>1</v>
      </c>
      <c r="AS88" s="5">
        <v>1</v>
      </c>
      <c r="AT88" s="5">
        <v>1</v>
      </c>
      <c r="AU88" s="5">
        <v>1</v>
      </c>
      <c r="AV88" s="5">
        <v>1</v>
      </c>
      <c r="AW88" s="5">
        <v>1</v>
      </c>
      <c r="AX88" s="5">
        <v>1</v>
      </c>
      <c r="AY88" s="5">
        <v>1</v>
      </c>
      <c r="AZ88" s="5">
        <v>1</v>
      </c>
      <c r="BA88" s="5">
        <v>1</v>
      </c>
      <c r="BB88" s="5">
        <v>1</v>
      </c>
      <c r="BC88" s="5">
        <v>1</v>
      </c>
      <c r="BD88" s="5">
        <v>1</v>
      </c>
      <c r="BE88" s="5">
        <v>1</v>
      </c>
      <c r="BF88" s="5">
        <v>1</v>
      </c>
      <c r="BG88" s="5">
        <v>1</v>
      </c>
      <c r="BH88" s="5">
        <v>1</v>
      </c>
      <c r="BI88" s="5">
        <v>1</v>
      </c>
      <c r="BJ88" s="5">
        <v>1</v>
      </c>
      <c r="BK88" s="5">
        <v>1</v>
      </c>
      <c r="BL88" s="5">
        <v>1</v>
      </c>
      <c r="BM88" s="5">
        <v>1</v>
      </c>
      <c r="BN88" s="5">
        <v>1</v>
      </c>
      <c r="BO88" s="5">
        <v>1</v>
      </c>
      <c r="BP88" s="5">
        <v>1</v>
      </c>
      <c r="BQ88" s="5">
        <v>1</v>
      </c>
      <c r="BR88" s="5">
        <v>1</v>
      </c>
      <c r="BS88" s="5">
        <v>1</v>
      </c>
      <c r="BT88" s="5">
        <v>1</v>
      </c>
      <c r="BU88" s="5">
        <v>1</v>
      </c>
      <c r="BV88" s="5">
        <v>1</v>
      </c>
      <c r="BW88" s="5">
        <v>1</v>
      </c>
      <c r="BX88" s="5">
        <v>1</v>
      </c>
      <c r="BY88" s="5">
        <v>1</v>
      </c>
      <c r="BZ88" s="5">
        <v>1</v>
      </c>
      <c r="CA88" s="5">
        <v>1</v>
      </c>
      <c r="CB88" s="5">
        <v>1</v>
      </c>
      <c r="CC88" s="5">
        <v>1</v>
      </c>
      <c r="CD88" s="5">
        <v>1</v>
      </c>
      <c r="CE88" s="5">
        <v>1</v>
      </c>
      <c r="CF88" s="5">
        <v>1</v>
      </c>
      <c r="CG88" s="5">
        <v>1</v>
      </c>
      <c r="CH88" s="5">
        <v>1</v>
      </c>
      <c r="CI88" s="5">
        <v>1</v>
      </c>
      <c r="CJ88" s="5">
        <v>1</v>
      </c>
      <c r="CK88" s="5">
        <v>1</v>
      </c>
      <c r="CL88" s="5">
        <v>1</v>
      </c>
      <c r="CM88" s="5">
        <v>1</v>
      </c>
    </row>
    <row r="89" spans="1:91" x14ac:dyDescent="0.3">
      <c r="A89" s="2" t="s">
        <v>221</v>
      </c>
      <c r="B89" s="5">
        <v>1</v>
      </c>
      <c r="C89" s="5">
        <v>1</v>
      </c>
      <c r="D89" s="5">
        <v>1</v>
      </c>
      <c r="E89" s="5">
        <v>1</v>
      </c>
      <c r="F89" s="5">
        <v>1</v>
      </c>
      <c r="G89" s="5">
        <v>1</v>
      </c>
      <c r="H89" s="5">
        <v>1</v>
      </c>
      <c r="I89" s="5">
        <v>1</v>
      </c>
      <c r="J89" s="5">
        <v>1</v>
      </c>
      <c r="K89" s="5">
        <v>1</v>
      </c>
      <c r="L89" s="5">
        <v>1</v>
      </c>
      <c r="M89" s="5">
        <v>1</v>
      </c>
      <c r="N89" s="5">
        <v>1</v>
      </c>
      <c r="O89" s="5">
        <v>1</v>
      </c>
      <c r="P89" s="5">
        <v>1</v>
      </c>
      <c r="Q89" s="5">
        <v>1</v>
      </c>
      <c r="R89" s="5">
        <v>1</v>
      </c>
      <c r="S89" s="5">
        <v>1</v>
      </c>
      <c r="T89" s="5">
        <v>1</v>
      </c>
      <c r="U89" s="5">
        <v>1</v>
      </c>
      <c r="V89" s="5">
        <v>1</v>
      </c>
      <c r="W89" s="5">
        <v>1</v>
      </c>
      <c r="X89" s="5">
        <v>1</v>
      </c>
      <c r="Y89" s="5">
        <v>1</v>
      </c>
      <c r="Z89" s="5">
        <v>1</v>
      </c>
      <c r="AA89" s="5">
        <v>1</v>
      </c>
      <c r="AB89" s="5">
        <v>1</v>
      </c>
      <c r="AC89" s="5">
        <v>1</v>
      </c>
      <c r="AD89" s="5">
        <v>1</v>
      </c>
      <c r="AE89" s="5">
        <v>1</v>
      </c>
      <c r="AF89" s="5">
        <v>1</v>
      </c>
      <c r="AG89" s="5">
        <v>1</v>
      </c>
      <c r="AH89" s="5">
        <v>1</v>
      </c>
      <c r="AI89" s="5">
        <v>1</v>
      </c>
      <c r="AJ89" s="5">
        <v>1</v>
      </c>
      <c r="AK89" s="5">
        <v>1</v>
      </c>
      <c r="AL89" s="5">
        <v>1</v>
      </c>
      <c r="AM89" s="5">
        <v>1</v>
      </c>
      <c r="AN89" s="5">
        <v>1</v>
      </c>
      <c r="AO89" s="5">
        <v>1</v>
      </c>
      <c r="AP89" s="5">
        <v>1</v>
      </c>
      <c r="AQ89" s="5">
        <v>1</v>
      </c>
      <c r="AR89" s="5">
        <v>1</v>
      </c>
      <c r="AS89" s="5">
        <v>1</v>
      </c>
      <c r="AT89" s="5">
        <v>1</v>
      </c>
      <c r="AU89" s="5">
        <v>1</v>
      </c>
      <c r="AV89" s="5">
        <v>1</v>
      </c>
      <c r="AW89" s="5">
        <v>1</v>
      </c>
      <c r="AX89" s="5">
        <v>1</v>
      </c>
      <c r="AY89" s="5">
        <v>1</v>
      </c>
      <c r="AZ89" s="5">
        <v>1</v>
      </c>
      <c r="BA89" s="5">
        <v>1</v>
      </c>
      <c r="BB89" s="5">
        <v>1</v>
      </c>
      <c r="BC89" s="5">
        <v>1</v>
      </c>
      <c r="BD89" s="5">
        <v>1</v>
      </c>
      <c r="BE89" s="5">
        <v>1</v>
      </c>
      <c r="BF89" s="5">
        <v>1</v>
      </c>
      <c r="BG89" s="5">
        <v>1</v>
      </c>
      <c r="BH89" s="5">
        <v>1</v>
      </c>
      <c r="BI89" s="5">
        <v>1</v>
      </c>
      <c r="BJ89" s="5">
        <v>1</v>
      </c>
      <c r="BK89" s="5">
        <v>1</v>
      </c>
      <c r="BL89" s="5">
        <v>1</v>
      </c>
      <c r="BM89" s="5">
        <v>1</v>
      </c>
      <c r="BN89" s="5">
        <v>1</v>
      </c>
      <c r="BO89" s="5">
        <v>1</v>
      </c>
      <c r="BP89" s="5">
        <v>1</v>
      </c>
      <c r="BQ89" s="5">
        <v>1</v>
      </c>
      <c r="BR89" s="5">
        <v>1</v>
      </c>
      <c r="BS89" s="5">
        <v>1</v>
      </c>
      <c r="BT89" s="5">
        <v>1</v>
      </c>
      <c r="BU89" s="5">
        <v>1</v>
      </c>
      <c r="BV89" s="5">
        <v>1</v>
      </c>
      <c r="BW89" s="5">
        <v>1</v>
      </c>
      <c r="BX89" s="5">
        <v>1</v>
      </c>
      <c r="BY89" s="5">
        <v>1</v>
      </c>
      <c r="BZ89" s="5">
        <v>1</v>
      </c>
      <c r="CA89" s="5">
        <v>1</v>
      </c>
      <c r="CB89" s="5">
        <v>1</v>
      </c>
      <c r="CC89" s="5">
        <v>1</v>
      </c>
      <c r="CD89" s="5">
        <v>1</v>
      </c>
      <c r="CE89" s="5">
        <v>1</v>
      </c>
      <c r="CF89" s="5">
        <v>1</v>
      </c>
      <c r="CG89" s="5">
        <v>1</v>
      </c>
      <c r="CH89" s="5">
        <v>1</v>
      </c>
      <c r="CI89" s="5">
        <v>1</v>
      </c>
      <c r="CJ89" s="5">
        <v>1</v>
      </c>
      <c r="CK89" s="5">
        <v>1</v>
      </c>
      <c r="CL89" s="5">
        <v>1</v>
      </c>
      <c r="CM89" s="5">
        <v>1</v>
      </c>
    </row>
    <row r="90" spans="1:91" x14ac:dyDescent="0.3">
      <c r="A90" s="2" t="s">
        <v>222</v>
      </c>
      <c r="B90" s="5">
        <v>1</v>
      </c>
      <c r="C90" s="5">
        <v>1</v>
      </c>
      <c r="D90" s="5">
        <v>1</v>
      </c>
      <c r="E90" s="5">
        <v>1</v>
      </c>
      <c r="F90" s="5">
        <v>1</v>
      </c>
      <c r="G90" s="5">
        <v>1</v>
      </c>
      <c r="H90" s="5">
        <v>1</v>
      </c>
      <c r="I90" s="5">
        <v>1</v>
      </c>
      <c r="J90" s="5">
        <v>1</v>
      </c>
      <c r="K90" s="5">
        <v>1</v>
      </c>
      <c r="L90" s="5">
        <v>1</v>
      </c>
      <c r="M90" s="5">
        <v>1</v>
      </c>
      <c r="N90" s="5">
        <v>1</v>
      </c>
      <c r="O90" s="5">
        <v>1</v>
      </c>
      <c r="P90" s="5">
        <v>1</v>
      </c>
      <c r="Q90" s="5">
        <v>1</v>
      </c>
      <c r="R90" s="5">
        <v>1</v>
      </c>
      <c r="S90" s="5">
        <v>1</v>
      </c>
      <c r="T90" s="5">
        <v>1</v>
      </c>
      <c r="U90" s="5">
        <v>1</v>
      </c>
      <c r="V90" s="5">
        <v>1</v>
      </c>
      <c r="W90" s="5">
        <v>1</v>
      </c>
      <c r="X90" s="5">
        <v>1</v>
      </c>
      <c r="Y90" s="5">
        <v>1</v>
      </c>
      <c r="Z90" s="5">
        <v>1</v>
      </c>
      <c r="AA90" s="5">
        <v>1</v>
      </c>
      <c r="AB90" s="5">
        <v>1</v>
      </c>
      <c r="AC90" s="5">
        <v>1</v>
      </c>
      <c r="AD90" s="5">
        <v>1</v>
      </c>
      <c r="AE90" s="5">
        <v>1</v>
      </c>
      <c r="AF90" s="5">
        <v>1</v>
      </c>
      <c r="AG90" s="5">
        <v>1</v>
      </c>
      <c r="AH90" s="5">
        <v>1</v>
      </c>
      <c r="AI90" s="5">
        <v>1</v>
      </c>
      <c r="AJ90" s="5">
        <v>1</v>
      </c>
      <c r="AK90" s="5">
        <v>1</v>
      </c>
      <c r="AL90" s="5">
        <v>1</v>
      </c>
      <c r="AM90" s="5">
        <v>1</v>
      </c>
      <c r="AN90" s="5">
        <v>1</v>
      </c>
      <c r="AO90" s="5">
        <v>1</v>
      </c>
      <c r="AP90" s="5">
        <v>1</v>
      </c>
      <c r="AQ90" s="5">
        <v>1</v>
      </c>
      <c r="AR90" s="5">
        <v>1</v>
      </c>
      <c r="AS90" s="5">
        <v>1</v>
      </c>
      <c r="AT90" s="5">
        <v>1</v>
      </c>
      <c r="AU90" s="5">
        <v>1</v>
      </c>
      <c r="AV90" s="5">
        <v>1</v>
      </c>
      <c r="AW90" s="5">
        <v>1</v>
      </c>
      <c r="AX90" s="5">
        <v>1</v>
      </c>
      <c r="AY90" s="5">
        <v>1</v>
      </c>
      <c r="AZ90" s="5">
        <v>1</v>
      </c>
      <c r="BA90" s="5">
        <v>1</v>
      </c>
      <c r="BB90" s="5">
        <v>1</v>
      </c>
      <c r="BC90" s="5">
        <v>1</v>
      </c>
      <c r="BD90" s="5">
        <v>1</v>
      </c>
      <c r="BE90" s="5">
        <v>1</v>
      </c>
      <c r="BF90" s="5">
        <v>1</v>
      </c>
      <c r="BG90" s="5">
        <v>1</v>
      </c>
      <c r="BH90" s="5">
        <v>1</v>
      </c>
      <c r="BI90" s="5">
        <v>1</v>
      </c>
      <c r="BJ90" s="5">
        <v>1</v>
      </c>
      <c r="BK90" s="5">
        <v>1</v>
      </c>
      <c r="BL90" s="5">
        <v>1</v>
      </c>
      <c r="BM90" s="5">
        <v>1</v>
      </c>
      <c r="BN90" s="5">
        <v>1</v>
      </c>
      <c r="BO90" s="5">
        <v>1</v>
      </c>
      <c r="BP90" s="5">
        <v>1</v>
      </c>
      <c r="BQ90" s="5">
        <v>1</v>
      </c>
      <c r="BR90" s="5">
        <v>1</v>
      </c>
      <c r="BS90" s="5">
        <v>1</v>
      </c>
      <c r="BT90" s="5">
        <v>1</v>
      </c>
      <c r="BU90" s="5">
        <v>1</v>
      </c>
      <c r="BV90" s="5">
        <v>1</v>
      </c>
      <c r="BW90" s="5">
        <v>1</v>
      </c>
      <c r="BX90" s="5">
        <v>1</v>
      </c>
      <c r="BY90" s="5">
        <v>1</v>
      </c>
      <c r="BZ90" s="5">
        <v>1</v>
      </c>
      <c r="CA90" s="5">
        <v>1</v>
      </c>
      <c r="CB90" s="5">
        <v>1</v>
      </c>
      <c r="CC90" s="5">
        <v>1</v>
      </c>
      <c r="CD90" s="5">
        <v>1</v>
      </c>
      <c r="CE90" s="5">
        <v>1</v>
      </c>
      <c r="CF90" s="5">
        <v>1</v>
      </c>
      <c r="CG90" s="5">
        <v>1</v>
      </c>
      <c r="CH90" s="5">
        <v>1</v>
      </c>
      <c r="CI90" s="5">
        <v>1</v>
      </c>
      <c r="CJ90" s="5">
        <v>1</v>
      </c>
      <c r="CK90" s="5">
        <v>1</v>
      </c>
      <c r="CL90" s="5">
        <v>1</v>
      </c>
      <c r="CM90" s="5">
        <v>1</v>
      </c>
    </row>
    <row r="91" spans="1:91" x14ac:dyDescent="0.3">
      <c r="A91" s="2" t="s">
        <v>223</v>
      </c>
      <c r="B91" s="5">
        <v>1</v>
      </c>
      <c r="C91" s="5">
        <v>1</v>
      </c>
      <c r="D91" s="5">
        <v>1</v>
      </c>
      <c r="E91" s="5">
        <v>1</v>
      </c>
      <c r="F91" s="5">
        <v>1</v>
      </c>
      <c r="G91" s="5">
        <v>1</v>
      </c>
      <c r="H91" s="5">
        <v>1</v>
      </c>
      <c r="I91" s="5">
        <v>1</v>
      </c>
      <c r="J91" s="5">
        <v>1</v>
      </c>
      <c r="K91" s="5">
        <v>1</v>
      </c>
      <c r="L91" s="5">
        <v>1</v>
      </c>
      <c r="M91" s="5">
        <v>1</v>
      </c>
      <c r="N91" s="5">
        <v>1</v>
      </c>
      <c r="O91" s="5">
        <v>1</v>
      </c>
      <c r="P91" s="5">
        <v>1</v>
      </c>
      <c r="Q91" s="5">
        <v>1</v>
      </c>
      <c r="R91" s="5">
        <v>1</v>
      </c>
      <c r="S91" s="5">
        <v>1</v>
      </c>
      <c r="T91" s="5">
        <v>1</v>
      </c>
      <c r="U91" s="5">
        <v>1</v>
      </c>
      <c r="V91" s="5">
        <v>1</v>
      </c>
      <c r="W91" s="5">
        <v>1</v>
      </c>
      <c r="X91" s="5">
        <v>1</v>
      </c>
      <c r="Y91" s="5">
        <v>1</v>
      </c>
      <c r="Z91" s="5">
        <v>1</v>
      </c>
      <c r="AA91" s="5">
        <v>1</v>
      </c>
      <c r="AB91" s="5">
        <v>1</v>
      </c>
      <c r="AC91" s="5">
        <v>1</v>
      </c>
      <c r="AD91" s="5">
        <v>1</v>
      </c>
      <c r="AE91" s="5">
        <v>1</v>
      </c>
      <c r="AF91" s="5">
        <v>1</v>
      </c>
      <c r="AG91" s="5">
        <v>1</v>
      </c>
      <c r="AH91" s="5">
        <v>1</v>
      </c>
      <c r="AI91" s="5">
        <v>1</v>
      </c>
      <c r="AJ91" s="5">
        <v>1</v>
      </c>
      <c r="AK91" s="5">
        <v>1</v>
      </c>
      <c r="AL91" s="5">
        <v>1</v>
      </c>
      <c r="AM91" s="5">
        <v>1</v>
      </c>
      <c r="AN91" s="5">
        <v>1</v>
      </c>
      <c r="AO91" s="5">
        <v>1</v>
      </c>
      <c r="AP91" s="5">
        <v>1</v>
      </c>
      <c r="AQ91" s="5">
        <v>1</v>
      </c>
      <c r="AR91" s="5">
        <v>1</v>
      </c>
      <c r="AS91" s="5">
        <v>1</v>
      </c>
      <c r="AT91" s="5">
        <v>1</v>
      </c>
      <c r="AU91" s="5">
        <v>1</v>
      </c>
      <c r="AV91" s="5">
        <v>1</v>
      </c>
      <c r="AW91" s="5">
        <v>1</v>
      </c>
      <c r="AX91" s="5">
        <v>1</v>
      </c>
      <c r="AY91" s="5">
        <v>1</v>
      </c>
      <c r="AZ91" s="5">
        <v>1</v>
      </c>
      <c r="BA91" s="5">
        <v>1</v>
      </c>
      <c r="BB91" s="5">
        <v>1</v>
      </c>
      <c r="BC91" s="5">
        <v>1</v>
      </c>
      <c r="BD91" s="5">
        <v>1</v>
      </c>
      <c r="BE91" s="5">
        <v>1</v>
      </c>
      <c r="BF91" s="5">
        <v>1</v>
      </c>
      <c r="BG91" s="5">
        <v>1</v>
      </c>
      <c r="BH91" s="5">
        <v>1</v>
      </c>
      <c r="BI91" s="5">
        <v>1</v>
      </c>
      <c r="BJ91" s="5">
        <v>1</v>
      </c>
      <c r="BK91" s="5">
        <v>1</v>
      </c>
      <c r="BL91" s="5">
        <v>1</v>
      </c>
      <c r="BM91" s="5">
        <v>1</v>
      </c>
      <c r="BN91" s="5">
        <v>1</v>
      </c>
      <c r="BO91" s="5">
        <v>1</v>
      </c>
      <c r="BP91" s="5">
        <v>1</v>
      </c>
      <c r="BQ91" s="5">
        <v>1</v>
      </c>
      <c r="BR91" s="5">
        <v>1</v>
      </c>
      <c r="BS91" s="5">
        <v>1</v>
      </c>
      <c r="BT91" s="5">
        <v>1</v>
      </c>
      <c r="BU91" s="5">
        <v>1</v>
      </c>
      <c r="BV91" s="5">
        <v>1</v>
      </c>
      <c r="BW91" s="5">
        <v>1</v>
      </c>
      <c r="BX91" s="5">
        <v>1</v>
      </c>
      <c r="BY91" s="5">
        <v>1</v>
      </c>
      <c r="BZ91" s="5">
        <v>1</v>
      </c>
      <c r="CA91" s="5">
        <v>1</v>
      </c>
      <c r="CB91" s="5">
        <v>1</v>
      </c>
      <c r="CC91" s="5">
        <v>1</v>
      </c>
      <c r="CD91" s="5">
        <v>1</v>
      </c>
      <c r="CE91" s="5">
        <v>1</v>
      </c>
      <c r="CF91" s="5">
        <v>1</v>
      </c>
      <c r="CG91" s="5">
        <v>1</v>
      </c>
      <c r="CH91" s="5">
        <v>1</v>
      </c>
      <c r="CI91" s="5">
        <v>1</v>
      </c>
      <c r="CJ91" s="5">
        <v>1</v>
      </c>
      <c r="CK91" s="5">
        <v>1</v>
      </c>
      <c r="CL91" s="5">
        <v>1</v>
      </c>
      <c r="CM91" s="5">
        <v>1</v>
      </c>
    </row>
    <row r="92" spans="1:91" x14ac:dyDescent="0.3">
      <c r="A92" s="2" t="s">
        <v>224</v>
      </c>
      <c r="B92" s="5">
        <v>1</v>
      </c>
      <c r="C92" s="5">
        <v>1</v>
      </c>
      <c r="D92" s="5">
        <v>1</v>
      </c>
      <c r="E92" s="5">
        <v>1</v>
      </c>
      <c r="F92" s="5">
        <v>1</v>
      </c>
      <c r="G92" s="5">
        <v>1</v>
      </c>
      <c r="H92" s="5">
        <v>1</v>
      </c>
      <c r="I92" s="5">
        <v>1</v>
      </c>
      <c r="J92" s="5">
        <v>1</v>
      </c>
      <c r="K92" s="5">
        <v>1</v>
      </c>
      <c r="L92" s="5">
        <v>1</v>
      </c>
      <c r="M92" s="5">
        <v>1</v>
      </c>
      <c r="N92" s="5">
        <v>1</v>
      </c>
      <c r="O92" s="5">
        <v>1</v>
      </c>
      <c r="P92" s="5">
        <v>1</v>
      </c>
      <c r="Q92" s="5">
        <v>1</v>
      </c>
      <c r="R92" s="5">
        <v>1</v>
      </c>
      <c r="S92" s="5">
        <v>1</v>
      </c>
      <c r="T92" s="5">
        <v>1</v>
      </c>
      <c r="U92" s="5">
        <v>1</v>
      </c>
      <c r="V92" s="5">
        <v>1</v>
      </c>
      <c r="W92" s="5">
        <v>1</v>
      </c>
      <c r="X92" s="5">
        <v>1</v>
      </c>
      <c r="Y92" s="5">
        <v>1</v>
      </c>
      <c r="Z92" s="5">
        <v>1</v>
      </c>
      <c r="AA92" s="5">
        <v>1</v>
      </c>
      <c r="AB92" s="5">
        <v>1</v>
      </c>
      <c r="AC92" s="5">
        <v>1</v>
      </c>
      <c r="AD92" s="5">
        <v>1</v>
      </c>
      <c r="AE92" s="5">
        <v>1</v>
      </c>
      <c r="AF92" s="5">
        <v>1</v>
      </c>
      <c r="AG92" s="5">
        <v>1</v>
      </c>
      <c r="AH92" s="5">
        <v>1</v>
      </c>
      <c r="AI92" s="5">
        <v>1</v>
      </c>
      <c r="AJ92" s="5">
        <v>1</v>
      </c>
      <c r="AK92" s="5">
        <v>1</v>
      </c>
      <c r="AL92" s="5">
        <v>1</v>
      </c>
      <c r="AM92" s="5">
        <v>1</v>
      </c>
      <c r="AN92" s="5">
        <v>1</v>
      </c>
      <c r="AO92" s="5">
        <v>1</v>
      </c>
      <c r="AP92" s="5">
        <v>1</v>
      </c>
      <c r="AQ92" s="5">
        <v>1</v>
      </c>
      <c r="AR92" s="5">
        <v>1</v>
      </c>
      <c r="AS92" s="5">
        <v>1</v>
      </c>
      <c r="AT92" s="5">
        <v>1</v>
      </c>
      <c r="AU92" s="5">
        <v>1</v>
      </c>
      <c r="AV92" s="5">
        <v>1</v>
      </c>
      <c r="AW92" s="5">
        <v>1</v>
      </c>
      <c r="AX92" s="5">
        <v>1</v>
      </c>
      <c r="AY92" s="5">
        <v>1</v>
      </c>
      <c r="AZ92" s="5">
        <v>1</v>
      </c>
      <c r="BA92" s="5">
        <v>1</v>
      </c>
      <c r="BB92" s="5">
        <v>1</v>
      </c>
      <c r="BC92" s="5">
        <v>1</v>
      </c>
      <c r="BD92" s="5">
        <v>1</v>
      </c>
      <c r="BE92" s="5">
        <v>1</v>
      </c>
      <c r="BF92" s="5">
        <v>1</v>
      </c>
      <c r="BG92" s="5">
        <v>1</v>
      </c>
      <c r="BH92" s="5">
        <v>1</v>
      </c>
      <c r="BI92" s="5">
        <v>1</v>
      </c>
      <c r="BJ92" s="5">
        <v>1</v>
      </c>
      <c r="BK92" s="5">
        <v>1</v>
      </c>
      <c r="BL92" s="5">
        <v>1</v>
      </c>
      <c r="BM92" s="5">
        <v>1</v>
      </c>
      <c r="BN92" s="5">
        <v>1</v>
      </c>
      <c r="BO92" s="5">
        <v>1</v>
      </c>
      <c r="BP92" s="5">
        <v>1</v>
      </c>
      <c r="BQ92" s="5">
        <v>1</v>
      </c>
      <c r="BR92" s="5">
        <v>1</v>
      </c>
      <c r="BS92" s="5">
        <v>1</v>
      </c>
      <c r="BT92" s="5">
        <v>1</v>
      </c>
      <c r="BU92" s="5">
        <v>1</v>
      </c>
      <c r="BV92" s="5">
        <v>1</v>
      </c>
      <c r="BW92" s="5">
        <v>1</v>
      </c>
      <c r="BX92" s="5">
        <v>1</v>
      </c>
      <c r="BY92" s="5">
        <v>1</v>
      </c>
      <c r="BZ92" s="5">
        <v>1</v>
      </c>
      <c r="CA92" s="5">
        <v>1</v>
      </c>
      <c r="CB92" s="5">
        <v>1</v>
      </c>
      <c r="CC92" s="5">
        <v>1</v>
      </c>
      <c r="CD92" s="5">
        <v>1</v>
      </c>
      <c r="CE92" s="5">
        <v>1</v>
      </c>
      <c r="CF92" s="5">
        <v>1</v>
      </c>
      <c r="CG92" s="5">
        <v>1</v>
      </c>
      <c r="CH92" s="5">
        <v>1</v>
      </c>
      <c r="CI92" s="5">
        <v>1</v>
      </c>
      <c r="CJ92" s="5">
        <v>1</v>
      </c>
      <c r="CK92" s="5">
        <v>1</v>
      </c>
      <c r="CL92" s="5">
        <v>1</v>
      </c>
      <c r="CM92" s="5">
        <v>1</v>
      </c>
    </row>
    <row r="93" spans="1:91" x14ac:dyDescent="0.3">
      <c r="A93" s="2" t="s">
        <v>225</v>
      </c>
      <c r="B93" s="5">
        <v>1</v>
      </c>
      <c r="C93" s="5">
        <v>1</v>
      </c>
      <c r="D93" s="5">
        <v>1</v>
      </c>
      <c r="E93" s="5">
        <v>1</v>
      </c>
      <c r="F93" s="5">
        <v>1</v>
      </c>
      <c r="G93" s="5">
        <v>1</v>
      </c>
      <c r="H93" s="5">
        <v>1</v>
      </c>
      <c r="I93" s="5">
        <v>1</v>
      </c>
      <c r="J93" s="5">
        <v>1</v>
      </c>
      <c r="K93" s="5">
        <v>1</v>
      </c>
      <c r="L93" s="5">
        <v>1</v>
      </c>
      <c r="M93" s="5">
        <v>1</v>
      </c>
      <c r="N93" s="5">
        <v>1</v>
      </c>
      <c r="O93" s="5">
        <v>1</v>
      </c>
      <c r="P93" s="5">
        <v>1</v>
      </c>
      <c r="Q93" s="5">
        <v>1</v>
      </c>
      <c r="R93" s="5">
        <v>1</v>
      </c>
      <c r="S93" s="5">
        <v>1</v>
      </c>
      <c r="T93" s="5">
        <v>1</v>
      </c>
      <c r="U93" s="5">
        <v>1</v>
      </c>
      <c r="V93" s="5">
        <v>1</v>
      </c>
      <c r="W93" s="5">
        <v>1</v>
      </c>
      <c r="X93" s="5">
        <v>1</v>
      </c>
      <c r="Y93" s="5">
        <v>1</v>
      </c>
      <c r="Z93" s="5">
        <v>1</v>
      </c>
      <c r="AA93" s="5">
        <v>1</v>
      </c>
      <c r="AB93" s="5">
        <v>1</v>
      </c>
      <c r="AC93" s="5">
        <v>1</v>
      </c>
      <c r="AD93" s="5">
        <v>1</v>
      </c>
      <c r="AE93" s="5">
        <v>1</v>
      </c>
      <c r="AF93" s="5">
        <v>1</v>
      </c>
      <c r="AG93" s="5">
        <v>1</v>
      </c>
      <c r="AH93" s="5">
        <v>1</v>
      </c>
      <c r="AI93" s="5">
        <v>1</v>
      </c>
      <c r="AJ93" s="5">
        <v>1</v>
      </c>
      <c r="AK93" s="5">
        <v>1</v>
      </c>
      <c r="AL93" s="5">
        <v>1</v>
      </c>
      <c r="AM93" s="5">
        <v>1</v>
      </c>
      <c r="AN93" s="5">
        <v>1</v>
      </c>
      <c r="AO93" s="5">
        <v>1</v>
      </c>
      <c r="AP93" s="5">
        <v>1</v>
      </c>
      <c r="AQ93" s="5">
        <v>1</v>
      </c>
      <c r="AR93" s="5">
        <v>1</v>
      </c>
      <c r="AS93" s="5">
        <v>1</v>
      </c>
      <c r="AT93" s="5">
        <v>1</v>
      </c>
      <c r="AU93" s="5">
        <v>1</v>
      </c>
      <c r="AV93" s="5">
        <v>1</v>
      </c>
      <c r="AW93" s="5">
        <v>1</v>
      </c>
      <c r="AX93" s="5">
        <v>1</v>
      </c>
      <c r="AY93" s="5">
        <v>1</v>
      </c>
      <c r="AZ93" s="5">
        <v>1</v>
      </c>
      <c r="BA93" s="5">
        <v>1</v>
      </c>
      <c r="BB93" s="5">
        <v>1</v>
      </c>
      <c r="BC93" s="5">
        <v>1</v>
      </c>
      <c r="BD93" s="5">
        <v>1</v>
      </c>
      <c r="BE93" s="5">
        <v>1</v>
      </c>
      <c r="BF93" s="5">
        <v>1</v>
      </c>
      <c r="BG93" s="5">
        <v>1</v>
      </c>
      <c r="BH93" s="5">
        <v>1</v>
      </c>
      <c r="BI93" s="5">
        <v>1</v>
      </c>
      <c r="BJ93" s="5">
        <v>1</v>
      </c>
      <c r="BK93" s="5">
        <v>1</v>
      </c>
      <c r="BL93" s="5">
        <v>1</v>
      </c>
      <c r="BM93" s="5">
        <v>1</v>
      </c>
      <c r="BN93" s="5">
        <v>1</v>
      </c>
      <c r="BO93" s="5">
        <v>1</v>
      </c>
      <c r="BP93" s="5">
        <v>1</v>
      </c>
      <c r="BQ93" s="5">
        <v>1</v>
      </c>
      <c r="BR93" s="5">
        <v>1</v>
      </c>
      <c r="BS93" s="5">
        <v>1</v>
      </c>
      <c r="BT93" s="5">
        <v>1</v>
      </c>
      <c r="BU93" s="5">
        <v>1</v>
      </c>
      <c r="BV93" s="5">
        <v>1</v>
      </c>
      <c r="BW93" s="5">
        <v>1</v>
      </c>
      <c r="BX93" s="5">
        <v>1</v>
      </c>
      <c r="BY93" s="5">
        <v>1</v>
      </c>
      <c r="BZ93" s="5">
        <v>1</v>
      </c>
      <c r="CA93" s="5">
        <v>1</v>
      </c>
      <c r="CB93" s="5">
        <v>1</v>
      </c>
      <c r="CC93" s="5">
        <v>1</v>
      </c>
      <c r="CD93" s="5">
        <v>1</v>
      </c>
      <c r="CE93" s="5">
        <v>1</v>
      </c>
      <c r="CF93" s="5">
        <v>1</v>
      </c>
      <c r="CG93" s="5">
        <v>1</v>
      </c>
      <c r="CH93" s="5">
        <v>1</v>
      </c>
      <c r="CI93" s="5">
        <v>1</v>
      </c>
      <c r="CJ93" s="5">
        <v>1</v>
      </c>
      <c r="CK93" s="5">
        <v>1</v>
      </c>
      <c r="CL93" s="5">
        <v>1</v>
      </c>
      <c r="CM93" s="5">
        <v>1</v>
      </c>
    </row>
    <row r="94" spans="1:91" x14ac:dyDescent="0.3">
      <c r="A94" s="2" t="s">
        <v>226</v>
      </c>
      <c r="B94" s="5">
        <v>1</v>
      </c>
      <c r="C94" s="5">
        <v>1</v>
      </c>
      <c r="D94" s="5">
        <v>1</v>
      </c>
      <c r="E94" s="5">
        <v>1</v>
      </c>
      <c r="F94" s="5">
        <v>1</v>
      </c>
      <c r="G94" s="5">
        <v>1</v>
      </c>
      <c r="H94" s="5">
        <v>1</v>
      </c>
      <c r="I94" s="5">
        <v>1</v>
      </c>
      <c r="J94" s="5">
        <v>1</v>
      </c>
      <c r="K94" s="5">
        <v>1</v>
      </c>
      <c r="L94" s="5">
        <v>1</v>
      </c>
      <c r="M94" s="5">
        <v>1</v>
      </c>
      <c r="N94" s="5">
        <v>1</v>
      </c>
      <c r="O94" s="5">
        <v>1</v>
      </c>
      <c r="P94" s="5">
        <v>1</v>
      </c>
      <c r="Q94" s="5">
        <v>1</v>
      </c>
      <c r="R94" s="5">
        <v>1</v>
      </c>
      <c r="S94" s="5">
        <v>1</v>
      </c>
      <c r="T94" s="5">
        <v>1</v>
      </c>
      <c r="U94" s="5">
        <v>1</v>
      </c>
      <c r="V94" s="5">
        <v>1</v>
      </c>
      <c r="W94" s="5">
        <v>1</v>
      </c>
      <c r="X94" s="5">
        <v>1</v>
      </c>
      <c r="Y94" s="5">
        <v>1</v>
      </c>
      <c r="Z94" s="5">
        <v>1</v>
      </c>
      <c r="AA94" s="5">
        <v>1</v>
      </c>
      <c r="AB94" s="5">
        <v>1</v>
      </c>
      <c r="AC94" s="5">
        <v>1</v>
      </c>
      <c r="AD94" s="5">
        <v>1</v>
      </c>
      <c r="AE94" s="5">
        <v>1</v>
      </c>
      <c r="AF94" s="5">
        <v>1</v>
      </c>
      <c r="AG94" s="5">
        <v>1</v>
      </c>
      <c r="AH94" s="5">
        <v>1</v>
      </c>
      <c r="AI94" s="5">
        <v>1</v>
      </c>
      <c r="AJ94" s="5">
        <v>1</v>
      </c>
      <c r="AK94" s="5">
        <v>1</v>
      </c>
      <c r="AL94" s="5">
        <v>1</v>
      </c>
      <c r="AM94" s="5">
        <v>1</v>
      </c>
      <c r="AN94" s="5">
        <v>1</v>
      </c>
      <c r="AO94" s="5">
        <v>1</v>
      </c>
      <c r="AP94" s="5">
        <v>1</v>
      </c>
      <c r="AQ94" s="5">
        <v>1</v>
      </c>
      <c r="AR94" s="5">
        <v>1</v>
      </c>
      <c r="AS94" s="5">
        <v>1</v>
      </c>
      <c r="AT94" s="5">
        <v>1</v>
      </c>
      <c r="AU94" s="5">
        <v>1</v>
      </c>
      <c r="AV94" s="5">
        <v>1</v>
      </c>
      <c r="AW94" s="5">
        <v>1</v>
      </c>
      <c r="AX94" s="5">
        <v>1</v>
      </c>
      <c r="AY94" s="5">
        <v>1</v>
      </c>
      <c r="AZ94" s="5">
        <v>1</v>
      </c>
      <c r="BA94" s="5">
        <v>1</v>
      </c>
      <c r="BB94" s="5">
        <v>1</v>
      </c>
      <c r="BC94" s="5">
        <v>1</v>
      </c>
      <c r="BD94" s="5">
        <v>1</v>
      </c>
      <c r="BE94" s="5">
        <v>1</v>
      </c>
      <c r="BF94" s="5">
        <v>1</v>
      </c>
      <c r="BG94" s="5">
        <v>1</v>
      </c>
      <c r="BH94" s="5">
        <v>1</v>
      </c>
      <c r="BI94" s="5">
        <v>1</v>
      </c>
      <c r="BJ94" s="5">
        <v>1</v>
      </c>
      <c r="BK94" s="5">
        <v>1</v>
      </c>
      <c r="BL94" s="5">
        <v>1</v>
      </c>
      <c r="BM94" s="5">
        <v>1</v>
      </c>
      <c r="BN94" s="5">
        <v>1</v>
      </c>
      <c r="BO94" s="5">
        <v>1</v>
      </c>
      <c r="BP94" s="5">
        <v>1</v>
      </c>
      <c r="BQ94" s="5">
        <v>1</v>
      </c>
      <c r="BR94" s="5">
        <v>1</v>
      </c>
      <c r="BS94" s="5">
        <v>1</v>
      </c>
      <c r="BT94" s="5">
        <v>1</v>
      </c>
      <c r="BU94" s="5">
        <v>1</v>
      </c>
      <c r="BV94" s="5">
        <v>1</v>
      </c>
      <c r="BW94" s="5">
        <v>1</v>
      </c>
      <c r="BX94" s="5">
        <v>1</v>
      </c>
      <c r="BY94" s="5">
        <v>1</v>
      </c>
      <c r="BZ94" s="5">
        <v>1</v>
      </c>
      <c r="CA94" s="5">
        <v>1</v>
      </c>
      <c r="CB94" s="5">
        <v>1</v>
      </c>
      <c r="CC94" s="5">
        <v>1</v>
      </c>
      <c r="CD94" s="5">
        <v>1</v>
      </c>
      <c r="CE94" s="5">
        <v>1</v>
      </c>
      <c r="CF94" s="5">
        <v>1</v>
      </c>
      <c r="CG94" s="5">
        <v>1</v>
      </c>
      <c r="CH94" s="5">
        <v>1</v>
      </c>
      <c r="CI94" s="5">
        <v>1</v>
      </c>
      <c r="CJ94" s="5">
        <v>1</v>
      </c>
      <c r="CK94" s="5">
        <v>1</v>
      </c>
      <c r="CL94" s="5">
        <v>1</v>
      </c>
      <c r="CM94" s="5">
        <v>1</v>
      </c>
    </row>
    <row r="95" spans="1:91" x14ac:dyDescent="0.3">
      <c r="A95" s="2" t="s">
        <v>227</v>
      </c>
      <c r="B95" s="5">
        <v>1</v>
      </c>
      <c r="C95" s="5">
        <v>1</v>
      </c>
      <c r="D95" s="5">
        <v>1</v>
      </c>
      <c r="E95" s="5">
        <v>1</v>
      </c>
      <c r="F95" s="5">
        <v>1</v>
      </c>
      <c r="G95" s="5">
        <v>1</v>
      </c>
      <c r="H95" s="5">
        <v>1</v>
      </c>
      <c r="I95" s="5">
        <v>1</v>
      </c>
      <c r="J95" s="5">
        <v>1</v>
      </c>
      <c r="K95" s="5">
        <v>1</v>
      </c>
      <c r="L95" s="5">
        <v>1</v>
      </c>
      <c r="M95" s="5">
        <v>1</v>
      </c>
      <c r="N95" s="5">
        <v>1</v>
      </c>
      <c r="O95" s="5">
        <v>1</v>
      </c>
      <c r="P95" s="5">
        <v>1</v>
      </c>
      <c r="Q95" s="5">
        <v>1</v>
      </c>
      <c r="R95" s="5">
        <v>1</v>
      </c>
      <c r="S95" s="5">
        <v>1</v>
      </c>
      <c r="T95" s="5">
        <v>1</v>
      </c>
      <c r="U95" s="5">
        <v>1</v>
      </c>
      <c r="V95" s="5">
        <v>1</v>
      </c>
      <c r="W95" s="5">
        <v>1</v>
      </c>
      <c r="X95" s="5">
        <v>1</v>
      </c>
      <c r="Y95" s="5">
        <v>1</v>
      </c>
      <c r="Z95" s="5">
        <v>1</v>
      </c>
      <c r="AA95" s="5">
        <v>1</v>
      </c>
      <c r="AB95" s="5">
        <v>1</v>
      </c>
      <c r="AC95" s="5">
        <v>1</v>
      </c>
      <c r="AD95" s="5">
        <v>1</v>
      </c>
      <c r="AE95" s="5">
        <v>1</v>
      </c>
      <c r="AF95" s="5">
        <v>1</v>
      </c>
      <c r="AG95" s="5">
        <v>1</v>
      </c>
      <c r="AH95" s="5">
        <v>1</v>
      </c>
      <c r="AI95" s="5">
        <v>1</v>
      </c>
      <c r="AJ95" s="5">
        <v>1</v>
      </c>
      <c r="AK95" s="5">
        <v>1</v>
      </c>
      <c r="AL95" s="5">
        <v>1</v>
      </c>
      <c r="AM95" s="5">
        <v>1</v>
      </c>
      <c r="AN95" s="5">
        <v>1</v>
      </c>
      <c r="AO95" s="5">
        <v>1</v>
      </c>
      <c r="AP95" s="5">
        <v>1</v>
      </c>
      <c r="AQ95" s="5">
        <v>1</v>
      </c>
      <c r="AR95" s="5">
        <v>1</v>
      </c>
      <c r="AS95" s="5">
        <v>1</v>
      </c>
      <c r="AT95" s="5">
        <v>1</v>
      </c>
      <c r="AU95" s="5">
        <v>1</v>
      </c>
      <c r="AV95" s="5">
        <v>1</v>
      </c>
      <c r="AW95" s="5">
        <v>1</v>
      </c>
      <c r="AX95" s="5">
        <v>1</v>
      </c>
      <c r="AY95" s="5">
        <v>1</v>
      </c>
      <c r="AZ95" s="5">
        <v>1</v>
      </c>
      <c r="BA95" s="5">
        <v>1</v>
      </c>
      <c r="BB95" s="5">
        <v>1</v>
      </c>
      <c r="BC95" s="5">
        <v>1</v>
      </c>
      <c r="BD95" s="5">
        <v>1</v>
      </c>
      <c r="BE95" s="5">
        <v>1</v>
      </c>
      <c r="BF95" s="5">
        <v>1</v>
      </c>
      <c r="BG95" s="5">
        <v>1</v>
      </c>
      <c r="BH95" s="5">
        <v>1</v>
      </c>
      <c r="BI95" s="5">
        <v>1</v>
      </c>
      <c r="BJ95" s="5">
        <v>1</v>
      </c>
      <c r="BK95" s="5">
        <v>1</v>
      </c>
      <c r="BL95" s="5">
        <v>1</v>
      </c>
      <c r="BM95" s="5">
        <v>1</v>
      </c>
      <c r="BN95" s="5">
        <v>1</v>
      </c>
      <c r="BO95" s="5">
        <v>1</v>
      </c>
      <c r="BP95" s="5">
        <v>1</v>
      </c>
      <c r="BQ95" s="5">
        <v>1</v>
      </c>
      <c r="BR95" s="5">
        <v>1</v>
      </c>
      <c r="BS95" s="5">
        <v>1</v>
      </c>
      <c r="BT95" s="5">
        <v>1</v>
      </c>
      <c r="BU95" s="5">
        <v>1</v>
      </c>
      <c r="BV95" s="5">
        <v>1</v>
      </c>
      <c r="BW95" s="5">
        <v>1</v>
      </c>
      <c r="BX95" s="5">
        <v>1</v>
      </c>
      <c r="BY95" s="5">
        <v>1</v>
      </c>
      <c r="BZ95" s="5">
        <v>1</v>
      </c>
      <c r="CA95" s="5">
        <v>1</v>
      </c>
      <c r="CB95" s="5">
        <v>1</v>
      </c>
      <c r="CC95" s="5">
        <v>1</v>
      </c>
      <c r="CD95" s="5">
        <v>1</v>
      </c>
      <c r="CE95" s="5">
        <v>1</v>
      </c>
      <c r="CF95" s="5">
        <v>1</v>
      </c>
      <c r="CG95" s="5">
        <v>1</v>
      </c>
      <c r="CH95" s="5">
        <v>1</v>
      </c>
      <c r="CI95" s="5">
        <v>1</v>
      </c>
      <c r="CJ95" s="5">
        <v>1</v>
      </c>
      <c r="CK95" s="5">
        <v>1</v>
      </c>
      <c r="CL95" s="5">
        <v>1</v>
      </c>
      <c r="CM95" s="5">
        <v>1</v>
      </c>
    </row>
    <row r="96" spans="1:91" x14ac:dyDescent="0.3">
      <c r="A96" s="2" t="s">
        <v>228</v>
      </c>
      <c r="B96" s="5">
        <v>1</v>
      </c>
      <c r="C96" s="5">
        <v>1</v>
      </c>
      <c r="D96" s="5">
        <v>1</v>
      </c>
      <c r="E96" s="5">
        <v>1</v>
      </c>
      <c r="F96" s="5">
        <v>1</v>
      </c>
      <c r="G96" s="5">
        <v>1</v>
      </c>
      <c r="H96" s="5">
        <v>1</v>
      </c>
      <c r="I96" s="5">
        <v>1</v>
      </c>
      <c r="J96" s="5">
        <v>1</v>
      </c>
      <c r="K96" s="5">
        <v>1</v>
      </c>
      <c r="L96" s="5">
        <v>1</v>
      </c>
      <c r="M96" s="5">
        <v>1</v>
      </c>
      <c r="N96" s="5">
        <v>1</v>
      </c>
      <c r="O96" s="5">
        <v>1</v>
      </c>
      <c r="P96" s="5">
        <v>1</v>
      </c>
      <c r="Q96" s="5">
        <v>1</v>
      </c>
      <c r="R96" s="5">
        <v>1</v>
      </c>
      <c r="S96" s="5">
        <v>1</v>
      </c>
      <c r="T96" s="5">
        <v>1</v>
      </c>
      <c r="U96" s="5">
        <v>1</v>
      </c>
      <c r="V96" s="5">
        <v>1</v>
      </c>
      <c r="W96" s="5">
        <v>1</v>
      </c>
      <c r="X96" s="5">
        <v>1</v>
      </c>
      <c r="Y96" s="5">
        <v>1</v>
      </c>
      <c r="Z96" s="5">
        <v>1</v>
      </c>
      <c r="AA96" s="5">
        <v>1</v>
      </c>
      <c r="AB96" s="5">
        <v>1</v>
      </c>
      <c r="AC96" s="5">
        <v>1</v>
      </c>
      <c r="AD96" s="5">
        <v>1</v>
      </c>
      <c r="AE96" s="5">
        <v>1</v>
      </c>
      <c r="AF96" s="5">
        <v>1</v>
      </c>
      <c r="AG96" s="5">
        <v>1</v>
      </c>
      <c r="AH96" s="5">
        <v>1</v>
      </c>
      <c r="AI96" s="5">
        <v>1</v>
      </c>
      <c r="AJ96" s="5">
        <v>1</v>
      </c>
      <c r="AK96" s="5">
        <v>1</v>
      </c>
      <c r="AL96" s="5">
        <v>1</v>
      </c>
      <c r="AM96" s="5">
        <v>1</v>
      </c>
      <c r="AN96" s="5">
        <v>1</v>
      </c>
      <c r="AO96" s="5">
        <v>1</v>
      </c>
      <c r="AP96" s="5">
        <v>1</v>
      </c>
      <c r="AQ96" s="5">
        <v>1</v>
      </c>
      <c r="AR96" s="5">
        <v>1</v>
      </c>
      <c r="AS96" s="5">
        <v>1</v>
      </c>
      <c r="AT96" s="5">
        <v>1</v>
      </c>
      <c r="AU96" s="5">
        <v>1</v>
      </c>
      <c r="AV96" s="5">
        <v>1</v>
      </c>
      <c r="AW96" s="5">
        <v>1</v>
      </c>
      <c r="AX96" s="5">
        <v>1</v>
      </c>
      <c r="AY96" s="5">
        <v>1</v>
      </c>
      <c r="AZ96" s="5">
        <v>1</v>
      </c>
      <c r="BA96" s="5">
        <v>1</v>
      </c>
      <c r="BB96" s="5">
        <v>1</v>
      </c>
      <c r="BC96" s="5">
        <v>1</v>
      </c>
      <c r="BD96" s="5">
        <v>1</v>
      </c>
      <c r="BE96" s="5">
        <v>1</v>
      </c>
      <c r="BF96" s="5">
        <v>1</v>
      </c>
      <c r="BG96" s="5">
        <v>1</v>
      </c>
      <c r="BH96" s="5">
        <v>1</v>
      </c>
      <c r="BI96" s="5">
        <v>1</v>
      </c>
      <c r="BJ96" s="5">
        <v>1</v>
      </c>
      <c r="BK96" s="5">
        <v>1</v>
      </c>
      <c r="BL96" s="5">
        <v>1</v>
      </c>
      <c r="BM96" s="5">
        <v>1</v>
      </c>
      <c r="BN96" s="5">
        <v>1</v>
      </c>
      <c r="BO96" s="5">
        <v>1</v>
      </c>
      <c r="BP96" s="5">
        <v>1</v>
      </c>
      <c r="BQ96" s="5">
        <v>1</v>
      </c>
      <c r="BR96" s="5">
        <v>1</v>
      </c>
      <c r="BS96" s="5">
        <v>1</v>
      </c>
      <c r="BT96" s="5">
        <v>1</v>
      </c>
      <c r="BU96" s="5">
        <v>1</v>
      </c>
      <c r="BV96" s="5">
        <v>1</v>
      </c>
      <c r="BW96" s="5">
        <v>1</v>
      </c>
      <c r="BX96" s="5">
        <v>1</v>
      </c>
      <c r="BY96" s="5">
        <v>1</v>
      </c>
      <c r="BZ96" s="5">
        <v>1</v>
      </c>
      <c r="CA96" s="5">
        <v>1</v>
      </c>
      <c r="CB96" s="5">
        <v>1</v>
      </c>
      <c r="CC96" s="5">
        <v>1</v>
      </c>
      <c r="CD96" s="5">
        <v>1</v>
      </c>
      <c r="CE96" s="5">
        <v>1</v>
      </c>
      <c r="CF96" s="5">
        <v>1</v>
      </c>
      <c r="CG96" s="5">
        <v>1</v>
      </c>
      <c r="CH96" s="5">
        <v>1</v>
      </c>
      <c r="CI96" s="5">
        <v>1</v>
      </c>
      <c r="CJ96" s="5">
        <v>1</v>
      </c>
      <c r="CK96" s="5">
        <v>1</v>
      </c>
      <c r="CL96" s="5">
        <v>1</v>
      </c>
      <c r="CM96" s="5">
        <v>1</v>
      </c>
    </row>
    <row r="97" spans="1:91" x14ac:dyDescent="0.3">
      <c r="A97" s="2" t="s">
        <v>229</v>
      </c>
      <c r="B97" s="5">
        <v>1</v>
      </c>
      <c r="C97" s="5">
        <v>1</v>
      </c>
      <c r="D97" s="5">
        <v>1</v>
      </c>
      <c r="E97" s="5">
        <v>1</v>
      </c>
      <c r="F97" s="5">
        <v>1</v>
      </c>
      <c r="G97" s="5">
        <v>1</v>
      </c>
      <c r="H97" s="5">
        <v>1</v>
      </c>
      <c r="I97" s="5">
        <v>1</v>
      </c>
      <c r="J97" s="5">
        <v>1</v>
      </c>
      <c r="K97" s="5">
        <v>1</v>
      </c>
      <c r="L97" s="5">
        <v>1</v>
      </c>
      <c r="M97" s="5">
        <v>1</v>
      </c>
      <c r="N97" s="5">
        <v>1</v>
      </c>
      <c r="O97" s="5">
        <v>1</v>
      </c>
      <c r="P97" s="5">
        <v>1</v>
      </c>
      <c r="Q97" s="5">
        <v>1</v>
      </c>
      <c r="R97" s="5">
        <v>1</v>
      </c>
      <c r="S97" s="5">
        <v>1</v>
      </c>
      <c r="T97" s="5">
        <v>1</v>
      </c>
      <c r="U97" s="5">
        <v>1</v>
      </c>
      <c r="V97" s="5">
        <v>1</v>
      </c>
      <c r="W97" s="5">
        <v>1</v>
      </c>
      <c r="X97" s="5">
        <v>1</v>
      </c>
      <c r="Y97" s="5">
        <v>1</v>
      </c>
      <c r="Z97" s="5">
        <v>1</v>
      </c>
      <c r="AA97" s="5">
        <v>1</v>
      </c>
      <c r="AB97" s="5">
        <v>1</v>
      </c>
      <c r="AC97" s="5">
        <v>1</v>
      </c>
      <c r="AD97" s="5">
        <v>1</v>
      </c>
      <c r="AE97" s="5">
        <v>1</v>
      </c>
      <c r="AF97" s="5">
        <v>1</v>
      </c>
      <c r="AG97" s="5">
        <v>1</v>
      </c>
      <c r="AH97" s="5">
        <v>1</v>
      </c>
      <c r="AI97" s="5">
        <v>1</v>
      </c>
      <c r="AJ97" s="5">
        <v>1</v>
      </c>
      <c r="AK97" s="5">
        <v>1</v>
      </c>
      <c r="AL97" s="5">
        <v>1</v>
      </c>
      <c r="AM97" s="5">
        <v>1</v>
      </c>
      <c r="AN97" s="5">
        <v>1</v>
      </c>
      <c r="AO97" s="5">
        <v>1</v>
      </c>
      <c r="AP97" s="5">
        <v>1</v>
      </c>
      <c r="AQ97" s="5">
        <v>1</v>
      </c>
      <c r="AR97" s="5">
        <v>1</v>
      </c>
      <c r="AS97" s="5">
        <v>1</v>
      </c>
      <c r="AT97" s="5">
        <v>1</v>
      </c>
      <c r="AU97" s="5">
        <v>1</v>
      </c>
      <c r="AV97" s="5">
        <v>1</v>
      </c>
      <c r="AW97" s="5">
        <v>1</v>
      </c>
      <c r="AX97" s="5">
        <v>1</v>
      </c>
      <c r="AY97" s="5">
        <v>1</v>
      </c>
      <c r="AZ97" s="5">
        <v>1</v>
      </c>
      <c r="BA97" s="5">
        <v>1</v>
      </c>
      <c r="BB97" s="5">
        <v>1</v>
      </c>
      <c r="BC97" s="5">
        <v>1</v>
      </c>
      <c r="BD97" s="5">
        <v>1</v>
      </c>
      <c r="BE97" s="5">
        <v>1</v>
      </c>
      <c r="BF97" s="5">
        <v>1</v>
      </c>
      <c r="BG97" s="5">
        <v>1</v>
      </c>
      <c r="BH97" s="5">
        <v>1</v>
      </c>
      <c r="BI97" s="5">
        <v>1</v>
      </c>
      <c r="BJ97" s="5">
        <v>1</v>
      </c>
      <c r="BK97" s="5">
        <v>1</v>
      </c>
      <c r="BL97" s="5">
        <v>1</v>
      </c>
      <c r="BM97" s="5">
        <v>1</v>
      </c>
      <c r="BN97" s="5">
        <v>1</v>
      </c>
      <c r="BO97" s="5">
        <v>1</v>
      </c>
      <c r="BP97" s="5">
        <v>1</v>
      </c>
      <c r="BQ97" s="5">
        <v>1</v>
      </c>
      <c r="BR97" s="5">
        <v>1</v>
      </c>
      <c r="BS97" s="5">
        <v>1</v>
      </c>
      <c r="BT97" s="5">
        <v>1</v>
      </c>
      <c r="BU97" s="5">
        <v>1</v>
      </c>
      <c r="BV97" s="5">
        <v>1</v>
      </c>
      <c r="BW97" s="5">
        <v>1</v>
      </c>
      <c r="BX97" s="5">
        <v>1</v>
      </c>
      <c r="BY97" s="5">
        <v>1</v>
      </c>
      <c r="BZ97" s="5">
        <v>1</v>
      </c>
      <c r="CA97" s="5">
        <v>1</v>
      </c>
      <c r="CB97" s="5">
        <v>1</v>
      </c>
      <c r="CC97" s="5">
        <v>1</v>
      </c>
      <c r="CD97" s="5">
        <v>1</v>
      </c>
      <c r="CE97" s="5">
        <v>1</v>
      </c>
      <c r="CF97" s="5">
        <v>1</v>
      </c>
      <c r="CG97" s="5">
        <v>1</v>
      </c>
      <c r="CH97" s="5">
        <v>1</v>
      </c>
      <c r="CI97" s="5">
        <v>1</v>
      </c>
      <c r="CJ97" s="5">
        <v>1</v>
      </c>
      <c r="CK97" s="5">
        <v>1</v>
      </c>
      <c r="CL97" s="5">
        <v>1</v>
      </c>
      <c r="CM97" s="5">
        <v>1</v>
      </c>
    </row>
    <row r="98" spans="1:91" x14ac:dyDescent="0.3">
      <c r="A98" s="2" t="s">
        <v>230</v>
      </c>
      <c r="B98" s="5">
        <v>1</v>
      </c>
      <c r="C98" s="5">
        <v>1</v>
      </c>
      <c r="D98" s="5">
        <v>1</v>
      </c>
      <c r="E98" s="5">
        <v>1</v>
      </c>
      <c r="F98" s="5">
        <v>1</v>
      </c>
      <c r="G98" s="5">
        <v>1</v>
      </c>
      <c r="H98" s="5">
        <v>1</v>
      </c>
      <c r="I98" s="5">
        <v>1</v>
      </c>
      <c r="J98" s="5">
        <v>1</v>
      </c>
      <c r="K98" s="5">
        <v>1</v>
      </c>
      <c r="L98" s="5">
        <v>1</v>
      </c>
      <c r="M98" s="5">
        <v>1</v>
      </c>
      <c r="N98" s="5">
        <v>1</v>
      </c>
      <c r="O98" s="5">
        <v>1</v>
      </c>
      <c r="P98" s="5">
        <v>1</v>
      </c>
      <c r="Q98" s="5">
        <v>1</v>
      </c>
      <c r="R98" s="5">
        <v>1</v>
      </c>
      <c r="S98" s="5">
        <v>1</v>
      </c>
      <c r="T98" s="5">
        <v>1</v>
      </c>
      <c r="U98" s="5">
        <v>1</v>
      </c>
      <c r="V98" s="5">
        <v>1</v>
      </c>
      <c r="W98" s="5">
        <v>1</v>
      </c>
      <c r="X98" s="5">
        <v>1</v>
      </c>
      <c r="Y98" s="5">
        <v>1</v>
      </c>
      <c r="Z98" s="5">
        <v>1</v>
      </c>
      <c r="AA98" s="5">
        <v>1</v>
      </c>
      <c r="AB98" s="5">
        <v>1</v>
      </c>
      <c r="AC98" s="5">
        <v>1</v>
      </c>
      <c r="AD98" s="5">
        <v>1</v>
      </c>
      <c r="AE98" s="5">
        <v>1</v>
      </c>
      <c r="AF98" s="5">
        <v>1</v>
      </c>
      <c r="AG98" s="5">
        <v>1</v>
      </c>
      <c r="AH98" s="5">
        <v>1</v>
      </c>
      <c r="AI98" s="5">
        <v>1</v>
      </c>
      <c r="AJ98" s="5">
        <v>1</v>
      </c>
      <c r="AK98" s="5">
        <v>1</v>
      </c>
      <c r="AL98" s="5">
        <v>1</v>
      </c>
      <c r="AM98" s="5">
        <v>1</v>
      </c>
      <c r="AN98" s="5">
        <v>1</v>
      </c>
      <c r="AO98" s="5">
        <v>1</v>
      </c>
      <c r="AP98" s="5">
        <v>1</v>
      </c>
      <c r="AQ98" s="5">
        <v>1</v>
      </c>
      <c r="AR98" s="5">
        <v>1</v>
      </c>
      <c r="AS98" s="5">
        <v>1</v>
      </c>
      <c r="AT98" s="5">
        <v>1</v>
      </c>
      <c r="AU98" s="5">
        <v>1</v>
      </c>
      <c r="AV98" s="5">
        <v>1</v>
      </c>
      <c r="AW98" s="5">
        <v>1</v>
      </c>
      <c r="AX98" s="5">
        <v>1</v>
      </c>
      <c r="AY98" s="5">
        <v>1</v>
      </c>
      <c r="AZ98" s="5">
        <v>1</v>
      </c>
      <c r="BA98" s="5">
        <v>1</v>
      </c>
      <c r="BB98" s="5">
        <v>1</v>
      </c>
      <c r="BC98" s="5">
        <v>1</v>
      </c>
      <c r="BD98" s="5">
        <v>1</v>
      </c>
      <c r="BE98" s="5">
        <v>1</v>
      </c>
      <c r="BF98" s="5">
        <v>1</v>
      </c>
      <c r="BG98" s="5">
        <v>1</v>
      </c>
      <c r="BH98" s="5">
        <v>1</v>
      </c>
      <c r="BI98" s="5">
        <v>1</v>
      </c>
      <c r="BJ98" s="5">
        <v>1</v>
      </c>
      <c r="BK98" s="5">
        <v>1</v>
      </c>
      <c r="BL98" s="5">
        <v>1</v>
      </c>
      <c r="BM98" s="5">
        <v>1</v>
      </c>
      <c r="BN98" s="5">
        <v>1</v>
      </c>
      <c r="BO98" s="5">
        <v>1</v>
      </c>
      <c r="BP98" s="5">
        <v>1</v>
      </c>
      <c r="BQ98" s="5">
        <v>1</v>
      </c>
      <c r="BR98" s="5">
        <v>1</v>
      </c>
      <c r="BS98" s="5">
        <v>1</v>
      </c>
      <c r="BT98" s="5">
        <v>1</v>
      </c>
      <c r="BU98" s="5">
        <v>1</v>
      </c>
      <c r="BV98" s="5">
        <v>1</v>
      </c>
      <c r="BW98" s="5">
        <v>1</v>
      </c>
      <c r="BX98" s="5">
        <v>1</v>
      </c>
      <c r="BY98" s="5">
        <v>1</v>
      </c>
      <c r="BZ98" s="5">
        <v>1</v>
      </c>
      <c r="CA98" s="5">
        <v>1</v>
      </c>
      <c r="CB98" s="5">
        <v>1</v>
      </c>
      <c r="CC98" s="5">
        <v>1</v>
      </c>
      <c r="CD98" s="5">
        <v>1</v>
      </c>
      <c r="CE98" s="5">
        <v>1</v>
      </c>
      <c r="CF98" s="5">
        <v>1</v>
      </c>
      <c r="CG98" s="5">
        <v>1</v>
      </c>
      <c r="CH98" s="5">
        <v>1</v>
      </c>
      <c r="CI98" s="5">
        <v>1</v>
      </c>
      <c r="CJ98" s="5">
        <v>1</v>
      </c>
      <c r="CK98" s="5">
        <v>1</v>
      </c>
      <c r="CL98" s="5">
        <v>1</v>
      </c>
      <c r="CM98" s="5">
        <v>1</v>
      </c>
    </row>
    <row r="99" spans="1:91" x14ac:dyDescent="0.3">
      <c r="A99" s="2" t="s">
        <v>231</v>
      </c>
      <c r="B99" s="5">
        <v>1</v>
      </c>
      <c r="C99" s="5">
        <v>1</v>
      </c>
      <c r="D99" s="5">
        <v>1</v>
      </c>
      <c r="E99" s="5">
        <v>1</v>
      </c>
      <c r="F99" s="5">
        <v>1</v>
      </c>
      <c r="G99" s="5">
        <v>1</v>
      </c>
      <c r="H99" s="5">
        <v>1</v>
      </c>
      <c r="I99" s="5">
        <v>1</v>
      </c>
      <c r="J99" s="5">
        <v>1</v>
      </c>
      <c r="K99" s="5">
        <v>1</v>
      </c>
      <c r="L99" s="5">
        <v>1</v>
      </c>
      <c r="M99" s="5">
        <v>1</v>
      </c>
      <c r="N99" s="5">
        <v>1</v>
      </c>
      <c r="O99" s="5">
        <v>1</v>
      </c>
      <c r="P99" s="5">
        <v>1</v>
      </c>
      <c r="Q99" s="5">
        <v>1</v>
      </c>
      <c r="R99" s="5">
        <v>1</v>
      </c>
      <c r="S99" s="5">
        <v>1</v>
      </c>
      <c r="T99" s="5">
        <v>1</v>
      </c>
      <c r="U99" s="5">
        <v>1</v>
      </c>
      <c r="V99" s="5">
        <v>1</v>
      </c>
      <c r="W99" s="5">
        <v>1</v>
      </c>
      <c r="X99" s="5">
        <v>1</v>
      </c>
      <c r="Y99" s="5">
        <v>1</v>
      </c>
      <c r="Z99" s="5">
        <v>1</v>
      </c>
      <c r="AA99" s="5">
        <v>1</v>
      </c>
      <c r="AB99" s="5">
        <v>1</v>
      </c>
      <c r="AC99" s="5">
        <v>1</v>
      </c>
      <c r="AD99" s="5">
        <v>1</v>
      </c>
      <c r="AE99" s="5">
        <v>1</v>
      </c>
      <c r="AF99" s="5">
        <v>1</v>
      </c>
      <c r="AG99" s="5">
        <v>1</v>
      </c>
      <c r="AH99" s="5">
        <v>1</v>
      </c>
      <c r="AI99" s="5">
        <v>1</v>
      </c>
      <c r="AJ99" s="5">
        <v>1</v>
      </c>
      <c r="AK99" s="5">
        <v>1</v>
      </c>
      <c r="AL99" s="5">
        <v>1</v>
      </c>
      <c r="AM99" s="5">
        <v>1</v>
      </c>
      <c r="AN99" s="5">
        <v>1</v>
      </c>
      <c r="AO99" s="5">
        <v>1</v>
      </c>
      <c r="AP99" s="5">
        <v>1</v>
      </c>
      <c r="AQ99" s="5">
        <v>1</v>
      </c>
      <c r="AR99" s="5">
        <v>1</v>
      </c>
      <c r="AS99" s="5">
        <v>1</v>
      </c>
      <c r="AT99" s="5">
        <v>1</v>
      </c>
      <c r="AU99" s="5">
        <v>1</v>
      </c>
      <c r="AV99" s="5">
        <v>1</v>
      </c>
      <c r="AW99" s="5">
        <v>1</v>
      </c>
      <c r="AX99" s="5">
        <v>1</v>
      </c>
      <c r="AY99" s="5">
        <v>1</v>
      </c>
      <c r="AZ99" s="5">
        <v>1</v>
      </c>
      <c r="BA99" s="5">
        <v>1</v>
      </c>
      <c r="BB99" s="5">
        <v>1</v>
      </c>
      <c r="BC99" s="5">
        <v>1</v>
      </c>
      <c r="BD99" s="5">
        <v>1</v>
      </c>
      <c r="BE99" s="5">
        <v>1</v>
      </c>
      <c r="BF99" s="5">
        <v>1</v>
      </c>
      <c r="BG99" s="5">
        <v>1</v>
      </c>
      <c r="BH99" s="5">
        <v>1</v>
      </c>
      <c r="BI99" s="5">
        <v>1</v>
      </c>
      <c r="BJ99" s="5">
        <v>1</v>
      </c>
      <c r="BK99" s="5">
        <v>1</v>
      </c>
      <c r="BL99" s="5">
        <v>1</v>
      </c>
      <c r="BM99" s="5">
        <v>1</v>
      </c>
      <c r="BN99" s="5">
        <v>1</v>
      </c>
      <c r="BO99" s="5">
        <v>1</v>
      </c>
      <c r="BP99" s="5">
        <v>1</v>
      </c>
      <c r="BQ99" s="5">
        <v>1</v>
      </c>
      <c r="BR99" s="5">
        <v>1</v>
      </c>
      <c r="BS99" s="5">
        <v>1</v>
      </c>
      <c r="BT99" s="5">
        <v>1</v>
      </c>
      <c r="BU99" s="5">
        <v>1</v>
      </c>
      <c r="BV99" s="5">
        <v>1</v>
      </c>
      <c r="BW99" s="5">
        <v>1</v>
      </c>
      <c r="BX99" s="5">
        <v>1</v>
      </c>
      <c r="BY99" s="5">
        <v>1</v>
      </c>
      <c r="BZ99" s="5">
        <v>1</v>
      </c>
      <c r="CA99" s="5">
        <v>1</v>
      </c>
      <c r="CB99" s="5">
        <v>1</v>
      </c>
      <c r="CC99" s="5">
        <v>1</v>
      </c>
      <c r="CD99" s="5">
        <v>1</v>
      </c>
      <c r="CE99" s="5">
        <v>1</v>
      </c>
      <c r="CF99" s="5">
        <v>1</v>
      </c>
      <c r="CG99" s="5">
        <v>1</v>
      </c>
      <c r="CH99" s="5">
        <v>1</v>
      </c>
      <c r="CI99" s="5">
        <v>1</v>
      </c>
      <c r="CJ99" s="5">
        <v>1</v>
      </c>
      <c r="CK99" s="5">
        <v>1</v>
      </c>
      <c r="CL99" s="5">
        <v>1</v>
      </c>
      <c r="CM99" s="5">
        <v>1</v>
      </c>
    </row>
    <row r="100" spans="1:91" x14ac:dyDescent="0.3">
      <c r="A100" s="2" t="s">
        <v>234</v>
      </c>
      <c r="B100" s="5">
        <v>1</v>
      </c>
      <c r="C100" s="5">
        <v>1</v>
      </c>
      <c r="D100" s="5">
        <v>1</v>
      </c>
      <c r="E100" s="5">
        <v>1</v>
      </c>
      <c r="F100" s="5">
        <v>1</v>
      </c>
      <c r="G100" s="5">
        <v>1</v>
      </c>
      <c r="H100" s="5">
        <v>1</v>
      </c>
      <c r="I100" s="5">
        <v>1</v>
      </c>
      <c r="J100" s="5">
        <v>1</v>
      </c>
      <c r="K100" s="5">
        <v>1</v>
      </c>
      <c r="L100" s="5">
        <v>1</v>
      </c>
      <c r="M100" s="5">
        <v>1</v>
      </c>
      <c r="N100" s="5">
        <v>1</v>
      </c>
      <c r="O100" s="5">
        <v>1</v>
      </c>
      <c r="P100" s="5">
        <v>1</v>
      </c>
      <c r="Q100" s="5">
        <v>1</v>
      </c>
      <c r="R100" s="5">
        <v>1</v>
      </c>
      <c r="S100" s="5">
        <v>1</v>
      </c>
      <c r="T100" s="5">
        <v>1</v>
      </c>
      <c r="U100" s="5">
        <v>1</v>
      </c>
      <c r="V100" s="5">
        <v>1</v>
      </c>
      <c r="W100" s="5">
        <v>1</v>
      </c>
      <c r="X100" s="5">
        <v>1</v>
      </c>
      <c r="Y100" s="5">
        <v>1</v>
      </c>
      <c r="Z100" s="5">
        <v>1</v>
      </c>
      <c r="AA100" s="5">
        <v>1</v>
      </c>
      <c r="AB100" s="5">
        <v>1</v>
      </c>
      <c r="AC100" s="5">
        <v>1</v>
      </c>
      <c r="AD100" s="5">
        <v>1</v>
      </c>
      <c r="AE100" s="5">
        <v>1</v>
      </c>
      <c r="AF100" s="5">
        <v>1</v>
      </c>
      <c r="AG100" s="5">
        <v>1</v>
      </c>
      <c r="AH100" s="5">
        <v>1</v>
      </c>
      <c r="AI100" s="5">
        <v>1</v>
      </c>
      <c r="AJ100" s="5">
        <v>1</v>
      </c>
      <c r="AK100" s="5">
        <v>1</v>
      </c>
      <c r="AL100" s="5">
        <v>1</v>
      </c>
      <c r="AM100" s="5">
        <v>1</v>
      </c>
      <c r="AN100" s="5">
        <v>1</v>
      </c>
      <c r="AO100" s="5">
        <v>1</v>
      </c>
      <c r="AP100" s="5">
        <v>1</v>
      </c>
      <c r="AQ100" s="5">
        <v>1</v>
      </c>
      <c r="AR100" s="5">
        <v>1</v>
      </c>
      <c r="AS100" s="5">
        <v>1</v>
      </c>
      <c r="AT100" s="5">
        <v>1</v>
      </c>
      <c r="AU100" s="5">
        <v>1</v>
      </c>
      <c r="AV100" s="5">
        <v>1</v>
      </c>
      <c r="AW100" s="5">
        <v>1</v>
      </c>
      <c r="AX100" s="5">
        <v>1</v>
      </c>
      <c r="AY100" s="5">
        <v>1</v>
      </c>
      <c r="AZ100" s="5">
        <v>1</v>
      </c>
      <c r="BA100" s="5">
        <v>1</v>
      </c>
      <c r="BB100" s="5">
        <v>1</v>
      </c>
      <c r="BC100" s="5">
        <v>1</v>
      </c>
      <c r="BD100" s="5">
        <v>1</v>
      </c>
      <c r="BE100" s="5">
        <v>1</v>
      </c>
      <c r="BF100" s="5">
        <v>1</v>
      </c>
      <c r="BG100" s="5">
        <v>1</v>
      </c>
      <c r="BH100" s="5">
        <v>1</v>
      </c>
      <c r="BI100" s="5">
        <v>1</v>
      </c>
      <c r="BJ100" s="5">
        <v>1</v>
      </c>
      <c r="BK100" s="5">
        <v>1</v>
      </c>
      <c r="BL100" s="5">
        <v>1</v>
      </c>
      <c r="BM100" s="5">
        <v>1</v>
      </c>
      <c r="BN100" s="5">
        <v>1</v>
      </c>
      <c r="BO100" s="5">
        <v>1</v>
      </c>
      <c r="BP100" s="5">
        <v>1</v>
      </c>
      <c r="BQ100" s="5">
        <v>1</v>
      </c>
      <c r="BR100" s="5">
        <v>1</v>
      </c>
      <c r="BS100" s="5">
        <v>1</v>
      </c>
      <c r="BT100" s="5">
        <v>1</v>
      </c>
      <c r="BU100" s="5">
        <v>1</v>
      </c>
      <c r="BV100" s="5">
        <v>1</v>
      </c>
      <c r="BW100" s="5">
        <v>1</v>
      </c>
      <c r="BX100" s="5">
        <v>1</v>
      </c>
      <c r="BY100" s="5">
        <v>1</v>
      </c>
      <c r="BZ100" s="5">
        <v>1</v>
      </c>
      <c r="CA100" s="5">
        <v>1</v>
      </c>
      <c r="CB100" s="5">
        <v>1</v>
      </c>
      <c r="CC100" s="5">
        <v>1</v>
      </c>
      <c r="CD100" s="5">
        <v>1</v>
      </c>
      <c r="CE100" s="5">
        <v>1</v>
      </c>
      <c r="CF100" s="5">
        <v>1</v>
      </c>
      <c r="CG100" s="5">
        <v>1</v>
      </c>
      <c r="CH100" s="5">
        <v>1</v>
      </c>
      <c r="CI100" s="5">
        <v>1</v>
      </c>
      <c r="CJ100" s="5">
        <v>1</v>
      </c>
      <c r="CK100" s="5">
        <v>1</v>
      </c>
      <c r="CL100" s="5">
        <v>1</v>
      </c>
      <c r="CM100" s="5">
        <v>1</v>
      </c>
    </row>
    <row r="101" spans="1:91" x14ac:dyDescent="0.3">
      <c r="A101" s="2" t="s">
        <v>235</v>
      </c>
      <c r="B101" s="5">
        <v>1</v>
      </c>
      <c r="C101" s="5">
        <v>1</v>
      </c>
      <c r="D101" s="5">
        <v>1</v>
      </c>
      <c r="E101" s="5">
        <v>1</v>
      </c>
      <c r="F101" s="5">
        <v>1</v>
      </c>
      <c r="G101" s="5">
        <v>1</v>
      </c>
      <c r="H101" s="5">
        <v>1</v>
      </c>
      <c r="I101" s="5">
        <v>1</v>
      </c>
      <c r="J101" s="5">
        <v>1</v>
      </c>
      <c r="K101" s="5">
        <v>1</v>
      </c>
      <c r="L101" s="5">
        <v>1</v>
      </c>
      <c r="M101" s="5">
        <v>1</v>
      </c>
      <c r="N101" s="5">
        <v>1</v>
      </c>
      <c r="O101" s="5">
        <v>1</v>
      </c>
      <c r="P101" s="5">
        <v>1</v>
      </c>
      <c r="Q101" s="5">
        <v>1</v>
      </c>
      <c r="R101" s="5">
        <v>1</v>
      </c>
      <c r="S101" s="5">
        <v>1</v>
      </c>
      <c r="T101" s="5">
        <v>1</v>
      </c>
      <c r="U101" s="5">
        <v>1</v>
      </c>
      <c r="V101" s="5">
        <v>1</v>
      </c>
      <c r="W101" s="5">
        <v>1</v>
      </c>
      <c r="X101" s="5">
        <v>1</v>
      </c>
      <c r="Y101" s="5">
        <v>1</v>
      </c>
      <c r="Z101" s="5">
        <v>1</v>
      </c>
      <c r="AA101" s="5">
        <v>1</v>
      </c>
      <c r="AB101" s="5">
        <v>1</v>
      </c>
      <c r="AC101" s="5">
        <v>1</v>
      </c>
      <c r="AD101" s="5">
        <v>1</v>
      </c>
      <c r="AE101" s="5">
        <v>1</v>
      </c>
      <c r="AF101" s="5">
        <v>1</v>
      </c>
      <c r="AG101" s="5">
        <v>1</v>
      </c>
      <c r="AH101" s="5">
        <v>1</v>
      </c>
      <c r="AI101" s="5">
        <v>1</v>
      </c>
      <c r="AJ101" s="5">
        <v>1</v>
      </c>
      <c r="AK101" s="5">
        <v>1</v>
      </c>
      <c r="AL101" s="5">
        <v>1</v>
      </c>
      <c r="AM101" s="5">
        <v>1</v>
      </c>
      <c r="AN101" s="5">
        <v>1</v>
      </c>
      <c r="AO101" s="5">
        <v>1</v>
      </c>
      <c r="AP101" s="5">
        <v>1</v>
      </c>
      <c r="AQ101" s="5">
        <v>1</v>
      </c>
      <c r="AR101" s="5">
        <v>1</v>
      </c>
      <c r="AS101" s="5">
        <v>1</v>
      </c>
      <c r="AT101" s="5">
        <v>1</v>
      </c>
      <c r="AU101" s="5">
        <v>1</v>
      </c>
      <c r="AV101" s="5">
        <v>1</v>
      </c>
      <c r="AW101" s="5">
        <v>1</v>
      </c>
      <c r="AX101" s="5">
        <v>1</v>
      </c>
      <c r="AY101" s="5">
        <v>1</v>
      </c>
      <c r="AZ101" s="5">
        <v>1</v>
      </c>
      <c r="BA101" s="5">
        <v>1</v>
      </c>
      <c r="BB101" s="5">
        <v>1</v>
      </c>
      <c r="BC101" s="5">
        <v>1</v>
      </c>
      <c r="BD101" s="5">
        <v>1</v>
      </c>
      <c r="BE101" s="5">
        <v>1</v>
      </c>
      <c r="BF101" s="5">
        <v>1</v>
      </c>
      <c r="BG101" s="5">
        <v>1</v>
      </c>
      <c r="BH101" s="5">
        <v>1</v>
      </c>
      <c r="BI101" s="5">
        <v>1</v>
      </c>
      <c r="BJ101" s="5">
        <v>1</v>
      </c>
      <c r="BK101" s="5">
        <v>1</v>
      </c>
      <c r="BL101" s="5">
        <v>1</v>
      </c>
      <c r="BM101" s="5">
        <v>1</v>
      </c>
      <c r="BN101" s="5">
        <v>1</v>
      </c>
      <c r="BO101" s="5">
        <v>1</v>
      </c>
      <c r="BP101" s="5">
        <v>1</v>
      </c>
      <c r="BQ101" s="5">
        <v>1</v>
      </c>
      <c r="BR101" s="5">
        <v>1</v>
      </c>
      <c r="BS101" s="5">
        <v>1</v>
      </c>
      <c r="BT101" s="5">
        <v>1</v>
      </c>
      <c r="BU101" s="5">
        <v>1</v>
      </c>
      <c r="BV101" s="5">
        <v>1</v>
      </c>
      <c r="BW101" s="5">
        <v>1</v>
      </c>
      <c r="BX101" s="5">
        <v>1</v>
      </c>
      <c r="BY101" s="5">
        <v>1</v>
      </c>
      <c r="BZ101" s="5">
        <v>1</v>
      </c>
      <c r="CA101" s="5">
        <v>1</v>
      </c>
      <c r="CB101" s="5">
        <v>1</v>
      </c>
      <c r="CC101" s="5">
        <v>1</v>
      </c>
      <c r="CD101" s="5">
        <v>1</v>
      </c>
      <c r="CE101" s="5">
        <v>1</v>
      </c>
      <c r="CF101" s="5">
        <v>1</v>
      </c>
      <c r="CG101" s="5">
        <v>1</v>
      </c>
      <c r="CH101" s="5">
        <v>1</v>
      </c>
      <c r="CI101" s="5">
        <v>1</v>
      </c>
      <c r="CJ101" s="5">
        <v>1</v>
      </c>
      <c r="CK101" s="5">
        <v>1</v>
      </c>
      <c r="CL101" s="5">
        <v>1</v>
      </c>
      <c r="CM101" s="5">
        <v>1</v>
      </c>
    </row>
    <row r="102" spans="1:91" x14ac:dyDescent="0.3">
      <c r="A102" s="2" t="s">
        <v>236</v>
      </c>
      <c r="B102" s="5">
        <v>1</v>
      </c>
      <c r="C102" s="5">
        <v>1</v>
      </c>
      <c r="D102" s="5">
        <v>1</v>
      </c>
      <c r="E102" s="5">
        <v>1</v>
      </c>
      <c r="F102" s="5">
        <v>1</v>
      </c>
      <c r="G102" s="5">
        <v>1</v>
      </c>
      <c r="H102" s="5">
        <v>1</v>
      </c>
      <c r="I102" s="5">
        <v>1</v>
      </c>
      <c r="J102" s="5">
        <v>1</v>
      </c>
      <c r="K102" s="5">
        <v>1</v>
      </c>
      <c r="L102" s="5">
        <v>1</v>
      </c>
      <c r="M102" s="5">
        <v>1</v>
      </c>
      <c r="N102" s="5">
        <v>1</v>
      </c>
      <c r="O102" s="5">
        <v>1</v>
      </c>
      <c r="P102" s="5">
        <v>1</v>
      </c>
      <c r="Q102" s="5">
        <v>1</v>
      </c>
      <c r="R102" s="5">
        <v>1</v>
      </c>
      <c r="S102" s="5">
        <v>1</v>
      </c>
      <c r="T102" s="5">
        <v>1</v>
      </c>
      <c r="U102" s="5">
        <v>1</v>
      </c>
      <c r="V102" s="5">
        <v>1</v>
      </c>
      <c r="W102" s="5">
        <v>1</v>
      </c>
      <c r="X102" s="5">
        <v>1</v>
      </c>
      <c r="Y102" s="5">
        <v>1</v>
      </c>
      <c r="Z102" s="5">
        <v>1</v>
      </c>
      <c r="AA102" s="5">
        <v>1</v>
      </c>
      <c r="AB102" s="5">
        <v>1</v>
      </c>
      <c r="AC102" s="5">
        <v>1</v>
      </c>
      <c r="AD102" s="5">
        <v>1</v>
      </c>
      <c r="AE102" s="5">
        <v>1</v>
      </c>
      <c r="AF102" s="5">
        <v>1</v>
      </c>
      <c r="AG102" s="5">
        <v>1</v>
      </c>
      <c r="AH102" s="5">
        <v>1</v>
      </c>
      <c r="AI102" s="5">
        <v>1</v>
      </c>
      <c r="AJ102" s="5">
        <v>1</v>
      </c>
      <c r="AK102" s="5">
        <v>1</v>
      </c>
      <c r="AL102" s="5">
        <v>1</v>
      </c>
      <c r="AM102" s="5">
        <v>1</v>
      </c>
      <c r="AN102" s="5">
        <v>1</v>
      </c>
      <c r="AO102" s="5">
        <v>1</v>
      </c>
      <c r="AP102" s="5">
        <v>1</v>
      </c>
      <c r="AQ102" s="5">
        <v>1</v>
      </c>
      <c r="AR102" s="5">
        <v>1</v>
      </c>
      <c r="AS102" s="5">
        <v>1</v>
      </c>
      <c r="AT102" s="5">
        <v>1</v>
      </c>
      <c r="AU102" s="5">
        <v>1</v>
      </c>
      <c r="AV102" s="5">
        <v>1</v>
      </c>
      <c r="AW102" s="5">
        <v>1</v>
      </c>
      <c r="AX102" s="5">
        <v>1</v>
      </c>
      <c r="AY102" s="5">
        <v>1</v>
      </c>
      <c r="AZ102" s="5">
        <v>1</v>
      </c>
      <c r="BA102" s="5">
        <v>1</v>
      </c>
      <c r="BB102" s="5">
        <v>1</v>
      </c>
      <c r="BC102" s="5">
        <v>1</v>
      </c>
      <c r="BD102" s="5">
        <v>1</v>
      </c>
      <c r="BE102" s="5">
        <v>1</v>
      </c>
      <c r="BF102" s="5">
        <v>1</v>
      </c>
      <c r="BG102" s="5">
        <v>1</v>
      </c>
      <c r="BH102" s="5">
        <v>1</v>
      </c>
      <c r="BI102" s="5">
        <v>1</v>
      </c>
      <c r="BJ102" s="5">
        <v>1</v>
      </c>
      <c r="BK102" s="5">
        <v>1</v>
      </c>
      <c r="BL102" s="5">
        <v>1</v>
      </c>
      <c r="BM102" s="5">
        <v>1</v>
      </c>
      <c r="BN102" s="5">
        <v>1</v>
      </c>
      <c r="BO102" s="5">
        <v>1</v>
      </c>
      <c r="BP102" s="5">
        <v>1</v>
      </c>
      <c r="BQ102" s="5">
        <v>1</v>
      </c>
      <c r="BR102" s="5">
        <v>1</v>
      </c>
      <c r="BS102" s="5">
        <v>1</v>
      </c>
      <c r="BT102" s="5">
        <v>1</v>
      </c>
      <c r="BU102" s="5">
        <v>1</v>
      </c>
      <c r="BV102" s="5">
        <v>1</v>
      </c>
      <c r="BW102" s="5">
        <v>1</v>
      </c>
      <c r="BX102" s="5">
        <v>1</v>
      </c>
      <c r="BY102" s="5">
        <v>1</v>
      </c>
      <c r="BZ102" s="5">
        <v>1</v>
      </c>
      <c r="CA102" s="5">
        <v>1</v>
      </c>
      <c r="CB102" s="5">
        <v>1</v>
      </c>
      <c r="CC102" s="5">
        <v>1</v>
      </c>
      <c r="CD102" s="5">
        <v>1</v>
      </c>
      <c r="CE102" s="5">
        <v>1</v>
      </c>
      <c r="CF102" s="5">
        <v>1</v>
      </c>
      <c r="CG102" s="5">
        <v>1</v>
      </c>
      <c r="CH102" s="5">
        <v>1</v>
      </c>
      <c r="CI102" s="5">
        <v>1</v>
      </c>
      <c r="CJ102" s="5">
        <v>1</v>
      </c>
      <c r="CK102" s="5">
        <v>1</v>
      </c>
      <c r="CL102" s="5">
        <v>1</v>
      </c>
      <c r="CM102" s="5">
        <v>1</v>
      </c>
    </row>
    <row r="103" spans="1:91" x14ac:dyDescent="0.3">
      <c r="A103" s="2" t="s">
        <v>237</v>
      </c>
      <c r="B103" s="5">
        <v>1</v>
      </c>
      <c r="C103" s="5">
        <v>1</v>
      </c>
      <c r="D103" s="5">
        <v>1</v>
      </c>
      <c r="E103" s="5">
        <v>1</v>
      </c>
      <c r="F103" s="5">
        <v>1</v>
      </c>
      <c r="G103" s="5">
        <v>1</v>
      </c>
      <c r="H103" s="5">
        <v>1</v>
      </c>
      <c r="I103" s="5">
        <v>1</v>
      </c>
      <c r="J103" s="5">
        <v>1</v>
      </c>
      <c r="K103" s="5">
        <v>1</v>
      </c>
      <c r="L103" s="5">
        <v>1</v>
      </c>
      <c r="M103" s="5">
        <v>1</v>
      </c>
      <c r="N103" s="5">
        <v>1</v>
      </c>
      <c r="O103" s="5">
        <v>1</v>
      </c>
      <c r="P103" s="5">
        <v>1</v>
      </c>
      <c r="Q103" s="5">
        <v>1</v>
      </c>
      <c r="R103" s="5">
        <v>1</v>
      </c>
      <c r="S103" s="5">
        <v>1</v>
      </c>
      <c r="T103" s="5">
        <v>1</v>
      </c>
      <c r="U103" s="5">
        <v>1</v>
      </c>
      <c r="V103" s="5">
        <v>1</v>
      </c>
      <c r="W103" s="5">
        <v>1</v>
      </c>
      <c r="X103" s="5">
        <v>1</v>
      </c>
      <c r="Y103" s="5">
        <v>1</v>
      </c>
      <c r="Z103" s="5">
        <v>1</v>
      </c>
      <c r="AA103" s="5">
        <v>1</v>
      </c>
      <c r="AB103" s="5">
        <v>1</v>
      </c>
      <c r="AC103" s="5">
        <v>1</v>
      </c>
      <c r="AD103" s="5">
        <v>1</v>
      </c>
      <c r="AE103" s="5">
        <v>1</v>
      </c>
      <c r="AF103" s="5">
        <v>1</v>
      </c>
      <c r="AG103" s="5">
        <v>1</v>
      </c>
      <c r="AH103" s="5">
        <v>1</v>
      </c>
      <c r="AI103" s="5">
        <v>1</v>
      </c>
      <c r="AJ103" s="5">
        <v>1</v>
      </c>
      <c r="AK103" s="5">
        <v>1</v>
      </c>
      <c r="AL103" s="5">
        <v>1</v>
      </c>
      <c r="AM103" s="5">
        <v>1</v>
      </c>
      <c r="AN103" s="5">
        <v>1</v>
      </c>
      <c r="AO103" s="5">
        <v>1</v>
      </c>
      <c r="AP103" s="5">
        <v>1</v>
      </c>
      <c r="AQ103" s="5">
        <v>1</v>
      </c>
      <c r="AR103" s="5">
        <v>1</v>
      </c>
      <c r="AS103" s="5">
        <v>1</v>
      </c>
      <c r="AT103" s="5">
        <v>1</v>
      </c>
      <c r="AU103" s="5">
        <v>1</v>
      </c>
      <c r="AV103" s="5">
        <v>1</v>
      </c>
      <c r="AW103" s="5">
        <v>1</v>
      </c>
      <c r="AX103" s="5">
        <v>1</v>
      </c>
      <c r="AY103" s="5">
        <v>1</v>
      </c>
      <c r="AZ103" s="5">
        <v>1</v>
      </c>
      <c r="BA103" s="5">
        <v>1</v>
      </c>
      <c r="BB103" s="5">
        <v>1</v>
      </c>
      <c r="BC103" s="5">
        <v>1</v>
      </c>
      <c r="BD103" s="5">
        <v>1</v>
      </c>
      <c r="BE103" s="5">
        <v>1</v>
      </c>
      <c r="BF103" s="5">
        <v>1</v>
      </c>
      <c r="BG103" s="5">
        <v>1</v>
      </c>
      <c r="BH103" s="5">
        <v>1</v>
      </c>
      <c r="BI103" s="5">
        <v>1</v>
      </c>
      <c r="BJ103" s="5">
        <v>1</v>
      </c>
      <c r="BK103" s="5">
        <v>1</v>
      </c>
      <c r="BL103" s="5">
        <v>1</v>
      </c>
      <c r="BM103" s="5">
        <v>1</v>
      </c>
      <c r="BN103" s="5">
        <v>1</v>
      </c>
      <c r="BO103" s="5">
        <v>1</v>
      </c>
      <c r="BP103" s="5">
        <v>1</v>
      </c>
      <c r="BQ103" s="5">
        <v>1</v>
      </c>
      <c r="BR103" s="5">
        <v>1</v>
      </c>
      <c r="BS103" s="5">
        <v>1</v>
      </c>
      <c r="BT103" s="5">
        <v>1</v>
      </c>
      <c r="BU103" s="5">
        <v>1</v>
      </c>
      <c r="BV103" s="5">
        <v>1</v>
      </c>
      <c r="BW103" s="5">
        <v>1</v>
      </c>
      <c r="BX103" s="5">
        <v>1</v>
      </c>
      <c r="BY103" s="5">
        <v>1</v>
      </c>
      <c r="BZ103" s="5">
        <v>1</v>
      </c>
      <c r="CA103" s="5">
        <v>1</v>
      </c>
      <c r="CB103" s="5">
        <v>1</v>
      </c>
      <c r="CC103" s="5">
        <v>1</v>
      </c>
      <c r="CD103" s="5">
        <v>1</v>
      </c>
      <c r="CE103" s="5">
        <v>1</v>
      </c>
      <c r="CF103" s="5">
        <v>1</v>
      </c>
      <c r="CG103" s="5">
        <v>1</v>
      </c>
      <c r="CH103" s="5">
        <v>1</v>
      </c>
      <c r="CI103" s="5">
        <v>1</v>
      </c>
      <c r="CJ103" s="5">
        <v>1</v>
      </c>
      <c r="CK103" s="5">
        <v>1</v>
      </c>
      <c r="CL103" s="5">
        <v>1</v>
      </c>
      <c r="CM103" s="5">
        <v>1</v>
      </c>
    </row>
    <row r="104" spans="1:91" x14ac:dyDescent="0.3">
      <c r="A104" s="2" t="s">
        <v>238</v>
      </c>
      <c r="B104" s="5">
        <v>1</v>
      </c>
      <c r="C104" s="5">
        <v>1</v>
      </c>
      <c r="D104" s="5">
        <v>1</v>
      </c>
      <c r="E104" s="5">
        <v>1</v>
      </c>
      <c r="F104" s="5">
        <v>1</v>
      </c>
      <c r="G104" s="5">
        <v>1</v>
      </c>
      <c r="H104" s="5">
        <v>1</v>
      </c>
      <c r="I104" s="5">
        <v>1</v>
      </c>
      <c r="J104" s="5">
        <v>1</v>
      </c>
      <c r="K104" s="5">
        <v>1</v>
      </c>
      <c r="L104" s="5">
        <v>1</v>
      </c>
      <c r="M104" s="5">
        <v>1</v>
      </c>
      <c r="N104" s="5">
        <v>1</v>
      </c>
      <c r="O104" s="5">
        <v>1</v>
      </c>
      <c r="P104" s="5">
        <v>1</v>
      </c>
      <c r="Q104" s="5">
        <v>1</v>
      </c>
      <c r="R104" s="5">
        <v>1</v>
      </c>
      <c r="S104" s="5">
        <v>1</v>
      </c>
      <c r="T104" s="5">
        <v>1</v>
      </c>
      <c r="U104" s="5">
        <v>1</v>
      </c>
      <c r="V104" s="5">
        <v>1</v>
      </c>
      <c r="W104" s="5">
        <v>1</v>
      </c>
      <c r="X104" s="5">
        <v>1</v>
      </c>
      <c r="Y104" s="5">
        <v>1</v>
      </c>
      <c r="Z104" s="5">
        <v>1</v>
      </c>
      <c r="AA104" s="5">
        <v>1</v>
      </c>
      <c r="AB104" s="5">
        <v>1</v>
      </c>
      <c r="AC104" s="5">
        <v>1</v>
      </c>
      <c r="AD104" s="5">
        <v>1</v>
      </c>
      <c r="AE104" s="5">
        <v>1</v>
      </c>
      <c r="AF104" s="5">
        <v>1</v>
      </c>
      <c r="AG104" s="5">
        <v>1</v>
      </c>
      <c r="AH104" s="5">
        <v>1</v>
      </c>
      <c r="AI104" s="5">
        <v>1</v>
      </c>
      <c r="AJ104" s="5">
        <v>1</v>
      </c>
      <c r="AK104" s="5">
        <v>1</v>
      </c>
      <c r="AL104" s="5">
        <v>1</v>
      </c>
      <c r="AM104" s="5">
        <v>1</v>
      </c>
      <c r="AN104" s="5">
        <v>1</v>
      </c>
      <c r="AO104" s="5">
        <v>1</v>
      </c>
      <c r="AP104" s="5">
        <v>1</v>
      </c>
      <c r="AQ104" s="5">
        <v>1</v>
      </c>
      <c r="AR104" s="5">
        <v>1</v>
      </c>
      <c r="AS104" s="5">
        <v>1</v>
      </c>
      <c r="AT104" s="5">
        <v>1</v>
      </c>
      <c r="AU104" s="5">
        <v>1</v>
      </c>
      <c r="AV104" s="5">
        <v>1</v>
      </c>
      <c r="AW104" s="5">
        <v>1</v>
      </c>
      <c r="AX104" s="5">
        <v>1</v>
      </c>
      <c r="AY104" s="5">
        <v>1</v>
      </c>
      <c r="AZ104" s="5">
        <v>1</v>
      </c>
      <c r="BA104" s="5">
        <v>1</v>
      </c>
      <c r="BB104" s="5">
        <v>1</v>
      </c>
      <c r="BC104" s="5">
        <v>1</v>
      </c>
      <c r="BD104" s="5">
        <v>1</v>
      </c>
      <c r="BE104" s="5">
        <v>1</v>
      </c>
      <c r="BF104" s="5">
        <v>1</v>
      </c>
      <c r="BG104" s="5">
        <v>1</v>
      </c>
      <c r="BH104" s="5">
        <v>1</v>
      </c>
      <c r="BI104" s="5">
        <v>1</v>
      </c>
      <c r="BJ104" s="5">
        <v>1</v>
      </c>
      <c r="BK104" s="5">
        <v>1</v>
      </c>
      <c r="BL104" s="5">
        <v>1</v>
      </c>
      <c r="BM104" s="5">
        <v>1</v>
      </c>
      <c r="BN104" s="5">
        <v>1</v>
      </c>
      <c r="BO104" s="5">
        <v>1</v>
      </c>
      <c r="BP104" s="5">
        <v>1</v>
      </c>
      <c r="BQ104" s="5">
        <v>1</v>
      </c>
      <c r="BR104" s="5">
        <v>1</v>
      </c>
      <c r="BS104" s="5">
        <v>1</v>
      </c>
      <c r="BT104" s="5">
        <v>1</v>
      </c>
      <c r="BU104" s="5">
        <v>1</v>
      </c>
      <c r="BV104" s="5">
        <v>1</v>
      </c>
      <c r="BW104" s="5">
        <v>1</v>
      </c>
      <c r="BX104" s="5">
        <v>1</v>
      </c>
      <c r="BY104" s="5">
        <v>1</v>
      </c>
      <c r="BZ104" s="5">
        <v>1</v>
      </c>
      <c r="CA104" s="5">
        <v>1</v>
      </c>
      <c r="CB104" s="5">
        <v>1</v>
      </c>
      <c r="CC104" s="5">
        <v>1</v>
      </c>
      <c r="CD104" s="5">
        <v>1</v>
      </c>
      <c r="CE104" s="5">
        <v>1</v>
      </c>
      <c r="CF104" s="5">
        <v>1</v>
      </c>
      <c r="CG104" s="5">
        <v>1</v>
      </c>
      <c r="CH104" s="5">
        <v>1</v>
      </c>
      <c r="CI104" s="5">
        <v>1</v>
      </c>
      <c r="CJ104" s="5">
        <v>1</v>
      </c>
      <c r="CK104" s="5">
        <v>1</v>
      </c>
      <c r="CL104" s="5">
        <v>1</v>
      </c>
      <c r="CM104" s="5">
        <v>1</v>
      </c>
    </row>
    <row r="105" spans="1:91" x14ac:dyDescent="0.3">
      <c r="A105" s="2" t="s">
        <v>239</v>
      </c>
      <c r="B105" s="5">
        <v>1</v>
      </c>
      <c r="C105" s="5">
        <v>1</v>
      </c>
      <c r="D105" s="5">
        <v>1</v>
      </c>
      <c r="E105" s="5">
        <v>1</v>
      </c>
      <c r="F105" s="5">
        <v>1</v>
      </c>
      <c r="G105" s="5">
        <v>1</v>
      </c>
      <c r="H105" s="5">
        <v>1</v>
      </c>
      <c r="I105" s="5">
        <v>1</v>
      </c>
      <c r="J105" s="5">
        <v>1</v>
      </c>
      <c r="K105" s="5">
        <v>1</v>
      </c>
      <c r="L105" s="5">
        <v>1</v>
      </c>
      <c r="M105" s="5">
        <v>1</v>
      </c>
      <c r="N105" s="5">
        <v>1</v>
      </c>
      <c r="O105" s="5">
        <v>1</v>
      </c>
      <c r="P105" s="5">
        <v>1</v>
      </c>
      <c r="Q105" s="5">
        <v>1</v>
      </c>
      <c r="R105" s="5">
        <v>1</v>
      </c>
      <c r="S105" s="5">
        <v>1</v>
      </c>
      <c r="T105" s="5">
        <v>1</v>
      </c>
      <c r="U105" s="5">
        <v>1</v>
      </c>
      <c r="V105" s="5">
        <v>1</v>
      </c>
      <c r="W105" s="5">
        <v>1</v>
      </c>
      <c r="X105" s="5">
        <v>1</v>
      </c>
      <c r="Y105" s="5">
        <v>1</v>
      </c>
      <c r="Z105" s="5">
        <v>1</v>
      </c>
      <c r="AA105" s="5">
        <v>1</v>
      </c>
      <c r="AB105" s="5">
        <v>1</v>
      </c>
      <c r="AC105" s="5">
        <v>1</v>
      </c>
      <c r="AD105" s="5">
        <v>1</v>
      </c>
      <c r="AE105" s="5">
        <v>1</v>
      </c>
      <c r="AF105" s="5">
        <v>1</v>
      </c>
      <c r="AG105" s="5">
        <v>1</v>
      </c>
      <c r="AH105" s="5">
        <v>1</v>
      </c>
      <c r="AI105" s="5">
        <v>1</v>
      </c>
      <c r="AJ105" s="5">
        <v>1</v>
      </c>
      <c r="AK105" s="5">
        <v>1</v>
      </c>
      <c r="AL105" s="5">
        <v>1</v>
      </c>
      <c r="AM105" s="5">
        <v>1</v>
      </c>
      <c r="AN105" s="5">
        <v>1</v>
      </c>
      <c r="AO105" s="5">
        <v>1</v>
      </c>
      <c r="AP105" s="5">
        <v>1</v>
      </c>
      <c r="AQ105" s="5">
        <v>1</v>
      </c>
      <c r="AR105" s="5">
        <v>1</v>
      </c>
      <c r="AS105" s="5">
        <v>1</v>
      </c>
      <c r="AT105" s="5">
        <v>1</v>
      </c>
      <c r="AU105" s="5">
        <v>1</v>
      </c>
      <c r="AV105" s="5">
        <v>1</v>
      </c>
      <c r="AW105" s="5">
        <v>1</v>
      </c>
      <c r="AX105" s="5">
        <v>1</v>
      </c>
      <c r="AY105" s="5">
        <v>1</v>
      </c>
      <c r="AZ105" s="5">
        <v>1</v>
      </c>
      <c r="BA105" s="5">
        <v>1</v>
      </c>
      <c r="BB105" s="5">
        <v>1</v>
      </c>
      <c r="BC105" s="5">
        <v>1</v>
      </c>
      <c r="BD105" s="5">
        <v>1</v>
      </c>
      <c r="BE105" s="5">
        <v>1</v>
      </c>
      <c r="BF105" s="5">
        <v>1</v>
      </c>
      <c r="BG105" s="5">
        <v>1</v>
      </c>
      <c r="BH105" s="5">
        <v>1</v>
      </c>
      <c r="BI105" s="5">
        <v>1</v>
      </c>
      <c r="BJ105" s="5">
        <v>1</v>
      </c>
      <c r="BK105" s="5">
        <v>1</v>
      </c>
      <c r="BL105" s="5">
        <v>1</v>
      </c>
      <c r="BM105" s="5">
        <v>1</v>
      </c>
      <c r="BN105" s="5">
        <v>1</v>
      </c>
      <c r="BO105" s="5">
        <v>1</v>
      </c>
      <c r="BP105" s="5">
        <v>1</v>
      </c>
      <c r="BQ105" s="5">
        <v>1</v>
      </c>
      <c r="BR105" s="5">
        <v>1</v>
      </c>
      <c r="BS105" s="5">
        <v>1</v>
      </c>
      <c r="BT105" s="5">
        <v>1</v>
      </c>
      <c r="BU105" s="5">
        <v>1</v>
      </c>
      <c r="BV105" s="5">
        <v>1</v>
      </c>
      <c r="BW105" s="5">
        <v>1</v>
      </c>
      <c r="BX105" s="5">
        <v>1</v>
      </c>
      <c r="BY105" s="5">
        <v>1</v>
      </c>
      <c r="BZ105" s="5">
        <v>1</v>
      </c>
      <c r="CA105" s="5">
        <v>1</v>
      </c>
      <c r="CB105" s="5">
        <v>1</v>
      </c>
      <c r="CC105" s="5">
        <v>1</v>
      </c>
      <c r="CD105" s="5">
        <v>1</v>
      </c>
      <c r="CE105" s="5">
        <v>1</v>
      </c>
      <c r="CF105" s="5">
        <v>1</v>
      </c>
      <c r="CG105" s="5">
        <v>1</v>
      </c>
      <c r="CH105" s="5">
        <v>1</v>
      </c>
      <c r="CI105" s="5">
        <v>1</v>
      </c>
      <c r="CJ105" s="5">
        <v>1</v>
      </c>
      <c r="CK105" s="5">
        <v>1</v>
      </c>
      <c r="CL105" s="5">
        <v>1</v>
      </c>
      <c r="CM105" s="5">
        <v>1</v>
      </c>
    </row>
    <row r="106" spans="1:91" x14ac:dyDescent="0.3">
      <c r="A106" s="2" t="s">
        <v>240</v>
      </c>
      <c r="B106" s="5">
        <v>1</v>
      </c>
      <c r="C106" s="5">
        <v>1</v>
      </c>
      <c r="D106" s="5">
        <v>1</v>
      </c>
      <c r="E106" s="5">
        <v>1</v>
      </c>
      <c r="F106" s="5">
        <v>1</v>
      </c>
      <c r="G106" s="5">
        <v>1</v>
      </c>
      <c r="H106" s="5">
        <v>1</v>
      </c>
      <c r="I106" s="5">
        <v>1</v>
      </c>
      <c r="J106" s="5">
        <v>1</v>
      </c>
      <c r="K106" s="5">
        <v>1</v>
      </c>
      <c r="L106" s="5">
        <v>1</v>
      </c>
      <c r="M106" s="5">
        <v>1</v>
      </c>
      <c r="N106" s="5">
        <v>1</v>
      </c>
      <c r="O106" s="5">
        <v>1</v>
      </c>
      <c r="P106" s="5">
        <v>1</v>
      </c>
      <c r="Q106" s="5">
        <v>1</v>
      </c>
      <c r="R106" s="5">
        <v>1</v>
      </c>
      <c r="S106" s="5">
        <v>1</v>
      </c>
      <c r="T106" s="5">
        <v>1</v>
      </c>
      <c r="U106" s="5">
        <v>1</v>
      </c>
      <c r="V106" s="5">
        <v>1</v>
      </c>
      <c r="W106" s="5">
        <v>1</v>
      </c>
      <c r="X106" s="5">
        <v>1</v>
      </c>
      <c r="Y106" s="5">
        <v>1</v>
      </c>
      <c r="Z106" s="5">
        <v>1</v>
      </c>
      <c r="AA106" s="5">
        <v>1</v>
      </c>
      <c r="AB106" s="5">
        <v>1</v>
      </c>
      <c r="AC106" s="5">
        <v>1</v>
      </c>
      <c r="AD106" s="5">
        <v>1</v>
      </c>
      <c r="AE106" s="5">
        <v>1</v>
      </c>
      <c r="AF106" s="5">
        <v>1</v>
      </c>
      <c r="AG106" s="5">
        <v>1</v>
      </c>
      <c r="AH106" s="5">
        <v>1</v>
      </c>
      <c r="AI106" s="5">
        <v>1</v>
      </c>
      <c r="AJ106" s="5">
        <v>1</v>
      </c>
      <c r="AK106" s="5">
        <v>1</v>
      </c>
      <c r="AL106" s="5">
        <v>1</v>
      </c>
      <c r="AM106" s="5">
        <v>1</v>
      </c>
      <c r="AN106" s="5">
        <v>1</v>
      </c>
      <c r="AO106" s="5">
        <v>1</v>
      </c>
      <c r="AP106" s="5">
        <v>1</v>
      </c>
      <c r="AQ106" s="5">
        <v>1</v>
      </c>
      <c r="AR106" s="5">
        <v>1</v>
      </c>
      <c r="AS106" s="5">
        <v>1</v>
      </c>
      <c r="AT106" s="5">
        <v>1</v>
      </c>
      <c r="AU106" s="5">
        <v>1</v>
      </c>
      <c r="AV106" s="5">
        <v>1</v>
      </c>
      <c r="AW106" s="5">
        <v>1</v>
      </c>
      <c r="AX106" s="5">
        <v>1</v>
      </c>
      <c r="AY106" s="5">
        <v>1</v>
      </c>
      <c r="AZ106" s="5">
        <v>1</v>
      </c>
      <c r="BA106" s="5">
        <v>1</v>
      </c>
      <c r="BB106" s="5">
        <v>1</v>
      </c>
      <c r="BC106" s="5">
        <v>1</v>
      </c>
      <c r="BD106" s="5">
        <v>1</v>
      </c>
      <c r="BE106" s="5">
        <v>1</v>
      </c>
      <c r="BF106" s="5">
        <v>1</v>
      </c>
      <c r="BG106" s="5">
        <v>1</v>
      </c>
      <c r="BH106" s="5">
        <v>1</v>
      </c>
      <c r="BI106" s="5">
        <v>1</v>
      </c>
      <c r="BJ106" s="5">
        <v>1</v>
      </c>
      <c r="BK106" s="5">
        <v>1</v>
      </c>
      <c r="BL106" s="5">
        <v>1</v>
      </c>
      <c r="BM106" s="5">
        <v>1</v>
      </c>
      <c r="BN106" s="5">
        <v>1</v>
      </c>
      <c r="BO106" s="5">
        <v>1</v>
      </c>
      <c r="BP106" s="5">
        <v>1</v>
      </c>
      <c r="BQ106" s="5">
        <v>1</v>
      </c>
      <c r="BR106" s="5">
        <v>1</v>
      </c>
      <c r="BS106" s="5">
        <v>1</v>
      </c>
      <c r="BT106" s="5">
        <v>1</v>
      </c>
      <c r="BU106" s="5">
        <v>1</v>
      </c>
      <c r="BV106" s="5">
        <v>1</v>
      </c>
      <c r="BW106" s="5">
        <v>1</v>
      </c>
      <c r="BX106" s="5">
        <v>1</v>
      </c>
      <c r="BY106" s="5">
        <v>1</v>
      </c>
      <c r="BZ106" s="5">
        <v>1</v>
      </c>
      <c r="CA106" s="5">
        <v>1</v>
      </c>
      <c r="CB106" s="5">
        <v>1</v>
      </c>
      <c r="CC106" s="5">
        <v>1</v>
      </c>
      <c r="CD106" s="5">
        <v>1</v>
      </c>
      <c r="CE106" s="5">
        <v>1</v>
      </c>
      <c r="CF106" s="5">
        <v>1</v>
      </c>
      <c r="CG106" s="5">
        <v>1</v>
      </c>
      <c r="CH106" s="5">
        <v>1</v>
      </c>
      <c r="CI106" s="5">
        <v>1</v>
      </c>
      <c r="CJ106" s="5">
        <v>1</v>
      </c>
      <c r="CK106" s="5">
        <v>1</v>
      </c>
      <c r="CL106" s="5">
        <v>1</v>
      </c>
      <c r="CM106" s="5">
        <v>1</v>
      </c>
    </row>
    <row r="107" spans="1:91" x14ac:dyDescent="0.3">
      <c r="A107" s="2" t="s">
        <v>241</v>
      </c>
      <c r="B107" s="5">
        <v>1</v>
      </c>
      <c r="C107" s="5">
        <v>1</v>
      </c>
      <c r="D107" s="5">
        <v>1</v>
      </c>
      <c r="E107" s="5">
        <v>1</v>
      </c>
      <c r="F107" s="5">
        <v>1</v>
      </c>
      <c r="G107" s="5">
        <v>1</v>
      </c>
      <c r="H107" s="5">
        <v>1</v>
      </c>
      <c r="I107" s="5">
        <v>1</v>
      </c>
      <c r="J107" s="5">
        <v>1</v>
      </c>
      <c r="K107" s="5">
        <v>1</v>
      </c>
      <c r="L107" s="5">
        <v>1</v>
      </c>
      <c r="M107" s="5">
        <v>1</v>
      </c>
      <c r="N107" s="5">
        <v>1</v>
      </c>
      <c r="O107" s="5">
        <v>1</v>
      </c>
      <c r="P107" s="5">
        <v>1</v>
      </c>
      <c r="Q107" s="5">
        <v>1</v>
      </c>
      <c r="R107" s="5">
        <v>1</v>
      </c>
      <c r="S107" s="5">
        <v>1</v>
      </c>
      <c r="T107" s="5">
        <v>1</v>
      </c>
      <c r="U107" s="5">
        <v>1</v>
      </c>
      <c r="V107" s="5">
        <v>1</v>
      </c>
      <c r="W107" s="5">
        <v>1</v>
      </c>
      <c r="X107" s="5">
        <v>1</v>
      </c>
      <c r="Y107" s="5">
        <v>1</v>
      </c>
      <c r="Z107" s="5">
        <v>1</v>
      </c>
      <c r="AA107" s="5">
        <v>1</v>
      </c>
      <c r="AB107" s="5">
        <v>1</v>
      </c>
      <c r="AC107" s="5">
        <v>1</v>
      </c>
      <c r="AD107" s="5">
        <v>1</v>
      </c>
      <c r="AE107" s="5">
        <v>1</v>
      </c>
      <c r="AF107" s="5">
        <v>1</v>
      </c>
      <c r="AG107" s="5">
        <v>1</v>
      </c>
      <c r="AH107" s="5">
        <v>1</v>
      </c>
      <c r="AI107" s="5">
        <v>1</v>
      </c>
      <c r="AJ107" s="5">
        <v>1</v>
      </c>
      <c r="AK107" s="5">
        <v>1</v>
      </c>
      <c r="AL107" s="5">
        <v>1</v>
      </c>
      <c r="AM107" s="5">
        <v>1</v>
      </c>
      <c r="AN107" s="5">
        <v>1</v>
      </c>
      <c r="AO107" s="5">
        <v>1</v>
      </c>
      <c r="AP107" s="5">
        <v>1</v>
      </c>
      <c r="AQ107" s="5">
        <v>1</v>
      </c>
      <c r="AR107" s="5">
        <v>1</v>
      </c>
      <c r="AS107" s="5">
        <v>1</v>
      </c>
      <c r="AT107" s="5">
        <v>1</v>
      </c>
      <c r="AU107" s="5">
        <v>1</v>
      </c>
      <c r="AV107" s="5">
        <v>1</v>
      </c>
      <c r="AW107" s="5">
        <v>1</v>
      </c>
      <c r="AX107" s="5">
        <v>1</v>
      </c>
      <c r="AY107" s="5">
        <v>1</v>
      </c>
      <c r="AZ107" s="5">
        <v>1</v>
      </c>
      <c r="BA107" s="5">
        <v>1</v>
      </c>
      <c r="BB107" s="5">
        <v>1</v>
      </c>
      <c r="BC107" s="5">
        <v>1</v>
      </c>
      <c r="BD107" s="5">
        <v>1</v>
      </c>
      <c r="BE107" s="5">
        <v>1</v>
      </c>
      <c r="BF107" s="5">
        <v>1</v>
      </c>
      <c r="BG107" s="5">
        <v>1</v>
      </c>
      <c r="BH107" s="5">
        <v>1</v>
      </c>
      <c r="BI107" s="5">
        <v>1</v>
      </c>
      <c r="BJ107" s="5">
        <v>1</v>
      </c>
      <c r="BK107" s="5">
        <v>1</v>
      </c>
      <c r="BL107" s="5">
        <v>1</v>
      </c>
      <c r="BM107" s="5">
        <v>1</v>
      </c>
      <c r="BN107" s="5">
        <v>1</v>
      </c>
      <c r="BO107" s="5">
        <v>1</v>
      </c>
      <c r="BP107" s="5">
        <v>1</v>
      </c>
      <c r="BQ107" s="5">
        <v>1</v>
      </c>
      <c r="BR107" s="5">
        <v>1</v>
      </c>
      <c r="BS107" s="5">
        <v>1</v>
      </c>
      <c r="BT107" s="5">
        <v>1</v>
      </c>
      <c r="BU107" s="5">
        <v>1</v>
      </c>
      <c r="BV107" s="5">
        <v>1</v>
      </c>
      <c r="BW107" s="5">
        <v>1</v>
      </c>
      <c r="BX107" s="5">
        <v>1</v>
      </c>
      <c r="BY107" s="5">
        <v>1</v>
      </c>
      <c r="BZ107" s="5">
        <v>1</v>
      </c>
      <c r="CA107" s="5">
        <v>1</v>
      </c>
      <c r="CB107" s="5">
        <v>1</v>
      </c>
      <c r="CC107" s="5">
        <v>1</v>
      </c>
      <c r="CD107" s="5">
        <v>1</v>
      </c>
      <c r="CE107" s="5">
        <v>1</v>
      </c>
      <c r="CF107" s="5">
        <v>1</v>
      </c>
      <c r="CG107" s="5">
        <v>1</v>
      </c>
      <c r="CH107" s="5">
        <v>1</v>
      </c>
      <c r="CI107" s="5">
        <v>1</v>
      </c>
      <c r="CJ107" s="5">
        <v>1</v>
      </c>
      <c r="CK107" s="5">
        <v>1</v>
      </c>
      <c r="CL107" s="5">
        <v>1</v>
      </c>
      <c r="CM107" s="5">
        <v>1</v>
      </c>
    </row>
    <row r="108" spans="1:91" x14ac:dyDescent="0.3">
      <c r="A108" s="2" t="s">
        <v>242</v>
      </c>
      <c r="B108" s="5">
        <v>1</v>
      </c>
      <c r="C108" s="5">
        <v>1</v>
      </c>
      <c r="D108" s="5">
        <v>1</v>
      </c>
      <c r="E108" s="5">
        <v>1</v>
      </c>
      <c r="F108" s="5">
        <v>1</v>
      </c>
      <c r="G108" s="5">
        <v>1</v>
      </c>
      <c r="H108" s="5">
        <v>1</v>
      </c>
      <c r="I108" s="5">
        <v>1</v>
      </c>
      <c r="J108" s="5">
        <v>1</v>
      </c>
      <c r="K108" s="5">
        <v>1</v>
      </c>
      <c r="L108" s="5">
        <v>1</v>
      </c>
      <c r="M108" s="5">
        <v>1</v>
      </c>
      <c r="N108" s="5">
        <v>1</v>
      </c>
      <c r="O108" s="5">
        <v>1</v>
      </c>
      <c r="P108" s="5">
        <v>1</v>
      </c>
      <c r="Q108" s="5">
        <v>1</v>
      </c>
      <c r="R108" s="5">
        <v>1</v>
      </c>
      <c r="S108" s="5">
        <v>1</v>
      </c>
      <c r="T108" s="5">
        <v>1</v>
      </c>
      <c r="U108" s="5">
        <v>1</v>
      </c>
      <c r="V108" s="5">
        <v>1</v>
      </c>
      <c r="W108" s="5">
        <v>1</v>
      </c>
      <c r="X108" s="5">
        <v>1</v>
      </c>
      <c r="Y108" s="5">
        <v>1</v>
      </c>
      <c r="Z108" s="5">
        <v>1</v>
      </c>
      <c r="AA108" s="5">
        <v>1</v>
      </c>
      <c r="AB108" s="5">
        <v>1</v>
      </c>
      <c r="AC108" s="5">
        <v>1</v>
      </c>
      <c r="AD108" s="5">
        <v>1</v>
      </c>
      <c r="AE108" s="5">
        <v>1</v>
      </c>
      <c r="AF108" s="5">
        <v>1</v>
      </c>
      <c r="AG108" s="5">
        <v>1</v>
      </c>
      <c r="AH108" s="5">
        <v>1</v>
      </c>
      <c r="AI108" s="5">
        <v>1</v>
      </c>
      <c r="AJ108" s="5">
        <v>1</v>
      </c>
      <c r="AK108" s="5">
        <v>1</v>
      </c>
      <c r="AL108" s="5">
        <v>1</v>
      </c>
      <c r="AM108" s="5">
        <v>1</v>
      </c>
      <c r="AN108" s="5">
        <v>1</v>
      </c>
      <c r="AO108" s="5">
        <v>1</v>
      </c>
      <c r="AP108" s="5">
        <v>1</v>
      </c>
      <c r="AQ108" s="5">
        <v>1</v>
      </c>
      <c r="AR108" s="5">
        <v>1</v>
      </c>
      <c r="AS108" s="5">
        <v>1</v>
      </c>
      <c r="AT108" s="5">
        <v>1</v>
      </c>
      <c r="AU108" s="5">
        <v>1</v>
      </c>
      <c r="AV108" s="5">
        <v>1</v>
      </c>
      <c r="AW108" s="5">
        <v>1</v>
      </c>
      <c r="AX108" s="5">
        <v>1</v>
      </c>
      <c r="AY108" s="5">
        <v>1</v>
      </c>
      <c r="AZ108" s="5">
        <v>1</v>
      </c>
      <c r="BA108" s="5">
        <v>1</v>
      </c>
      <c r="BB108" s="5">
        <v>1</v>
      </c>
      <c r="BC108" s="5">
        <v>1</v>
      </c>
      <c r="BD108" s="5">
        <v>1</v>
      </c>
      <c r="BE108" s="5">
        <v>1</v>
      </c>
      <c r="BF108" s="5">
        <v>1</v>
      </c>
      <c r="BG108" s="5">
        <v>1</v>
      </c>
      <c r="BH108" s="5">
        <v>1</v>
      </c>
      <c r="BI108" s="5">
        <v>1</v>
      </c>
      <c r="BJ108" s="5">
        <v>1</v>
      </c>
      <c r="BK108" s="5">
        <v>1</v>
      </c>
      <c r="BL108" s="5">
        <v>1</v>
      </c>
      <c r="BM108" s="5">
        <v>1</v>
      </c>
      <c r="BN108" s="5">
        <v>1</v>
      </c>
      <c r="BO108" s="5">
        <v>1</v>
      </c>
      <c r="BP108" s="5">
        <v>1</v>
      </c>
      <c r="BQ108" s="5">
        <v>1</v>
      </c>
      <c r="BR108" s="5">
        <v>1</v>
      </c>
      <c r="BS108" s="5">
        <v>1</v>
      </c>
      <c r="BT108" s="5">
        <v>1</v>
      </c>
      <c r="BU108" s="5">
        <v>1</v>
      </c>
      <c r="BV108" s="5">
        <v>1</v>
      </c>
      <c r="BW108" s="5">
        <v>1</v>
      </c>
      <c r="BX108" s="5">
        <v>1</v>
      </c>
      <c r="BY108" s="5">
        <v>1</v>
      </c>
      <c r="BZ108" s="5">
        <v>1</v>
      </c>
      <c r="CA108" s="5">
        <v>1</v>
      </c>
      <c r="CB108" s="5">
        <v>1</v>
      </c>
      <c r="CC108" s="5">
        <v>1</v>
      </c>
      <c r="CD108" s="5">
        <v>1</v>
      </c>
      <c r="CE108" s="5">
        <v>1</v>
      </c>
      <c r="CF108" s="5">
        <v>1</v>
      </c>
      <c r="CG108" s="5">
        <v>1</v>
      </c>
      <c r="CH108" s="5">
        <v>1</v>
      </c>
      <c r="CI108" s="5">
        <v>1</v>
      </c>
      <c r="CJ108" s="5">
        <v>1</v>
      </c>
      <c r="CK108" s="5">
        <v>1</v>
      </c>
      <c r="CL108" s="5">
        <v>1</v>
      </c>
      <c r="CM108" s="5">
        <v>1</v>
      </c>
    </row>
    <row r="109" spans="1:91" x14ac:dyDescent="0.3">
      <c r="A109" s="2" t="s">
        <v>243</v>
      </c>
      <c r="B109" s="5">
        <v>1</v>
      </c>
      <c r="C109" s="5">
        <v>1</v>
      </c>
      <c r="D109" s="5">
        <v>1</v>
      </c>
      <c r="E109" s="5">
        <v>1</v>
      </c>
      <c r="F109" s="5">
        <v>1</v>
      </c>
      <c r="G109" s="5">
        <v>1</v>
      </c>
      <c r="H109" s="5">
        <v>1</v>
      </c>
      <c r="I109" s="5">
        <v>1</v>
      </c>
      <c r="J109" s="5">
        <v>1</v>
      </c>
      <c r="K109" s="5">
        <v>1</v>
      </c>
      <c r="L109" s="5">
        <v>1</v>
      </c>
      <c r="M109" s="5">
        <v>1</v>
      </c>
      <c r="N109" s="5">
        <v>1</v>
      </c>
      <c r="O109" s="5">
        <v>1</v>
      </c>
      <c r="P109" s="5">
        <v>1</v>
      </c>
      <c r="Q109" s="5">
        <v>1</v>
      </c>
      <c r="R109" s="5">
        <v>1</v>
      </c>
      <c r="S109" s="5">
        <v>1</v>
      </c>
      <c r="T109" s="5">
        <v>1</v>
      </c>
      <c r="U109" s="5">
        <v>1</v>
      </c>
      <c r="V109" s="5">
        <v>1</v>
      </c>
      <c r="W109" s="5">
        <v>1</v>
      </c>
      <c r="X109" s="5">
        <v>1</v>
      </c>
      <c r="Y109" s="5">
        <v>1</v>
      </c>
      <c r="Z109" s="5">
        <v>1</v>
      </c>
      <c r="AA109" s="5">
        <v>1</v>
      </c>
      <c r="AB109" s="5">
        <v>1</v>
      </c>
      <c r="AC109" s="5">
        <v>1</v>
      </c>
      <c r="AD109" s="5">
        <v>1</v>
      </c>
      <c r="AE109" s="5">
        <v>1</v>
      </c>
      <c r="AF109" s="5">
        <v>1</v>
      </c>
      <c r="AG109" s="5">
        <v>1</v>
      </c>
      <c r="AH109" s="5">
        <v>1</v>
      </c>
      <c r="AI109" s="5">
        <v>1</v>
      </c>
      <c r="AJ109" s="5">
        <v>1</v>
      </c>
      <c r="AK109" s="5">
        <v>1</v>
      </c>
      <c r="AL109" s="5">
        <v>1</v>
      </c>
      <c r="AM109" s="5">
        <v>1</v>
      </c>
      <c r="AN109" s="5">
        <v>1</v>
      </c>
      <c r="AO109" s="5">
        <v>1</v>
      </c>
      <c r="AP109" s="5">
        <v>1</v>
      </c>
      <c r="AQ109" s="5">
        <v>1</v>
      </c>
      <c r="AR109" s="5">
        <v>1</v>
      </c>
      <c r="AS109" s="5">
        <v>1</v>
      </c>
      <c r="AT109" s="5">
        <v>1</v>
      </c>
      <c r="AU109" s="5">
        <v>1</v>
      </c>
      <c r="AV109" s="5">
        <v>1</v>
      </c>
      <c r="AW109" s="5">
        <v>1</v>
      </c>
      <c r="AX109" s="5">
        <v>1</v>
      </c>
      <c r="AY109" s="5">
        <v>1</v>
      </c>
      <c r="AZ109" s="5">
        <v>1</v>
      </c>
      <c r="BA109" s="5">
        <v>1</v>
      </c>
      <c r="BB109" s="5">
        <v>1</v>
      </c>
      <c r="BC109" s="5">
        <v>1</v>
      </c>
      <c r="BD109" s="5">
        <v>1</v>
      </c>
      <c r="BE109" s="5">
        <v>1</v>
      </c>
      <c r="BF109" s="5">
        <v>1</v>
      </c>
      <c r="BG109" s="5">
        <v>1</v>
      </c>
      <c r="BH109" s="5">
        <v>1</v>
      </c>
      <c r="BI109" s="5">
        <v>1</v>
      </c>
      <c r="BJ109" s="5">
        <v>1</v>
      </c>
      <c r="BK109" s="5">
        <v>1</v>
      </c>
      <c r="BL109" s="5">
        <v>1</v>
      </c>
      <c r="BM109" s="5">
        <v>1</v>
      </c>
      <c r="BN109" s="5">
        <v>1</v>
      </c>
      <c r="BO109" s="5">
        <v>1</v>
      </c>
      <c r="BP109" s="5">
        <v>1</v>
      </c>
      <c r="BQ109" s="5">
        <v>1</v>
      </c>
      <c r="BR109" s="5">
        <v>1</v>
      </c>
      <c r="BS109" s="5">
        <v>1</v>
      </c>
      <c r="BT109" s="5">
        <v>1</v>
      </c>
      <c r="BU109" s="5">
        <v>1</v>
      </c>
      <c r="BV109" s="5">
        <v>1</v>
      </c>
      <c r="BW109" s="5">
        <v>1</v>
      </c>
      <c r="BX109" s="5">
        <v>1</v>
      </c>
      <c r="BY109" s="5">
        <v>1</v>
      </c>
      <c r="BZ109" s="5">
        <v>1</v>
      </c>
      <c r="CA109" s="5">
        <v>1</v>
      </c>
      <c r="CB109" s="5">
        <v>1</v>
      </c>
      <c r="CC109" s="5">
        <v>1</v>
      </c>
      <c r="CD109" s="5">
        <v>1</v>
      </c>
      <c r="CE109" s="5">
        <v>1</v>
      </c>
      <c r="CF109" s="5">
        <v>1</v>
      </c>
      <c r="CG109" s="5">
        <v>1</v>
      </c>
      <c r="CH109" s="5">
        <v>1</v>
      </c>
      <c r="CI109" s="5">
        <v>1</v>
      </c>
      <c r="CJ109" s="5">
        <v>1</v>
      </c>
      <c r="CK109" s="5">
        <v>1</v>
      </c>
      <c r="CL109" s="5">
        <v>1</v>
      </c>
      <c r="CM109" s="5">
        <v>1</v>
      </c>
    </row>
    <row r="110" spans="1:91" x14ac:dyDescent="0.3">
      <c r="A110" s="2" t="s">
        <v>244</v>
      </c>
      <c r="B110" s="5">
        <v>1</v>
      </c>
      <c r="C110" s="5">
        <v>1</v>
      </c>
      <c r="D110" s="5">
        <v>1</v>
      </c>
      <c r="E110" s="5">
        <v>1</v>
      </c>
      <c r="F110" s="5">
        <v>1</v>
      </c>
      <c r="G110" s="5">
        <v>1</v>
      </c>
      <c r="H110" s="5">
        <v>1</v>
      </c>
      <c r="I110" s="5">
        <v>1</v>
      </c>
      <c r="J110" s="5">
        <v>1</v>
      </c>
      <c r="K110" s="5">
        <v>1</v>
      </c>
      <c r="L110" s="5">
        <v>1</v>
      </c>
      <c r="M110" s="5">
        <v>1</v>
      </c>
      <c r="N110" s="5">
        <v>1</v>
      </c>
      <c r="O110" s="5">
        <v>1</v>
      </c>
      <c r="P110" s="5">
        <v>1</v>
      </c>
      <c r="Q110" s="5">
        <v>1</v>
      </c>
      <c r="R110" s="5">
        <v>1</v>
      </c>
      <c r="S110" s="5">
        <v>1</v>
      </c>
      <c r="T110" s="5">
        <v>1</v>
      </c>
      <c r="U110" s="5">
        <v>1</v>
      </c>
      <c r="V110" s="5">
        <v>1</v>
      </c>
      <c r="W110" s="5">
        <v>1</v>
      </c>
      <c r="X110" s="5">
        <v>1</v>
      </c>
      <c r="Y110" s="5">
        <v>1</v>
      </c>
      <c r="Z110" s="5">
        <v>1</v>
      </c>
      <c r="AA110" s="5">
        <v>1</v>
      </c>
      <c r="AB110" s="5">
        <v>1</v>
      </c>
      <c r="AC110" s="5">
        <v>1</v>
      </c>
      <c r="AD110" s="5">
        <v>1</v>
      </c>
      <c r="AE110" s="5">
        <v>1</v>
      </c>
      <c r="AF110" s="5">
        <v>1</v>
      </c>
      <c r="AG110" s="5">
        <v>1</v>
      </c>
      <c r="AH110" s="5">
        <v>1</v>
      </c>
      <c r="AI110" s="5">
        <v>1</v>
      </c>
      <c r="AJ110" s="5">
        <v>1</v>
      </c>
      <c r="AK110" s="5">
        <v>1</v>
      </c>
      <c r="AL110" s="5">
        <v>1</v>
      </c>
      <c r="AM110" s="5">
        <v>1</v>
      </c>
      <c r="AN110" s="5">
        <v>1</v>
      </c>
      <c r="AO110" s="5">
        <v>1</v>
      </c>
      <c r="AP110" s="5">
        <v>1</v>
      </c>
      <c r="AQ110" s="5">
        <v>1</v>
      </c>
      <c r="AR110" s="5">
        <v>1</v>
      </c>
      <c r="AS110" s="5">
        <v>1</v>
      </c>
      <c r="AT110" s="5">
        <v>1</v>
      </c>
      <c r="AU110" s="5">
        <v>1</v>
      </c>
      <c r="AV110" s="5">
        <v>1</v>
      </c>
      <c r="AW110" s="5">
        <v>1</v>
      </c>
      <c r="AX110" s="5">
        <v>1</v>
      </c>
      <c r="AY110" s="5">
        <v>1</v>
      </c>
      <c r="AZ110" s="5">
        <v>1</v>
      </c>
      <c r="BA110" s="5">
        <v>1</v>
      </c>
      <c r="BB110" s="5">
        <v>1</v>
      </c>
      <c r="BC110" s="5">
        <v>1</v>
      </c>
      <c r="BD110" s="5">
        <v>1</v>
      </c>
      <c r="BE110" s="5">
        <v>1</v>
      </c>
      <c r="BF110" s="5">
        <v>1</v>
      </c>
      <c r="BG110" s="5">
        <v>1</v>
      </c>
      <c r="BH110" s="5">
        <v>1</v>
      </c>
      <c r="BI110" s="5">
        <v>1</v>
      </c>
      <c r="BJ110" s="5">
        <v>1</v>
      </c>
      <c r="BK110" s="5">
        <v>1</v>
      </c>
      <c r="BL110" s="5">
        <v>1</v>
      </c>
      <c r="BM110" s="5">
        <v>1</v>
      </c>
      <c r="BN110" s="5">
        <v>1</v>
      </c>
      <c r="BO110" s="5">
        <v>1</v>
      </c>
      <c r="BP110" s="5">
        <v>1</v>
      </c>
      <c r="BQ110" s="5">
        <v>1</v>
      </c>
      <c r="BR110" s="5">
        <v>1</v>
      </c>
      <c r="BS110" s="5">
        <v>1</v>
      </c>
      <c r="BT110" s="5">
        <v>1</v>
      </c>
      <c r="BU110" s="5">
        <v>1</v>
      </c>
      <c r="BV110" s="5">
        <v>1</v>
      </c>
      <c r="BW110" s="5">
        <v>1</v>
      </c>
      <c r="BX110" s="5">
        <v>1</v>
      </c>
      <c r="BY110" s="5">
        <v>1</v>
      </c>
      <c r="BZ110" s="5">
        <v>1</v>
      </c>
      <c r="CA110" s="5">
        <v>1</v>
      </c>
      <c r="CB110" s="5">
        <v>1</v>
      </c>
      <c r="CC110" s="5">
        <v>1</v>
      </c>
      <c r="CD110" s="5">
        <v>1</v>
      </c>
      <c r="CE110" s="5">
        <v>1</v>
      </c>
      <c r="CF110" s="5">
        <v>1</v>
      </c>
      <c r="CG110" s="5">
        <v>1</v>
      </c>
      <c r="CH110" s="5">
        <v>1</v>
      </c>
      <c r="CI110" s="5">
        <v>1</v>
      </c>
      <c r="CJ110" s="5">
        <v>1</v>
      </c>
      <c r="CK110" s="5">
        <v>1</v>
      </c>
      <c r="CL110" s="5">
        <v>1</v>
      </c>
      <c r="CM110" s="5">
        <v>1</v>
      </c>
    </row>
    <row r="111" spans="1:91" x14ac:dyDescent="0.3">
      <c r="A111" s="2" t="s">
        <v>245</v>
      </c>
      <c r="B111" s="5">
        <v>1</v>
      </c>
      <c r="C111" s="5">
        <v>1</v>
      </c>
      <c r="D111" s="5">
        <v>1</v>
      </c>
      <c r="E111" s="5">
        <v>1</v>
      </c>
      <c r="F111" s="5">
        <v>1</v>
      </c>
      <c r="G111" s="5">
        <v>1</v>
      </c>
      <c r="H111" s="5">
        <v>1</v>
      </c>
      <c r="I111" s="5">
        <v>1</v>
      </c>
      <c r="J111" s="5">
        <v>1</v>
      </c>
      <c r="K111" s="5">
        <v>1</v>
      </c>
      <c r="L111" s="5">
        <v>1</v>
      </c>
      <c r="M111" s="5">
        <v>1</v>
      </c>
      <c r="N111" s="5">
        <v>1</v>
      </c>
      <c r="O111" s="5">
        <v>1</v>
      </c>
      <c r="P111" s="5">
        <v>1</v>
      </c>
      <c r="Q111" s="5">
        <v>1</v>
      </c>
      <c r="R111" s="5">
        <v>1</v>
      </c>
      <c r="S111" s="5">
        <v>1</v>
      </c>
      <c r="T111" s="5">
        <v>1</v>
      </c>
      <c r="U111" s="5">
        <v>1</v>
      </c>
      <c r="V111" s="5">
        <v>1</v>
      </c>
      <c r="W111" s="5">
        <v>1</v>
      </c>
      <c r="X111" s="5">
        <v>1</v>
      </c>
      <c r="Y111" s="5">
        <v>1</v>
      </c>
      <c r="Z111" s="5">
        <v>1</v>
      </c>
      <c r="AA111" s="5">
        <v>1</v>
      </c>
      <c r="AB111" s="5">
        <v>1</v>
      </c>
      <c r="AC111" s="5">
        <v>1</v>
      </c>
      <c r="AD111" s="5">
        <v>1</v>
      </c>
      <c r="AE111" s="5">
        <v>1</v>
      </c>
      <c r="AF111" s="5">
        <v>1</v>
      </c>
      <c r="AG111" s="5">
        <v>1</v>
      </c>
      <c r="AH111" s="5">
        <v>1</v>
      </c>
      <c r="AI111" s="5">
        <v>1</v>
      </c>
      <c r="AJ111" s="5">
        <v>1</v>
      </c>
      <c r="AK111" s="5">
        <v>1</v>
      </c>
      <c r="AL111" s="5">
        <v>1</v>
      </c>
      <c r="AM111" s="5">
        <v>1</v>
      </c>
      <c r="AN111" s="5">
        <v>1</v>
      </c>
      <c r="AO111" s="5">
        <v>1</v>
      </c>
      <c r="AP111" s="5">
        <v>1</v>
      </c>
      <c r="AQ111" s="5">
        <v>1</v>
      </c>
      <c r="AR111" s="5">
        <v>1</v>
      </c>
      <c r="AS111" s="5">
        <v>1</v>
      </c>
      <c r="AT111" s="5">
        <v>1</v>
      </c>
      <c r="AU111" s="5">
        <v>1</v>
      </c>
      <c r="AV111" s="5">
        <v>1</v>
      </c>
      <c r="AW111" s="5">
        <v>1</v>
      </c>
      <c r="AX111" s="5">
        <v>1</v>
      </c>
      <c r="AY111" s="5">
        <v>1</v>
      </c>
      <c r="AZ111" s="5">
        <v>1</v>
      </c>
      <c r="BA111" s="5">
        <v>1</v>
      </c>
      <c r="BB111" s="5">
        <v>1</v>
      </c>
      <c r="BC111" s="5">
        <v>1</v>
      </c>
      <c r="BD111" s="5">
        <v>1</v>
      </c>
      <c r="BE111" s="5">
        <v>1</v>
      </c>
      <c r="BF111" s="5">
        <v>1</v>
      </c>
      <c r="BG111" s="5">
        <v>1</v>
      </c>
      <c r="BH111" s="5">
        <v>1</v>
      </c>
      <c r="BI111" s="5">
        <v>1</v>
      </c>
      <c r="BJ111" s="5">
        <v>1</v>
      </c>
      <c r="BK111" s="5">
        <v>1</v>
      </c>
      <c r="BL111" s="5">
        <v>1</v>
      </c>
      <c r="BM111" s="5">
        <v>1</v>
      </c>
      <c r="BN111" s="5">
        <v>1</v>
      </c>
      <c r="BO111" s="5">
        <v>1</v>
      </c>
      <c r="BP111" s="5">
        <v>1</v>
      </c>
      <c r="BQ111" s="5">
        <v>1</v>
      </c>
      <c r="BR111" s="5">
        <v>1</v>
      </c>
      <c r="BS111" s="5">
        <v>1</v>
      </c>
      <c r="BT111" s="5">
        <v>1</v>
      </c>
      <c r="BU111" s="5">
        <v>1</v>
      </c>
      <c r="BV111" s="5">
        <v>1</v>
      </c>
      <c r="BW111" s="5">
        <v>1</v>
      </c>
      <c r="BX111" s="5">
        <v>1</v>
      </c>
      <c r="BY111" s="5">
        <v>1</v>
      </c>
      <c r="BZ111" s="5">
        <v>1</v>
      </c>
      <c r="CA111" s="5">
        <v>1</v>
      </c>
      <c r="CB111" s="5">
        <v>1</v>
      </c>
      <c r="CC111" s="5">
        <v>1</v>
      </c>
      <c r="CD111" s="5">
        <v>1</v>
      </c>
      <c r="CE111" s="5">
        <v>1</v>
      </c>
      <c r="CF111" s="5">
        <v>1</v>
      </c>
      <c r="CG111" s="5">
        <v>1</v>
      </c>
      <c r="CH111" s="5">
        <v>1</v>
      </c>
      <c r="CI111" s="5">
        <v>1</v>
      </c>
      <c r="CJ111" s="5">
        <v>1</v>
      </c>
      <c r="CK111" s="5">
        <v>1</v>
      </c>
      <c r="CL111" s="5">
        <v>1</v>
      </c>
      <c r="CM111" s="5">
        <v>1</v>
      </c>
    </row>
    <row r="112" spans="1:91" x14ac:dyDescent="0.3">
      <c r="A112" s="2" t="s">
        <v>274</v>
      </c>
      <c r="B112" s="5">
        <v>1</v>
      </c>
      <c r="C112" s="5">
        <v>1</v>
      </c>
      <c r="D112" s="5">
        <v>1</v>
      </c>
      <c r="E112" s="5">
        <v>1</v>
      </c>
      <c r="F112" s="5">
        <v>1</v>
      </c>
      <c r="G112" s="5">
        <v>1</v>
      </c>
      <c r="H112" s="5">
        <v>1</v>
      </c>
      <c r="I112" s="5">
        <v>1</v>
      </c>
      <c r="J112" s="5">
        <v>1</v>
      </c>
      <c r="K112" s="5">
        <v>1</v>
      </c>
      <c r="L112" s="5">
        <v>1</v>
      </c>
      <c r="M112" s="5">
        <v>1</v>
      </c>
      <c r="N112" s="5">
        <v>1</v>
      </c>
      <c r="O112" s="5">
        <v>1</v>
      </c>
      <c r="P112" s="5">
        <v>1</v>
      </c>
      <c r="Q112" s="5">
        <v>1</v>
      </c>
      <c r="R112" s="5">
        <v>1</v>
      </c>
      <c r="S112" s="5">
        <v>1</v>
      </c>
      <c r="T112" s="5">
        <v>1</v>
      </c>
      <c r="U112" s="5">
        <v>1</v>
      </c>
      <c r="V112" s="5">
        <v>1</v>
      </c>
      <c r="W112" s="5">
        <v>1</v>
      </c>
      <c r="X112" s="5">
        <v>1</v>
      </c>
      <c r="Y112" s="5">
        <v>1</v>
      </c>
      <c r="Z112" s="5">
        <v>1</v>
      </c>
      <c r="AA112" s="5">
        <v>1</v>
      </c>
      <c r="AB112" s="5">
        <v>1</v>
      </c>
      <c r="AC112" s="5">
        <v>1</v>
      </c>
      <c r="AD112" s="5">
        <v>1</v>
      </c>
      <c r="AE112" s="5">
        <v>1</v>
      </c>
      <c r="AF112" s="5">
        <v>1</v>
      </c>
      <c r="AG112" s="5">
        <v>1</v>
      </c>
      <c r="AH112" s="5">
        <v>1</v>
      </c>
      <c r="AI112" s="5">
        <v>1</v>
      </c>
      <c r="AJ112" s="5">
        <v>1</v>
      </c>
      <c r="AK112" s="5">
        <v>1</v>
      </c>
      <c r="AL112" s="5">
        <v>1</v>
      </c>
      <c r="AM112" s="5">
        <v>1</v>
      </c>
      <c r="AN112" s="5">
        <v>1</v>
      </c>
      <c r="AO112" s="5">
        <v>1</v>
      </c>
      <c r="AP112" s="5">
        <v>1</v>
      </c>
      <c r="AQ112" s="5">
        <v>1</v>
      </c>
      <c r="AR112" s="5">
        <v>1</v>
      </c>
      <c r="AS112" s="5">
        <v>1</v>
      </c>
      <c r="AT112" s="5">
        <v>1</v>
      </c>
      <c r="AU112" s="5">
        <v>1</v>
      </c>
      <c r="AV112" s="5">
        <v>1</v>
      </c>
      <c r="AW112" s="5">
        <v>1</v>
      </c>
      <c r="AX112" s="5">
        <v>1</v>
      </c>
      <c r="AY112" s="5">
        <v>1</v>
      </c>
      <c r="AZ112" s="5">
        <v>1</v>
      </c>
      <c r="BA112" s="5">
        <v>1</v>
      </c>
      <c r="BB112" s="5">
        <v>1</v>
      </c>
      <c r="BC112" s="5">
        <v>1</v>
      </c>
      <c r="BD112" s="5">
        <v>1</v>
      </c>
      <c r="BE112" s="5">
        <v>1</v>
      </c>
      <c r="BF112" s="5">
        <v>1</v>
      </c>
      <c r="BG112" s="5">
        <v>1</v>
      </c>
      <c r="BH112" s="5">
        <v>1</v>
      </c>
      <c r="BI112" s="5">
        <v>1</v>
      </c>
      <c r="BJ112" s="5">
        <v>1</v>
      </c>
      <c r="BK112" s="5">
        <v>1</v>
      </c>
      <c r="BL112" s="5">
        <v>1</v>
      </c>
      <c r="BM112" s="5">
        <v>1</v>
      </c>
      <c r="BN112" s="5">
        <v>1</v>
      </c>
      <c r="BO112" s="5">
        <v>1</v>
      </c>
      <c r="BP112" s="5">
        <v>1</v>
      </c>
      <c r="BQ112" s="5">
        <v>1</v>
      </c>
      <c r="BR112" s="5">
        <v>1</v>
      </c>
      <c r="BS112" s="5">
        <v>1</v>
      </c>
      <c r="BT112" s="5">
        <v>1</v>
      </c>
      <c r="BU112" s="5">
        <v>1</v>
      </c>
      <c r="BV112" s="5">
        <v>1</v>
      </c>
      <c r="BW112" s="5">
        <v>1</v>
      </c>
      <c r="BX112" s="5">
        <v>1</v>
      </c>
      <c r="BY112" s="5">
        <v>1</v>
      </c>
      <c r="BZ112" s="5">
        <v>1</v>
      </c>
      <c r="CA112" s="5">
        <v>1</v>
      </c>
      <c r="CB112" s="5">
        <v>1</v>
      </c>
      <c r="CC112" s="5">
        <v>1</v>
      </c>
      <c r="CD112" s="5">
        <v>1</v>
      </c>
      <c r="CE112" s="5">
        <v>1</v>
      </c>
      <c r="CF112" s="5">
        <v>1</v>
      </c>
      <c r="CG112" s="5">
        <v>1</v>
      </c>
      <c r="CH112" s="5">
        <v>1</v>
      </c>
      <c r="CI112" s="5">
        <v>1</v>
      </c>
      <c r="CJ112" s="5">
        <v>1</v>
      </c>
      <c r="CK112" s="5">
        <v>1</v>
      </c>
      <c r="CL112" s="5">
        <v>1</v>
      </c>
      <c r="CM112" s="5">
        <v>1</v>
      </c>
    </row>
    <row r="113" spans="1:91" x14ac:dyDescent="0.3">
      <c r="A113" s="2" t="s">
        <v>275</v>
      </c>
      <c r="B113" s="5">
        <v>1</v>
      </c>
      <c r="C113" s="5">
        <v>1</v>
      </c>
      <c r="D113" s="5">
        <v>1</v>
      </c>
      <c r="E113" s="5">
        <v>1</v>
      </c>
      <c r="F113" s="5">
        <v>1</v>
      </c>
      <c r="G113" s="5">
        <v>1</v>
      </c>
      <c r="H113" s="5">
        <v>1</v>
      </c>
      <c r="I113" s="5">
        <v>1</v>
      </c>
      <c r="J113" s="5">
        <v>1</v>
      </c>
      <c r="K113" s="5">
        <v>1</v>
      </c>
      <c r="L113" s="5">
        <v>1</v>
      </c>
      <c r="M113" s="5">
        <v>1</v>
      </c>
      <c r="N113" s="5">
        <v>1</v>
      </c>
      <c r="O113" s="5">
        <v>1</v>
      </c>
      <c r="P113" s="5">
        <v>1</v>
      </c>
      <c r="Q113" s="5">
        <v>1</v>
      </c>
      <c r="R113" s="5">
        <v>1</v>
      </c>
      <c r="S113" s="5">
        <v>1</v>
      </c>
      <c r="T113" s="5">
        <v>1</v>
      </c>
      <c r="U113" s="5">
        <v>1</v>
      </c>
      <c r="V113" s="5">
        <v>1</v>
      </c>
      <c r="W113" s="5">
        <v>1</v>
      </c>
      <c r="X113" s="5">
        <v>1</v>
      </c>
      <c r="Y113" s="5">
        <v>1</v>
      </c>
      <c r="Z113" s="5">
        <v>1</v>
      </c>
      <c r="AA113" s="5">
        <v>1</v>
      </c>
      <c r="AB113" s="5">
        <v>1</v>
      </c>
      <c r="AC113" s="5">
        <v>1</v>
      </c>
      <c r="AD113" s="5">
        <v>1</v>
      </c>
      <c r="AE113" s="5">
        <v>1</v>
      </c>
      <c r="AF113" s="5">
        <v>1</v>
      </c>
      <c r="AG113" s="5">
        <v>1</v>
      </c>
      <c r="AH113" s="5">
        <v>1</v>
      </c>
      <c r="AI113" s="5">
        <v>1</v>
      </c>
      <c r="AJ113" s="5">
        <v>1</v>
      </c>
      <c r="AK113" s="5">
        <v>1</v>
      </c>
      <c r="AL113" s="5">
        <v>1</v>
      </c>
      <c r="AM113" s="5">
        <v>1</v>
      </c>
      <c r="AN113" s="5">
        <v>1</v>
      </c>
      <c r="AO113" s="5">
        <v>1</v>
      </c>
      <c r="AP113" s="5">
        <v>1</v>
      </c>
      <c r="AQ113" s="5">
        <v>1</v>
      </c>
      <c r="AR113" s="5">
        <v>1</v>
      </c>
      <c r="AS113" s="5">
        <v>1</v>
      </c>
      <c r="AT113" s="5">
        <v>1</v>
      </c>
      <c r="AU113" s="5">
        <v>1</v>
      </c>
      <c r="AV113" s="5">
        <v>1</v>
      </c>
      <c r="AW113" s="5">
        <v>1</v>
      </c>
      <c r="AX113" s="5">
        <v>1</v>
      </c>
      <c r="AY113" s="5">
        <v>1</v>
      </c>
      <c r="AZ113" s="5">
        <v>1</v>
      </c>
      <c r="BA113" s="5">
        <v>1</v>
      </c>
      <c r="BB113" s="5">
        <v>1</v>
      </c>
      <c r="BC113" s="5">
        <v>1</v>
      </c>
      <c r="BD113" s="5">
        <v>1</v>
      </c>
      <c r="BE113" s="5">
        <v>1</v>
      </c>
      <c r="BF113" s="5">
        <v>1</v>
      </c>
      <c r="BG113" s="5">
        <v>1</v>
      </c>
      <c r="BH113" s="5">
        <v>1</v>
      </c>
      <c r="BI113" s="5">
        <v>1</v>
      </c>
      <c r="BJ113" s="5">
        <v>1</v>
      </c>
      <c r="BK113" s="5">
        <v>1</v>
      </c>
      <c r="BL113" s="5">
        <v>1</v>
      </c>
      <c r="BM113" s="5">
        <v>1</v>
      </c>
      <c r="BN113" s="5">
        <v>1</v>
      </c>
      <c r="BO113" s="5">
        <v>1</v>
      </c>
      <c r="BP113" s="5">
        <v>1</v>
      </c>
      <c r="BQ113" s="5">
        <v>1</v>
      </c>
      <c r="BR113" s="5">
        <v>1</v>
      </c>
      <c r="BS113" s="5">
        <v>1</v>
      </c>
      <c r="BT113" s="5">
        <v>1</v>
      </c>
      <c r="BU113" s="5">
        <v>1</v>
      </c>
      <c r="BV113" s="5">
        <v>1</v>
      </c>
      <c r="BW113" s="5">
        <v>1</v>
      </c>
      <c r="BX113" s="5">
        <v>1</v>
      </c>
      <c r="BY113" s="5">
        <v>1</v>
      </c>
      <c r="BZ113" s="5">
        <v>1</v>
      </c>
      <c r="CA113" s="5">
        <v>1</v>
      </c>
      <c r="CB113" s="5">
        <v>1</v>
      </c>
      <c r="CC113" s="5">
        <v>1</v>
      </c>
      <c r="CD113" s="5">
        <v>1</v>
      </c>
      <c r="CE113" s="5">
        <v>1</v>
      </c>
      <c r="CF113" s="5">
        <v>1</v>
      </c>
      <c r="CG113" s="5">
        <v>1</v>
      </c>
      <c r="CH113" s="5">
        <v>1</v>
      </c>
      <c r="CI113" s="5">
        <v>1</v>
      </c>
      <c r="CJ113" s="5">
        <v>1</v>
      </c>
      <c r="CK113" s="5">
        <v>1</v>
      </c>
      <c r="CL113" s="5">
        <v>1</v>
      </c>
      <c r="CM113" s="5">
        <v>1</v>
      </c>
    </row>
    <row r="114" spans="1:91" x14ac:dyDescent="0.3">
      <c r="A114" s="2" t="s">
        <v>276</v>
      </c>
      <c r="B114" s="5">
        <v>1</v>
      </c>
      <c r="C114" s="5">
        <v>1</v>
      </c>
      <c r="D114" s="5">
        <v>1</v>
      </c>
      <c r="E114" s="5">
        <v>1</v>
      </c>
      <c r="F114" s="5">
        <v>1</v>
      </c>
      <c r="G114" s="5">
        <v>1</v>
      </c>
      <c r="H114" s="5">
        <v>1</v>
      </c>
      <c r="I114" s="5">
        <v>1</v>
      </c>
      <c r="J114" s="5">
        <v>1</v>
      </c>
      <c r="K114" s="5">
        <v>1</v>
      </c>
      <c r="L114" s="5">
        <v>1</v>
      </c>
      <c r="M114" s="5">
        <v>1</v>
      </c>
      <c r="N114" s="5">
        <v>1</v>
      </c>
      <c r="O114" s="5">
        <v>1</v>
      </c>
      <c r="P114" s="5">
        <v>1</v>
      </c>
      <c r="Q114" s="5">
        <v>1</v>
      </c>
      <c r="R114" s="5">
        <v>1</v>
      </c>
      <c r="S114" s="5">
        <v>1</v>
      </c>
      <c r="T114" s="5">
        <v>1</v>
      </c>
      <c r="U114" s="5">
        <v>1</v>
      </c>
      <c r="V114" s="5">
        <v>1</v>
      </c>
      <c r="W114" s="5">
        <v>1</v>
      </c>
      <c r="X114" s="5">
        <v>1</v>
      </c>
      <c r="Y114" s="5">
        <v>1</v>
      </c>
      <c r="Z114" s="5">
        <v>1</v>
      </c>
      <c r="AA114" s="5">
        <v>1</v>
      </c>
      <c r="AB114" s="5">
        <v>1</v>
      </c>
      <c r="AC114" s="5">
        <v>1</v>
      </c>
      <c r="AD114" s="5">
        <v>1</v>
      </c>
      <c r="AE114" s="5">
        <v>1</v>
      </c>
      <c r="AF114" s="5">
        <v>1</v>
      </c>
      <c r="AG114" s="5">
        <v>1</v>
      </c>
      <c r="AH114" s="5">
        <v>1</v>
      </c>
      <c r="AI114" s="5">
        <v>1</v>
      </c>
      <c r="AJ114" s="5">
        <v>1</v>
      </c>
      <c r="AK114" s="5">
        <v>1</v>
      </c>
      <c r="AL114" s="5">
        <v>1</v>
      </c>
      <c r="AM114" s="5">
        <v>1</v>
      </c>
      <c r="AN114" s="5">
        <v>1</v>
      </c>
      <c r="AO114" s="5">
        <v>1</v>
      </c>
      <c r="AP114" s="5">
        <v>1</v>
      </c>
      <c r="AQ114" s="5">
        <v>1</v>
      </c>
      <c r="AR114" s="5">
        <v>1</v>
      </c>
      <c r="AS114" s="5">
        <v>1</v>
      </c>
      <c r="AT114" s="5">
        <v>1</v>
      </c>
      <c r="AU114" s="5">
        <v>1</v>
      </c>
      <c r="AV114" s="5">
        <v>1</v>
      </c>
      <c r="AW114" s="5">
        <v>1</v>
      </c>
      <c r="AX114" s="5">
        <v>1</v>
      </c>
      <c r="AY114" s="5">
        <v>1</v>
      </c>
      <c r="AZ114" s="5">
        <v>1</v>
      </c>
      <c r="BA114" s="5">
        <v>1</v>
      </c>
      <c r="BB114" s="5">
        <v>1</v>
      </c>
      <c r="BC114" s="5">
        <v>1</v>
      </c>
      <c r="BD114" s="5">
        <v>1</v>
      </c>
      <c r="BE114" s="5">
        <v>1</v>
      </c>
      <c r="BF114" s="5">
        <v>1</v>
      </c>
      <c r="BG114" s="5">
        <v>1</v>
      </c>
      <c r="BH114" s="5">
        <v>1</v>
      </c>
      <c r="BI114" s="5">
        <v>1</v>
      </c>
      <c r="BJ114" s="5">
        <v>1</v>
      </c>
      <c r="BK114" s="5">
        <v>1</v>
      </c>
      <c r="BL114" s="5">
        <v>1</v>
      </c>
      <c r="BM114" s="5">
        <v>1</v>
      </c>
      <c r="BN114" s="5">
        <v>1</v>
      </c>
      <c r="BO114" s="5">
        <v>1</v>
      </c>
      <c r="BP114" s="5">
        <v>1</v>
      </c>
      <c r="BQ114" s="5">
        <v>1</v>
      </c>
      <c r="BR114" s="5">
        <v>1</v>
      </c>
      <c r="BS114" s="5">
        <v>1</v>
      </c>
      <c r="BT114" s="5">
        <v>1</v>
      </c>
      <c r="BU114" s="5">
        <v>1</v>
      </c>
      <c r="BV114" s="5">
        <v>1</v>
      </c>
      <c r="BW114" s="5">
        <v>1</v>
      </c>
      <c r="BX114" s="5">
        <v>1</v>
      </c>
      <c r="BY114" s="5">
        <v>1</v>
      </c>
      <c r="BZ114" s="5">
        <v>1</v>
      </c>
      <c r="CA114" s="5">
        <v>1</v>
      </c>
      <c r="CB114" s="5">
        <v>1</v>
      </c>
      <c r="CC114" s="5">
        <v>1</v>
      </c>
      <c r="CD114" s="5">
        <v>1</v>
      </c>
      <c r="CE114" s="5">
        <v>1</v>
      </c>
      <c r="CF114" s="5">
        <v>1</v>
      </c>
      <c r="CG114" s="5">
        <v>1</v>
      </c>
      <c r="CH114" s="5">
        <v>1</v>
      </c>
      <c r="CI114" s="5">
        <v>1</v>
      </c>
      <c r="CJ114" s="5">
        <v>1</v>
      </c>
      <c r="CK114" s="5">
        <v>1</v>
      </c>
      <c r="CL114" s="5">
        <v>1</v>
      </c>
      <c r="CM114" s="5">
        <v>1</v>
      </c>
    </row>
    <row r="115" spans="1:91" x14ac:dyDescent="0.3">
      <c r="A115" s="2" t="s">
        <v>277</v>
      </c>
      <c r="B115" s="5">
        <v>1</v>
      </c>
      <c r="C115" s="5">
        <v>1</v>
      </c>
      <c r="D115" s="5">
        <v>1</v>
      </c>
      <c r="E115" s="5">
        <v>1</v>
      </c>
      <c r="F115" s="5">
        <v>1</v>
      </c>
      <c r="G115" s="5">
        <v>1</v>
      </c>
      <c r="H115" s="5">
        <v>1</v>
      </c>
      <c r="I115" s="5">
        <v>1</v>
      </c>
      <c r="J115" s="5">
        <v>1</v>
      </c>
      <c r="K115" s="5">
        <v>1</v>
      </c>
      <c r="L115" s="5">
        <v>1</v>
      </c>
      <c r="M115" s="5">
        <v>1</v>
      </c>
      <c r="N115" s="5">
        <v>1</v>
      </c>
      <c r="O115" s="5">
        <v>1</v>
      </c>
      <c r="P115" s="5">
        <v>1</v>
      </c>
      <c r="Q115" s="5">
        <v>1</v>
      </c>
      <c r="R115" s="5">
        <v>1</v>
      </c>
      <c r="S115" s="5">
        <v>1</v>
      </c>
      <c r="T115" s="5">
        <v>1</v>
      </c>
      <c r="U115" s="5">
        <v>1</v>
      </c>
      <c r="V115" s="5">
        <v>1</v>
      </c>
      <c r="W115" s="5">
        <v>1</v>
      </c>
      <c r="X115" s="5">
        <v>1</v>
      </c>
      <c r="Y115" s="5">
        <v>1</v>
      </c>
      <c r="Z115" s="5">
        <v>1</v>
      </c>
      <c r="AA115" s="5">
        <v>1</v>
      </c>
      <c r="AB115" s="5">
        <v>1</v>
      </c>
      <c r="AC115" s="5">
        <v>1</v>
      </c>
      <c r="AD115" s="5">
        <v>1</v>
      </c>
      <c r="AE115" s="5">
        <v>1</v>
      </c>
      <c r="AF115" s="5">
        <v>1</v>
      </c>
      <c r="AG115" s="5">
        <v>1</v>
      </c>
      <c r="AH115" s="5">
        <v>1</v>
      </c>
      <c r="AI115" s="5">
        <v>1</v>
      </c>
      <c r="AJ115" s="5">
        <v>1</v>
      </c>
      <c r="AK115" s="5">
        <v>1</v>
      </c>
      <c r="AL115" s="5">
        <v>1</v>
      </c>
      <c r="AM115" s="5">
        <v>1</v>
      </c>
      <c r="AN115" s="5">
        <v>1</v>
      </c>
      <c r="AO115" s="5">
        <v>1</v>
      </c>
      <c r="AP115" s="5">
        <v>1</v>
      </c>
      <c r="AQ115" s="5">
        <v>1</v>
      </c>
      <c r="AR115" s="5">
        <v>1</v>
      </c>
      <c r="AS115" s="5">
        <v>1</v>
      </c>
      <c r="AT115" s="5">
        <v>1</v>
      </c>
      <c r="AU115" s="5">
        <v>1</v>
      </c>
      <c r="AV115" s="5">
        <v>1</v>
      </c>
      <c r="AW115" s="5">
        <v>1</v>
      </c>
      <c r="AX115" s="5">
        <v>1</v>
      </c>
      <c r="AY115" s="5">
        <v>1</v>
      </c>
      <c r="AZ115" s="5">
        <v>1</v>
      </c>
      <c r="BA115" s="5">
        <v>1</v>
      </c>
      <c r="BB115" s="5">
        <v>1</v>
      </c>
      <c r="BC115" s="5">
        <v>1</v>
      </c>
      <c r="BD115" s="5">
        <v>1</v>
      </c>
      <c r="BE115" s="5">
        <v>1</v>
      </c>
      <c r="BF115" s="5">
        <v>1</v>
      </c>
      <c r="BG115" s="5">
        <v>1</v>
      </c>
      <c r="BH115" s="5">
        <v>1</v>
      </c>
      <c r="BI115" s="5">
        <v>1</v>
      </c>
      <c r="BJ115" s="5">
        <v>1</v>
      </c>
      <c r="BK115" s="5">
        <v>1</v>
      </c>
      <c r="BL115" s="5">
        <v>1</v>
      </c>
      <c r="BM115" s="5">
        <v>1</v>
      </c>
      <c r="BN115" s="5">
        <v>1</v>
      </c>
      <c r="BO115" s="5">
        <v>1</v>
      </c>
      <c r="BP115" s="5">
        <v>1</v>
      </c>
      <c r="BQ115" s="5">
        <v>1</v>
      </c>
      <c r="BR115" s="5">
        <v>1</v>
      </c>
      <c r="BS115" s="5">
        <v>1</v>
      </c>
      <c r="BT115" s="5">
        <v>1</v>
      </c>
      <c r="BU115" s="5">
        <v>1</v>
      </c>
      <c r="BV115" s="5">
        <v>1</v>
      </c>
      <c r="BW115" s="5">
        <v>1</v>
      </c>
      <c r="BX115" s="5">
        <v>1</v>
      </c>
      <c r="BY115" s="5">
        <v>1</v>
      </c>
      <c r="BZ115" s="5">
        <v>1</v>
      </c>
      <c r="CA115" s="5">
        <v>1</v>
      </c>
      <c r="CB115" s="5">
        <v>1</v>
      </c>
      <c r="CC115" s="5">
        <v>1</v>
      </c>
      <c r="CD115" s="5">
        <v>1</v>
      </c>
      <c r="CE115" s="5">
        <v>1</v>
      </c>
      <c r="CF115" s="5">
        <v>1</v>
      </c>
      <c r="CG115" s="5">
        <v>1</v>
      </c>
      <c r="CH115" s="5">
        <v>1</v>
      </c>
      <c r="CI115" s="5">
        <v>1</v>
      </c>
      <c r="CJ115" s="5">
        <v>1</v>
      </c>
      <c r="CK115" s="5">
        <v>1</v>
      </c>
      <c r="CL115" s="5">
        <v>1</v>
      </c>
      <c r="CM115" s="5">
        <v>1</v>
      </c>
    </row>
    <row r="116" spans="1:91" x14ac:dyDescent="0.3">
      <c r="A116" s="2" t="s">
        <v>278</v>
      </c>
      <c r="B116" s="5">
        <v>1</v>
      </c>
      <c r="C116" s="5">
        <v>1</v>
      </c>
      <c r="D116" s="5">
        <v>1</v>
      </c>
      <c r="E116" s="5">
        <v>1</v>
      </c>
      <c r="F116" s="5">
        <v>1</v>
      </c>
      <c r="G116" s="5">
        <v>1</v>
      </c>
      <c r="H116" s="5">
        <v>1</v>
      </c>
      <c r="I116" s="5">
        <v>1</v>
      </c>
      <c r="J116" s="5">
        <v>1</v>
      </c>
      <c r="K116" s="5">
        <v>1</v>
      </c>
      <c r="L116" s="5">
        <v>1</v>
      </c>
      <c r="M116" s="5">
        <v>1</v>
      </c>
      <c r="N116" s="5">
        <v>1</v>
      </c>
      <c r="O116" s="5">
        <v>1</v>
      </c>
      <c r="P116" s="5">
        <v>1</v>
      </c>
      <c r="Q116" s="5">
        <v>1</v>
      </c>
      <c r="R116" s="5">
        <v>1</v>
      </c>
      <c r="S116" s="5">
        <v>1</v>
      </c>
      <c r="T116" s="5">
        <v>1</v>
      </c>
      <c r="U116" s="5">
        <v>1</v>
      </c>
      <c r="V116" s="5">
        <v>1</v>
      </c>
      <c r="W116" s="5">
        <v>1</v>
      </c>
      <c r="X116" s="5">
        <v>1</v>
      </c>
      <c r="Y116" s="5">
        <v>1</v>
      </c>
      <c r="Z116" s="5">
        <v>1</v>
      </c>
      <c r="AA116" s="5">
        <v>1</v>
      </c>
      <c r="AB116" s="5">
        <v>1</v>
      </c>
      <c r="AC116" s="5">
        <v>1</v>
      </c>
      <c r="AD116" s="5">
        <v>1</v>
      </c>
      <c r="AE116" s="5">
        <v>1</v>
      </c>
      <c r="AF116" s="5">
        <v>1</v>
      </c>
      <c r="AG116" s="5">
        <v>1</v>
      </c>
      <c r="AH116" s="5">
        <v>1</v>
      </c>
      <c r="AI116" s="5">
        <v>1</v>
      </c>
      <c r="AJ116" s="5">
        <v>1</v>
      </c>
      <c r="AK116" s="5">
        <v>1</v>
      </c>
      <c r="AL116" s="5">
        <v>1</v>
      </c>
      <c r="AM116" s="5">
        <v>1</v>
      </c>
      <c r="AN116" s="5">
        <v>1</v>
      </c>
      <c r="AO116" s="5">
        <v>1</v>
      </c>
      <c r="AP116" s="5">
        <v>1</v>
      </c>
      <c r="AQ116" s="5">
        <v>1</v>
      </c>
      <c r="AR116" s="5">
        <v>1</v>
      </c>
      <c r="AS116" s="5">
        <v>1</v>
      </c>
      <c r="AT116" s="5">
        <v>1</v>
      </c>
      <c r="AU116" s="5">
        <v>1</v>
      </c>
      <c r="AV116" s="5">
        <v>1</v>
      </c>
      <c r="AW116" s="5">
        <v>1</v>
      </c>
      <c r="AX116" s="5">
        <v>1</v>
      </c>
      <c r="AY116" s="5">
        <v>1</v>
      </c>
      <c r="AZ116" s="5">
        <v>1</v>
      </c>
      <c r="BA116" s="5">
        <v>1</v>
      </c>
      <c r="BB116" s="5">
        <v>1</v>
      </c>
      <c r="BC116" s="5">
        <v>1</v>
      </c>
      <c r="BD116" s="5">
        <v>1</v>
      </c>
      <c r="BE116" s="5">
        <v>1</v>
      </c>
      <c r="BF116" s="5">
        <v>1</v>
      </c>
      <c r="BG116" s="5">
        <v>1</v>
      </c>
      <c r="BH116" s="5">
        <v>1</v>
      </c>
      <c r="BI116" s="5">
        <v>1</v>
      </c>
      <c r="BJ116" s="5">
        <v>1</v>
      </c>
      <c r="BK116" s="5">
        <v>1</v>
      </c>
      <c r="BL116" s="5">
        <v>1</v>
      </c>
      <c r="BM116" s="5">
        <v>1</v>
      </c>
      <c r="BN116" s="5">
        <v>1</v>
      </c>
      <c r="BO116" s="5">
        <v>1</v>
      </c>
      <c r="BP116" s="5">
        <v>1</v>
      </c>
      <c r="BQ116" s="5">
        <v>1</v>
      </c>
      <c r="BR116" s="5">
        <v>1</v>
      </c>
      <c r="BS116" s="5">
        <v>1</v>
      </c>
      <c r="BT116" s="5">
        <v>1</v>
      </c>
      <c r="BU116" s="5">
        <v>1</v>
      </c>
      <c r="BV116" s="5">
        <v>1</v>
      </c>
      <c r="BW116" s="5">
        <v>1</v>
      </c>
      <c r="BX116" s="5">
        <v>1</v>
      </c>
      <c r="BY116" s="5">
        <v>1</v>
      </c>
      <c r="BZ116" s="5">
        <v>1</v>
      </c>
      <c r="CA116" s="5">
        <v>1</v>
      </c>
      <c r="CB116" s="5">
        <v>1</v>
      </c>
      <c r="CC116" s="5">
        <v>1</v>
      </c>
      <c r="CD116" s="5">
        <v>1</v>
      </c>
      <c r="CE116" s="5">
        <v>1</v>
      </c>
      <c r="CF116" s="5">
        <v>1</v>
      </c>
      <c r="CG116" s="5">
        <v>1</v>
      </c>
      <c r="CH116" s="5">
        <v>1</v>
      </c>
      <c r="CI116" s="5">
        <v>1</v>
      </c>
      <c r="CJ116" s="5">
        <v>1</v>
      </c>
      <c r="CK116" s="5">
        <v>1</v>
      </c>
      <c r="CL116" s="5">
        <v>1</v>
      </c>
      <c r="CM116" s="5">
        <v>1</v>
      </c>
    </row>
    <row r="117" spans="1:91" x14ac:dyDescent="0.3">
      <c r="A117" s="2" t="s">
        <v>279</v>
      </c>
      <c r="B117" s="5">
        <v>1</v>
      </c>
      <c r="C117" s="5">
        <v>1</v>
      </c>
      <c r="D117" s="5">
        <v>1</v>
      </c>
      <c r="E117" s="5">
        <v>1</v>
      </c>
      <c r="F117" s="5">
        <v>1</v>
      </c>
      <c r="G117" s="5">
        <v>1</v>
      </c>
      <c r="H117" s="5">
        <v>1</v>
      </c>
      <c r="I117" s="5">
        <v>1</v>
      </c>
      <c r="J117" s="5">
        <v>1</v>
      </c>
      <c r="K117" s="5">
        <v>1</v>
      </c>
      <c r="L117" s="5">
        <v>1</v>
      </c>
      <c r="M117" s="5">
        <v>1</v>
      </c>
      <c r="N117" s="5">
        <v>1</v>
      </c>
      <c r="O117" s="5">
        <v>1</v>
      </c>
      <c r="P117" s="5">
        <v>1</v>
      </c>
      <c r="Q117" s="5">
        <v>1</v>
      </c>
      <c r="R117" s="5">
        <v>1</v>
      </c>
      <c r="S117" s="5">
        <v>1</v>
      </c>
      <c r="T117" s="5">
        <v>1</v>
      </c>
      <c r="U117" s="5">
        <v>1</v>
      </c>
      <c r="V117" s="5">
        <v>1</v>
      </c>
      <c r="W117" s="5">
        <v>1</v>
      </c>
      <c r="X117" s="5">
        <v>1</v>
      </c>
      <c r="Y117" s="5">
        <v>1</v>
      </c>
      <c r="Z117" s="5">
        <v>1</v>
      </c>
      <c r="AA117" s="5">
        <v>1</v>
      </c>
      <c r="AB117" s="5">
        <v>1</v>
      </c>
      <c r="AC117" s="5">
        <v>1</v>
      </c>
      <c r="AD117" s="5">
        <v>1</v>
      </c>
      <c r="AE117" s="5">
        <v>1</v>
      </c>
      <c r="AF117" s="5">
        <v>1</v>
      </c>
      <c r="AG117" s="5">
        <v>1</v>
      </c>
      <c r="AH117" s="5">
        <v>1</v>
      </c>
      <c r="AI117" s="5">
        <v>1</v>
      </c>
      <c r="AJ117" s="5">
        <v>1</v>
      </c>
      <c r="AK117" s="5">
        <v>1</v>
      </c>
      <c r="AL117" s="5">
        <v>1</v>
      </c>
      <c r="AM117" s="5">
        <v>1</v>
      </c>
      <c r="AN117" s="5">
        <v>1</v>
      </c>
      <c r="AO117" s="5">
        <v>1</v>
      </c>
      <c r="AP117" s="5">
        <v>1</v>
      </c>
      <c r="AQ117" s="5">
        <v>1</v>
      </c>
      <c r="AR117" s="5">
        <v>1</v>
      </c>
      <c r="AS117" s="5">
        <v>1</v>
      </c>
      <c r="AT117" s="5">
        <v>1</v>
      </c>
      <c r="AU117" s="5">
        <v>1</v>
      </c>
      <c r="AV117" s="5">
        <v>1</v>
      </c>
      <c r="AW117" s="5">
        <v>1</v>
      </c>
      <c r="AX117" s="5">
        <v>1</v>
      </c>
      <c r="AY117" s="5">
        <v>1</v>
      </c>
      <c r="AZ117" s="5">
        <v>1</v>
      </c>
      <c r="BA117" s="5">
        <v>1</v>
      </c>
      <c r="BB117" s="5">
        <v>1</v>
      </c>
      <c r="BC117" s="5">
        <v>1</v>
      </c>
      <c r="BD117" s="5">
        <v>1</v>
      </c>
      <c r="BE117" s="5">
        <v>1</v>
      </c>
      <c r="BF117" s="5">
        <v>1</v>
      </c>
      <c r="BG117" s="5">
        <v>1</v>
      </c>
      <c r="BH117" s="5">
        <v>1</v>
      </c>
      <c r="BI117" s="5">
        <v>1</v>
      </c>
      <c r="BJ117" s="5">
        <v>1</v>
      </c>
      <c r="BK117" s="5">
        <v>1</v>
      </c>
      <c r="BL117" s="5">
        <v>1</v>
      </c>
      <c r="BM117" s="5">
        <v>1</v>
      </c>
      <c r="BN117" s="5">
        <v>1</v>
      </c>
      <c r="BO117" s="5">
        <v>1</v>
      </c>
      <c r="BP117" s="5">
        <v>1</v>
      </c>
      <c r="BQ117" s="5">
        <v>1</v>
      </c>
      <c r="BR117" s="5">
        <v>1</v>
      </c>
      <c r="BS117" s="5">
        <v>1</v>
      </c>
      <c r="BT117" s="5">
        <v>1</v>
      </c>
      <c r="BU117" s="5">
        <v>1</v>
      </c>
      <c r="BV117" s="5">
        <v>1</v>
      </c>
      <c r="BW117" s="5">
        <v>1</v>
      </c>
      <c r="BX117" s="5">
        <v>1</v>
      </c>
      <c r="BY117" s="5">
        <v>1</v>
      </c>
      <c r="BZ117" s="5">
        <v>1</v>
      </c>
      <c r="CA117" s="5">
        <v>1</v>
      </c>
      <c r="CB117" s="5">
        <v>1</v>
      </c>
      <c r="CC117" s="5">
        <v>1</v>
      </c>
      <c r="CD117" s="5">
        <v>1</v>
      </c>
      <c r="CE117" s="5">
        <v>1</v>
      </c>
      <c r="CF117" s="5">
        <v>1</v>
      </c>
      <c r="CG117" s="5">
        <v>1</v>
      </c>
      <c r="CH117" s="5">
        <v>1</v>
      </c>
      <c r="CI117" s="5">
        <v>1</v>
      </c>
      <c r="CJ117" s="5">
        <v>1</v>
      </c>
      <c r="CK117" s="5">
        <v>1</v>
      </c>
      <c r="CL117" s="5">
        <v>1</v>
      </c>
      <c r="CM117" s="5">
        <v>1</v>
      </c>
    </row>
    <row r="118" spans="1:91" x14ac:dyDescent="0.3">
      <c r="A118" s="2" t="s">
        <v>280</v>
      </c>
      <c r="B118" s="5">
        <v>1</v>
      </c>
      <c r="C118" s="5">
        <v>1</v>
      </c>
      <c r="D118" s="5">
        <v>1</v>
      </c>
      <c r="E118" s="5">
        <v>1</v>
      </c>
      <c r="F118" s="5">
        <v>1</v>
      </c>
      <c r="G118" s="5">
        <v>1</v>
      </c>
      <c r="H118" s="5">
        <v>1</v>
      </c>
      <c r="I118" s="5">
        <v>1</v>
      </c>
      <c r="J118" s="5">
        <v>1</v>
      </c>
      <c r="K118" s="5">
        <v>1</v>
      </c>
      <c r="L118" s="5">
        <v>1</v>
      </c>
      <c r="M118" s="5">
        <v>1</v>
      </c>
      <c r="N118" s="5">
        <v>1</v>
      </c>
      <c r="O118" s="5">
        <v>1</v>
      </c>
      <c r="P118" s="5">
        <v>1</v>
      </c>
      <c r="Q118" s="5">
        <v>1</v>
      </c>
      <c r="R118" s="5">
        <v>1</v>
      </c>
      <c r="S118" s="5">
        <v>1</v>
      </c>
      <c r="T118" s="5">
        <v>1</v>
      </c>
      <c r="U118" s="5">
        <v>1</v>
      </c>
      <c r="V118" s="5">
        <v>1</v>
      </c>
      <c r="W118" s="5">
        <v>1</v>
      </c>
      <c r="X118" s="5">
        <v>1</v>
      </c>
      <c r="Y118" s="5">
        <v>1</v>
      </c>
      <c r="Z118" s="5">
        <v>1</v>
      </c>
      <c r="AA118" s="5">
        <v>1</v>
      </c>
      <c r="AB118" s="5">
        <v>1</v>
      </c>
      <c r="AC118" s="5">
        <v>1</v>
      </c>
      <c r="AD118" s="5">
        <v>1</v>
      </c>
      <c r="AE118" s="5">
        <v>1</v>
      </c>
      <c r="AF118" s="5">
        <v>1</v>
      </c>
      <c r="AG118" s="5">
        <v>1</v>
      </c>
      <c r="AH118" s="5">
        <v>1</v>
      </c>
      <c r="AI118" s="5">
        <v>1</v>
      </c>
      <c r="AJ118" s="5">
        <v>1</v>
      </c>
      <c r="AK118" s="5">
        <v>1</v>
      </c>
      <c r="AL118" s="5">
        <v>1</v>
      </c>
      <c r="AM118" s="5">
        <v>1</v>
      </c>
      <c r="AN118" s="5">
        <v>1</v>
      </c>
      <c r="AO118" s="5">
        <v>1</v>
      </c>
      <c r="AP118" s="5">
        <v>1</v>
      </c>
      <c r="AQ118" s="5">
        <v>1</v>
      </c>
      <c r="AR118" s="5">
        <v>1</v>
      </c>
      <c r="AS118" s="5">
        <v>1</v>
      </c>
      <c r="AT118" s="5">
        <v>1</v>
      </c>
      <c r="AU118" s="5">
        <v>1</v>
      </c>
      <c r="AV118" s="5">
        <v>1</v>
      </c>
      <c r="AW118" s="5">
        <v>1</v>
      </c>
      <c r="AX118" s="5">
        <v>1</v>
      </c>
      <c r="AY118" s="5">
        <v>1</v>
      </c>
      <c r="AZ118" s="5">
        <v>1</v>
      </c>
      <c r="BA118" s="5">
        <v>1</v>
      </c>
      <c r="BB118" s="5">
        <v>1</v>
      </c>
      <c r="BC118" s="5">
        <v>1</v>
      </c>
      <c r="BD118" s="5">
        <v>1</v>
      </c>
      <c r="BE118" s="5">
        <v>1</v>
      </c>
      <c r="BF118" s="5">
        <v>1</v>
      </c>
      <c r="BG118" s="5">
        <v>1</v>
      </c>
      <c r="BH118" s="5">
        <v>1</v>
      </c>
      <c r="BI118" s="5">
        <v>1</v>
      </c>
      <c r="BJ118" s="5">
        <v>1</v>
      </c>
      <c r="BK118" s="5">
        <v>1</v>
      </c>
      <c r="BL118" s="5">
        <v>1</v>
      </c>
      <c r="BM118" s="5">
        <v>1</v>
      </c>
      <c r="BN118" s="5">
        <v>1</v>
      </c>
      <c r="BO118" s="5">
        <v>1</v>
      </c>
      <c r="BP118" s="5">
        <v>1</v>
      </c>
      <c r="BQ118" s="5">
        <v>1</v>
      </c>
      <c r="BR118" s="5">
        <v>1</v>
      </c>
      <c r="BS118" s="5">
        <v>1</v>
      </c>
      <c r="BT118" s="5">
        <v>1</v>
      </c>
      <c r="BU118" s="5">
        <v>1</v>
      </c>
      <c r="BV118" s="5">
        <v>1</v>
      </c>
      <c r="BW118" s="5">
        <v>1</v>
      </c>
      <c r="BX118" s="5">
        <v>1</v>
      </c>
      <c r="BY118" s="5">
        <v>1</v>
      </c>
      <c r="BZ118" s="5">
        <v>1</v>
      </c>
      <c r="CA118" s="5">
        <v>1</v>
      </c>
      <c r="CB118" s="5">
        <v>1</v>
      </c>
      <c r="CC118" s="5">
        <v>1</v>
      </c>
      <c r="CD118" s="5">
        <v>1</v>
      </c>
      <c r="CE118" s="5">
        <v>1</v>
      </c>
      <c r="CF118" s="5">
        <v>1</v>
      </c>
      <c r="CG118" s="5">
        <v>1</v>
      </c>
      <c r="CH118" s="5">
        <v>1</v>
      </c>
      <c r="CI118" s="5">
        <v>1</v>
      </c>
      <c r="CJ118" s="5">
        <v>1</v>
      </c>
      <c r="CK118" s="5">
        <v>1</v>
      </c>
      <c r="CL118" s="5">
        <v>1</v>
      </c>
      <c r="CM118" s="5">
        <v>1</v>
      </c>
    </row>
    <row r="119" spans="1:91" x14ac:dyDescent="0.3">
      <c r="A119" s="2" t="s">
        <v>281</v>
      </c>
      <c r="B119" s="5">
        <v>1</v>
      </c>
      <c r="C119" s="5">
        <v>1</v>
      </c>
      <c r="D119" s="5">
        <v>1</v>
      </c>
      <c r="E119" s="5">
        <v>1</v>
      </c>
      <c r="F119" s="5">
        <v>1</v>
      </c>
      <c r="G119" s="5">
        <v>1</v>
      </c>
      <c r="H119" s="5">
        <v>1</v>
      </c>
      <c r="I119" s="5">
        <v>1</v>
      </c>
      <c r="J119" s="5">
        <v>1</v>
      </c>
      <c r="K119" s="5">
        <v>1</v>
      </c>
      <c r="L119" s="5">
        <v>1</v>
      </c>
      <c r="M119" s="5">
        <v>1</v>
      </c>
      <c r="N119" s="5">
        <v>1</v>
      </c>
      <c r="O119" s="5">
        <v>1</v>
      </c>
      <c r="P119" s="5">
        <v>1</v>
      </c>
      <c r="Q119" s="5">
        <v>1</v>
      </c>
      <c r="R119" s="5">
        <v>1</v>
      </c>
      <c r="S119" s="5">
        <v>1</v>
      </c>
      <c r="T119" s="5">
        <v>1</v>
      </c>
      <c r="U119" s="5">
        <v>1</v>
      </c>
      <c r="V119" s="5">
        <v>1</v>
      </c>
      <c r="W119" s="5">
        <v>1</v>
      </c>
      <c r="X119" s="5">
        <v>1</v>
      </c>
      <c r="Y119" s="5">
        <v>1</v>
      </c>
      <c r="Z119" s="5">
        <v>1</v>
      </c>
      <c r="AA119" s="5">
        <v>1</v>
      </c>
      <c r="AB119" s="5">
        <v>1</v>
      </c>
      <c r="AC119" s="5">
        <v>1</v>
      </c>
      <c r="AD119" s="5">
        <v>1</v>
      </c>
      <c r="AE119" s="5">
        <v>1</v>
      </c>
      <c r="AF119" s="5">
        <v>1</v>
      </c>
      <c r="AG119" s="5">
        <v>1</v>
      </c>
      <c r="AH119" s="5">
        <v>1</v>
      </c>
      <c r="AI119" s="5">
        <v>1</v>
      </c>
      <c r="AJ119" s="5">
        <v>1</v>
      </c>
      <c r="AK119" s="5">
        <v>1</v>
      </c>
      <c r="AL119" s="5">
        <v>1</v>
      </c>
      <c r="AM119" s="5">
        <v>1</v>
      </c>
      <c r="AN119" s="5">
        <v>1</v>
      </c>
      <c r="AO119" s="5">
        <v>1</v>
      </c>
      <c r="AP119" s="5">
        <v>1</v>
      </c>
      <c r="AQ119" s="5">
        <v>1</v>
      </c>
      <c r="AR119" s="5">
        <v>1</v>
      </c>
      <c r="AS119" s="5">
        <v>1</v>
      </c>
      <c r="AT119" s="5">
        <v>1</v>
      </c>
      <c r="AU119" s="5">
        <v>1</v>
      </c>
      <c r="AV119" s="5">
        <v>1</v>
      </c>
      <c r="AW119" s="5">
        <v>1</v>
      </c>
      <c r="AX119" s="5">
        <v>1</v>
      </c>
      <c r="AY119" s="5">
        <v>1</v>
      </c>
      <c r="AZ119" s="5">
        <v>1</v>
      </c>
      <c r="BA119" s="5">
        <v>1</v>
      </c>
      <c r="BB119" s="5">
        <v>1</v>
      </c>
      <c r="BC119" s="5">
        <v>1</v>
      </c>
      <c r="BD119" s="5">
        <v>1</v>
      </c>
      <c r="BE119" s="5">
        <v>1</v>
      </c>
      <c r="BF119" s="5">
        <v>1</v>
      </c>
      <c r="BG119" s="5">
        <v>1</v>
      </c>
      <c r="BH119" s="5">
        <v>1</v>
      </c>
      <c r="BI119" s="5">
        <v>1</v>
      </c>
      <c r="BJ119" s="5">
        <v>1</v>
      </c>
      <c r="BK119" s="5">
        <v>1</v>
      </c>
      <c r="BL119" s="5">
        <v>1</v>
      </c>
      <c r="BM119" s="5">
        <v>1</v>
      </c>
      <c r="BN119" s="5">
        <v>1</v>
      </c>
      <c r="BO119" s="5">
        <v>1</v>
      </c>
      <c r="BP119" s="5">
        <v>1</v>
      </c>
      <c r="BQ119" s="5">
        <v>1</v>
      </c>
      <c r="BR119" s="5">
        <v>1</v>
      </c>
      <c r="BS119" s="5">
        <v>1</v>
      </c>
      <c r="BT119" s="5">
        <v>1</v>
      </c>
      <c r="BU119" s="5">
        <v>1</v>
      </c>
      <c r="BV119" s="5">
        <v>1</v>
      </c>
      <c r="BW119" s="5">
        <v>1</v>
      </c>
      <c r="BX119" s="5">
        <v>1</v>
      </c>
      <c r="BY119" s="5">
        <v>1</v>
      </c>
      <c r="BZ119" s="5">
        <v>1</v>
      </c>
      <c r="CA119" s="5">
        <v>1</v>
      </c>
      <c r="CB119" s="5">
        <v>1</v>
      </c>
      <c r="CC119" s="5">
        <v>1</v>
      </c>
      <c r="CD119" s="5">
        <v>1</v>
      </c>
      <c r="CE119" s="5">
        <v>1</v>
      </c>
      <c r="CF119" s="5">
        <v>1</v>
      </c>
      <c r="CG119" s="5">
        <v>1</v>
      </c>
      <c r="CH119" s="5">
        <v>1</v>
      </c>
      <c r="CI119" s="5">
        <v>1</v>
      </c>
      <c r="CJ119" s="5">
        <v>1</v>
      </c>
      <c r="CK119" s="5">
        <v>1</v>
      </c>
      <c r="CL119" s="5">
        <v>1</v>
      </c>
      <c r="CM119" s="5">
        <v>1</v>
      </c>
    </row>
    <row r="120" spans="1:91" x14ac:dyDescent="0.3">
      <c r="A120" s="2" t="s">
        <v>282</v>
      </c>
      <c r="B120" s="5">
        <v>1</v>
      </c>
      <c r="C120" s="5">
        <v>1</v>
      </c>
      <c r="D120" s="5">
        <v>1</v>
      </c>
      <c r="E120" s="5">
        <v>1</v>
      </c>
      <c r="F120" s="5">
        <v>1</v>
      </c>
      <c r="G120" s="5">
        <v>1</v>
      </c>
      <c r="H120" s="5">
        <v>1</v>
      </c>
      <c r="I120" s="5">
        <v>1</v>
      </c>
      <c r="J120" s="5">
        <v>1</v>
      </c>
      <c r="K120" s="5">
        <v>1</v>
      </c>
      <c r="L120" s="5">
        <v>1</v>
      </c>
      <c r="M120" s="5">
        <v>1</v>
      </c>
      <c r="N120" s="5">
        <v>1</v>
      </c>
      <c r="O120" s="5">
        <v>1</v>
      </c>
      <c r="P120" s="5">
        <v>1</v>
      </c>
      <c r="Q120" s="5">
        <v>1</v>
      </c>
      <c r="R120" s="5">
        <v>1</v>
      </c>
      <c r="S120" s="5">
        <v>1</v>
      </c>
      <c r="T120" s="5">
        <v>1</v>
      </c>
      <c r="U120" s="5">
        <v>1</v>
      </c>
      <c r="V120" s="5">
        <v>1</v>
      </c>
      <c r="W120" s="5">
        <v>1</v>
      </c>
      <c r="X120" s="5">
        <v>1</v>
      </c>
      <c r="Y120" s="5">
        <v>1</v>
      </c>
      <c r="Z120" s="5">
        <v>1</v>
      </c>
      <c r="AA120" s="5">
        <v>1</v>
      </c>
      <c r="AB120" s="5">
        <v>1</v>
      </c>
      <c r="AC120" s="5">
        <v>1</v>
      </c>
      <c r="AD120" s="5">
        <v>1</v>
      </c>
      <c r="AE120" s="5">
        <v>1</v>
      </c>
      <c r="AF120" s="5">
        <v>1</v>
      </c>
      <c r="AG120" s="5">
        <v>1</v>
      </c>
      <c r="AH120" s="5">
        <v>1</v>
      </c>
      <c r="AI120" s="5">
        <v>1</v>
      </c>
      <c r="AJ120" s="5">
        <v>1</v>
      </c>
      <c r="AK120" s="5">
        <v>1</v>
      </c>
      <c r="AL120" s="5">
        <v>1</v>
      </c>
      <c r="AM120" s="5">
        <v>1</v>
      </c>
      <c r="AN120" s="5">
        <v>1</v>
      </c>
      <c r="AO120" s="5">
        <v>1</v>
      </c>
      <c r="AP120" s="5">
        <v>1</v>
      </c>
      <c r="AQ120" s="5">
        <v>1</v>
      </c>
      <c r="AR120" s="5">
        <v>1</v>
      </c>
      <c r="AS120" s="5">
        <v>1</v>
      </c>
      <c r="AT120" s="5">
        <v>1</v>
      </c>
      <c r="AU120" s="5">
        <v>1</v>
      </c>
      <c r="AV120" s="5">
        <v>1</v>
      </c>
      <c r="AW120" s="5">
        <v>1</v>
      </c>
      <c r="AX120" s="5">
        <v>1</v>
      </c>
      <c r="AY120" s="5">
        <v>1</v>
      </c>
      <c r="AZ120" s="5">
        <v>1</v>
      </c>
      <c r="BA120" s="5">
        <v>1</v>
      </c>
      <c r="BB120" s="5">
        <v>1</v>
      </c>
      <c r="BC120" s="5">
        <v>1</v>
      </c>
      <c r="BD120" s="5">
        <v>1</v>
      </c>
      <c r="BE120" s="5">
        <v>1</v>
      </c>
      <c r="BF120" s="5">
        <v>1</v>
      </c>
      <c r="BG120" s="5">
        <v>1</v>
      </c>
      <c r="BH120" s="5">
        <v>1</v>
      </c>
      <c r="BI120" s="5">
        <v>1</v>
      </c>
      <c r="BJ120" s="5">
        <v>1</v>
      </c>
      <c r="BK120" s="5">
        <v>1</v>
      </c>
      <c r="BL120" s="5">
        <v>1</v>
      </c>
      <c r="BM120" s="5">
        <v>1</v>
      </c>
      <c r="BN120" s="5">
        <v>1</v>
      </c>
      <c r="BO120" s="5">
        <v>1</v>
      </c>
      <c r="BP120" s="5">
        <v>1</v>
      </c>
      <c r="BQ120" s="5">
        <v>1</v>
      </c>
      <c r="BR120" s="5">
        <v>1</v>
      </c>
      <c r="BS120" s="5">
        <v>1</v>
      </c>
      <c r="BT120" s="5">
        <v>1</v>
      </c>
      <c r="BU120" s="5">
        <v>1</v>
      </c>
      <c r="BV120" s="5">
        <v>1</v>
      </c>
      <c r="BW120" s="5">
        <v>1</v>
      </c>
      <c r="BX120" s="5">
        <v>1</v>
      </c>
      <c r="BY120" s="5">
        <v>1</v>
      </c>
      <c r="BZ120" s="5">
        <v>1</v>
      </c>
      <c r="CA120" s="5">
        <v>1</v>
      </c>
      <c r="CB120" s="5">
        <v>1</v>
      </c>
      <c r="CC120" s="5">
        <v>1</v>
      </c>
      <c r="CD120" s="5">
        <v>1</v>
      </c>
      <c r="CE120" s="5">
        <v>1</v>
      </c>
      <c r="CF120" s="5">
        <v>1</v>
      </c>
      <c r="CG120" s="5">
        <v>1</v>
      </c>
      <c r="CH120" s="5">
        <v>1</v>
      </c>
      <c r="CI120" s="5">
        <v>1</v>
      </c>
      <c r="CJ120" s="5">
        <v>1</v>
      </c>
      <c r="CK120" s="5">
        <v>1</v>
      </c>
      <c r="CL120" s="5">
        <v>1</v>
      </c>
      <c r="CM120" s="5">
        <v>1</v>
      </c>
    </row>
    <row r="121" spans="1:91" x14ac:dyDescent="0.3">
      <c r="A121" s="2" t="s">
        <v>283</v>
      </c>
      <c r="B121" s="5">
        <v>1</v>
      </c>
      <c r="C121" s="5">
        <v>1</v>
      </c>
      <c r="D121" s="5">
        <v>1</v>
      </c>
      <c r="E121" s="5">
        <v>1</v>
      </c>
      <c r="F121" s="5">
        <v>1</v>
      </c>
      <c r="G121" s="5">
        <v>1</v>
      </c>
      <c r="H121" s="5">
        <v>1</v>
      </c>
      <c r="I121" s="5">
        <v>1</v>
      </c>
      <c r="J121" s="5">
        <v>1</v>
      </c>
      <c r="K121" s="5">
        <v>1</v>
      </c>
      <c r="L121" s="5">
        <v>1</v>
      </c>
      <c r="M121" s="5">
        <v>1</v>
      </c>
      <c r="N121" s="5">
        <v>1</v>
      </c>
      <c r="O121" s="5">
        <v>1</v>
      </c>
      <c r="P121" s="5">
        <v>1</v>
      </c>
      <c r="Q121" s="5">
        <v>1</v>
      </c>
      <c r="R121" s="5">
        <v>1</v>
      </c>
      <c r="S121" s="5">
        <v>1</v>
      </c>
      <c r="T121" s="5">
        <v>1</v>
      </c>
      <c r="U121" s="5">
        <v>1</v>
      </c>
      <c r="V121" s="5">
        <v>1</v>
      </c>
      <c r="W121" s="5">
        <v>1</v>
      </c>
      <c r="X121" s="5">
        <v>1</v>
      </c>
      <c r="Y121" s="5">
        <v>1</v>
      </c>
      <c r="Z121" s="5">
        <v>1</v>
      </c>
      <c r="AA121" s="5">
        <v>1</v>
      </c>
      <c r="AB121" s="5">
        <v>1</v>
      </c>
      <c r="AC121" s="5">
        <v>1</v>
      </c>
      <c r="AD121" s="5">
        <v>1</v>
      </c>
      <c r="AE121" s="5">
        <v>1</v>
      </c>
      <c r="AF121" s="5">
        <v>1</v>
      </c>
      <c r="AG121" s="5">
        <v>1</v>
      </c>
      <c r="AH121" s="5">
        <v>1</v>
      </c>
      <c r="AI121" s="5">
        <v>1</v>
      </c>
      <c r="AJ121" s="5">
        <v>1</v>
      </c>
      <c r="AK121" s="5">
        <v>1</v>
      </c>
      <c r="AL121" s="5">
        <v>1</v>
      </c>
      <c r="AM121" s="5">
        <v>1</v>
      </c>
      <c r="AN121" s="5">
        <v>1</v>
      </c>
      <c r="AO121" s="5">
        <v>1</v>
      </c>
      <c r="AP121" s="5">
        <v>1</v>
      </c>
      <c r="AQ121" s="5">
        <v>1</v>
      </c>
      <c r="AR121" s="5">
        <v>1</v>
      </c>
      <c r="AS121" s="5">
        <v>1</v>
      </c>
      <c r="AT121" s="5">
        <v>1</v>
      </c>
      <c r="AU121" s="5">
        <v>1</v>
      </c>
      <c r="AV121" s="5">
        <v>1</v>
      </c>
      <c r="AW121" s="5">
        <v>1</v>
      </c>
      <c r="AX121" s="5">
        <v>1</v>
      </c>
      <c r="AY121" s="5">
        <v>1</v>
      </c>
      <c r="AZ121" s="5">
        <v>1</v>
      </c>
      <c r="BA121" s="5">
        <v>1</v>
      </c>
      <c r="BB121" s="5">
        <v>1</v>
      </c>
      <c r="BC121" s="5">
        <v>1</v>
      </c>
      <c r="BD121" s="5">
        <v>1</v>
      </c>
      <c r="BE121" s="5">
        <v>1</v>
      </c>
      <c r="BF121" s="5">
        <v>1</v>
      </c>
      <c r="BG121" s="5">
        <v>1</v>
      </c>
      <c r="BH121" s="5">
        <v>1</v>
      </c>
      <c r="BI121" s="5">
        <v>1</v>
      </c>
      <c r="BJ121" s="5">
        <v>1</v>
      </c>
      <c r="BK121" s="5">
        <v>1</v>
      </c>
      <c r="BL121" s="5">
        <v>1</v>
      </c>
      <c r="BM121" s="5">
        <v>1</v>
      </c>
      <c r="BN121" s="5">
        <v>1</v>
      </c>
      <c r="BO121" s="5">
        <v>1</v>
      </c>
      <c r="BP121" s="5">
        <v>1</v>
      </c>
      <c r="BQ121" s="5">
        <v>1</v>
      </c>
      <c r="BR121" s="5">
        <v>1</v>
      </c>
      <c r="BS121" s="5">
        <v>1</v>
      </c>
      <c r="BT121" s="5">
        <v>1</v>
      </c>
      <c r="BU121" s="5">
        <v>1</v>
      </c>
      <c r="BV121" s="5">
        <v>1</v>
      </c>
      <c r="BW121" s="5">
        <v>1</v>
      </c>
      <c r="BX121" s="5">
        <v>1</v>
      </c>
      <c r="BY121" s="5">
        <v>1</v>
      </c>
      <c r="BZ121" s="5">
        <v>1</v>
      </c>
      <c r="CA121" s="5">
        <v>1</v>
      </c>
      <c r="CB121" s="5">
        <v>1</v>
      </c>
      <c r="CC121" s="5">
        <v>1</v>
      </c>
      <c r="CD121" s="5">
        <v>1</v>
      </c>
      <c r="CE121" s="5">
        <v>1</v>
      </c>
      <c r="CF121" s="5">
        <v>1</v>
      </c>
      <c r="CG121" s="5">
        <v>1</v>
      </c>
      <c r="CH121" s="5">
        <v>1</v>
      </c>
      <c r="CI121" s="5">
        <v>1</v>
      </c>
      <c r="CJ121" s="5">
        <v>1</v>
      </c>
      <c r="CK121" s="5">
        <v>1</v>
      </c>
      <c r="CL121" s="5">
        <v>1</v>
      </c>
      <c r="CM121" s="5">
        <v>1</v>
      </c>
    </row>
    <row r="122" spans="1:91" x14ac:dyDescent="0.3">
      <c r="A122" s="2" t="s">
        <v>284</v>
      </c>
      <c r="B122" s="5">
        <v>1</v>
      </c>
      <c r="C122" s="5">
        <v>1</v>
      </c>
      <c r="D122" s="5">
        <v>1</v>
      </c>
      <c r="E122" s="5">
        <v>1</v>
      </c>
      <c r="F122" s="5">
        <v>1</v>
      </c>
      <c r="G122" s="5">
        <v>1</v>
      </c>
      <c r="H122" s="5">
        <v>1</v>
      </c>
      <c r="I122" s="5">
        <v>1</v>
      </c>
      <c r="J122" s="5">
        <v>1</v>
      </c>
      <c r="K122" s="5">
        <v>1</v>
      </c>
      <c r="L122" s="5">
        <v>1</v>
      </c>
      <c r="M122" s="5">
        <v>1</v>
      </c>
      <c r="N122" s="5">
        <v>1</v>
      </c>
      <c r="O122" s="5">
        <v>1</v>
      </c>
      <c r="P122" s="5">
        <v>1</v>
      </c>
      <c r="Q122" s="5">
        <v>1</v>
      </c>
      <c r="R122" s="5">
        <v>1</v>
      </c>
      <c r="S122" s="5">
        <v>1</v>
      </c>
      <c r="T122" s="5">
        <v>1</v>
      </c>
      <c r="U122" s="5">
        <v>1</v>
      </c>
      <c r="V122" s="5">
        <v>1</v>
      </c>
      <c r="W122" s="5">
        <v>1</v>
      </c>
      <c r="X122" s="5">
        <v>1</v>
      </c>
      <c r="Y122" s="5">
        <v>1</v>
      </c>
      <c r="Z122" s="5">
        <v>1</v>
      </c>
      <c r="AA122" s="5">
        <v>1</v>
      </c>
      <c r="AB122" s="5">
        <v>1</v>
      </c>
      <c r="AC122" s="5">
        <v>1</v>
      </c>
      <c r="AD122" s="5">
        <v>1</v>
      </c>
      <c r="AE122" s="5">
        <v>1</v>
      </c>
      <c r="AF122" s="5">
        <v>1</v>
      </c>
      <c r="AG122" s="5">
        <v>1</v>
      </c>
      <c r="AH122" s="5">
        <v>1</v>
      </c>
      <c r="AI122" s="5">
        <v>1</v>
      </c>
      <c r="AJ122" s="5">
        <v>1</v>
      </c>
      <c r="AK122" s="5">
        <v>1</v>
      </c>
      <c r="AL122" s="5">
        <v>1</v>
      </c>
      <c r="AM122" s="5">
        <v>1</v>
      </c>
      <c r="AN122" s="5">
        <v>1</v>
      </c>
      <c r="AO122" s="5">
        <v>1</v>
      </c>
      <c r="AP122" s="5">
        <v>1</v>
      </c>
      <c r="AQ122" s="5">
        <v>1</v>
      </c>
      <c r="AR122" s="5">
        <v>1</v>
      </c>
      <c r="AS122" s="5">
        <v>1</v>
      </c>
      <c r="AT122" s="5">
        <v>1</v>
      </c>
      <c r="AU122" s="5">
        <v>1</v>
      </c>
      <c r="AV122" s="5">
        <v>1</v>
      </c>
      <c r="AW122" s="5">
        <v>1</v>
      </c>
      <c r="AX122" s="5">
        <v>1</v>
      </c>
      <c r="AY122" s="5">
        <v>1</v>
      </c>
      <c r="AZ122" s="5">
        <v>1</v>
      </c>
      <c r="BA122" s="5">
        <v>1</v>
      </c>
      <c r="BB122" s="5">
        <v>1</v>
      </c>
      <c r="BC122" s="5">
        <v>1</v>
      </c>
      <c r="BD122" s="5">
        <v>1</v>
      </c>
      <c r="BE122" s="5">
        <v>1</v>
      </c>
      <c r="BF122" s="5">
        <v>1</v>
      </c>
      <c r="BG122" s="5">
        <v>1</v>
      </c>
      <c r="BH122" s="5">
        <v>1</v>
      </c>
      <c r="BI122" s="5">
        <v>1</v>
      </c>
      <c r="BJ122" s="5">
        <v>1</v>
      </c>
      <c r="BK122" s="5">
        <v>1</v>
      </c>
      <c r="BL122" s="5">
        <v>1</v>
      </c>
      <c r="BM122" s="5">
        <v>1</v>
      </c>
      <c r="BN122" s="5">
        <v>1</v>
      </c>
      <c r="BO122" s="5">
        <v>1</v>
      </c>
      <c r="BP122" s="5">
        <v>1</v>
      </c>
      <c r="BQ122" s="5">
        <v>1</v>
      </c>
      <c r="BR122" s="5">
        <v>1</v>
      </c>
      <c r="BS122" s="5">
        <v>1</v>
      </c>
      <c r="BT122" s="5">
        <v>1</v>
      </c>
      <c r="BU122" s="5">
        <v>1</v>
      </c>
      <c r="BV122" s="5">
        <v>1</v>
      </c>
      <c r="BW122" s="5">
        <v>1</v>
      </c>
      <c r="BX122" s="5">
        <v>1</v>
      </c>
      <c r="BY122" s="5">
        <v>1</v>
      </c>
      <c r="BZ122" s="5">
        <v>1</v>
      </c>
      <c r="CA122" s="5">
        <v>1</v>
      </c>
      <c r="CB122" s="5">
        <v>1</v>
      </c>
      <c r="CC122" s="5">
        <v>1</v>
      </c>
      <c r="CD122" s="5">
        <v>1</v>
      </c>
      <c r="CE122" s="5">
        <v>1</v>
      </c>
      <c r="CF122" s="5">
        <v>1</v>
      </c>
      <c r="CG122" s="5">
        <v>1</v>
      </c>
      <c r="CH122" s="5">
        <v>1</v>
      </c>
      <c r="CI122" s="5">
        <v>1</v>
      </c>
      <c r="CJ122" s="5">
        <v>1</v>
      </c>
      <c r="CK122" s="5">
        <v>1</v>
      </c>
      <c r="CL122" s="5">
        <v>1</v>
      </c>
      <c r="CM122" s="5">
        <v>1</v>
      </c>
    </row>
    <row r="123" spans="1:91" x14ac:dyDescent="0.3">
      <c r="A123" s="2" t="s">
        <v>285</v>
      </c>
      <c r="B123" s="5">
        <v>1</v>
      </c>
      <c r="C123" s="5">
        <v>1</v>
      </c>
      <c r="D123" s="5">
        <v>1</v>
      </c>
      <c r="E123" s="5">
        <v>1</v>
      </c>
      <c r="F123" s="5">
        <v>1</v>
      </c>
      <c r="G123" s="5">
        <v>1</v>
      </c>
      <c r="H123" s="5">
        <v>1</v>
      </c>
      <c r="I123" s="5">
        <v>1</v>
      </c>
      <c r="J123" s="5">
        <v>1</v>
      </c>
      <c r="K123" s="5">
        <v>1</v>
      </c>
      <c r="L123" s="5">
        <v>1</v>
      </c>
      <c r="M123" s="5">
        <v>1</v>
      </c>
      <c r="N123" s="5">
        <v>1</v>
      </c>
      <c r="O123" s="5">
        <v>1</v>
      </c>
      <c r="P123" s="5">
        <v>1</v>
      </c>
      <c r="Q123" s="5">
        <v>1</v>
      </c>
      <c r="R123" s="5">
        <v>1</v>
      </c>
      <c r="S123" s="5">
        <v>1</v>
      </c>
      <c r="T123" s="5">
        <v>1</v>
      </c>
      <c r="U123" s="5">
        <v>1</v>
      </c>
      <c r="V123" s="5">
        <v>1</v>
      </c>
      <c r="W123" s="5">
        <v>1</v>
      </c>
      <c r="X123" s="5">
        <v>1</v>
      </c>
      <c r="Y123" s="5">
        <v>1</v>
      </c>
      <c r="Z123" s="5">
        <v>1</v>
      </c>
      <c r="AA123" s="5">
        <v>1</v>
      </c>
      <c r="AB123" s="5">
        <v>1</v>
      </c>
      <c r="AC123" s="5">
        <v>1</v>
      </c>
      <c r="AD123" s="5">
        <v>1</v>
      </c>
      <c r="AE123" s="5">
        <v>1</v>
      </c>
      <c r="AF123" s="5">
        <v>1</v>
      </c>
      <c r="AG123" s="5">
        <v>1</v>
      </c>
      <c r="AH123" s="5">
        <v>1</v>
      </c>
      <c r="AI123" s="5">
        <v>1</v>
      </c>
      <c r="AJ123" s="5">
        <v>1</v>
      </c>
      <c r="AK123" s="5">
        <v>1</v>
      </c>
      <c r="AL123" s="5">
        <v>1</v>
      </c>
      <c r="AM123" s="5">
        <v>1</v>
      </c>
      <c r="AN123" s="5">
        <v>1</v>
      </c>
      <c r="AO123" s="5">
        <v>1</v>
      </c>
      <c r="AP123" s="5">
        <v>1</v>
      </c>
      <c r="AQ123" s="5">
        <v>1</v>
      </c>
      <c r="AR123" s="5">
        <v>1</v>
      </c>
      <c r="AS123" s="5">
        <v>1</v>
      </c>
      <c r="AT123" s="5">
        <v>1</v>
      </c>
      <c r="AU123" s="5">
        <v>1</v>
      </c>
      <c r="AV123" s="5">
        <v>1</v>
      </c>
      <c r="AW123" s="5">
        <v>1</v>
      </c>
      <c r="AX123" s="5">
        <v>1</v>
      </c>
      <c r="AY123" s="5">
        <v>1</v>
      </c>
      <c r="AZ123" s="5">
        <v>1</v>
      </c>
      <c r="BA123" s="5">
        <v>1</v>
      </c>
      <c r="BB123" s="5">
        <v>1</v>
      </c>
      <c r="BC123" s="5">
        <v>1</v>
      </c>
      <c r="BD123" s="5">
        <v>1</v>
      </c>
      <c r="BE123" s="5">
        <v>1</v>
      </c>
      <c r="BF123" s="5">
        <v>1</v>
      </c>
      <c r="BG123" s="5">
        <v>1</v>
      </c>
      <c r="BH123" s="5">
        <v>1</v>
      </c>
      <c r="BI123" s="5">
        <v>1</v>
      </c>
      <c r="BJ123" s="5">
        <v>1</v>
      </c>
      <c r="BK123" s="5">
        <v>1</v>
      </c>
      <c r="BL123" s="5">
        <v>1</v>
      </c>
      <c r="BM123" s="5">
        <v>1</v>
      </c>
      <c r="BN123" s="5">
        <v>1</v>
      </c>
      <c r="BO123" s="5">
        <v>1</v>
      </c>
      <c r="BP123" s="5">
        <v>1</v>
      </c>
      <c r="BQ123" s="5">
        <v>1</v>
      </c>
      <c r="BR123" s="5">
        <v>1</v>
      </c>
      <c r="BS123" s="5">
        <v>1</v>
      </c>
      <c r="BT123" s="5">
        <v>1</v>
      </c>
      <c r="BU123" s="5">
        <v>1</v>
      </c>
      <c r="BV123" s="5">
        <v>1</v>
      </c>
      <c r="BW123" s="5">
        <v>1</v>
      </c>
      <c r="BX123" s="5">
        <v>1</v>
      </c>
      <c r="BY123" s="5">
        <v>1</v>
      </c>
      <c r="BZ123" s="5">
        <v>1</v>
      </c>
      <c r="CA123" s="5">
        <v>1</v>
      </c>
      <c r="CB123" s="5">
        <v>1</v>
      </c>
      <c r="CC123" s="5">
        <v>1</v>
      </c>
      <c r="CD123" s="5">
        <v>1</v>
      </c>
      <c r="CE123" s="5">
        <v>1</v>
      </c>
      <c r="CF123" s="5">
        <v>1</v>
      </c>
      <c r="CG123" s="5">
        <v>1</v>
      </c>
      <c r="CH123" s="5">
        <v>1</v>
      </c>
      <c r="CI123" s="5">
        <v>1</v>
      </c>
      <c r="CJ123" s="5">
        <v>1</v>
      </c>
      <c r="CK123" s="5">
        <v>1</v>
      </c>
      <c r="CL123" s="5">
        <v>1</v>
      </c>
      <c r="CM123" s="5">
        <v>1</v>
      </c>
    </row>
    <row r="124" spans="1:91" x14ac:dyDescent="0.3">
      <c r="A124" s="2" t="s">
        <v>316</v>
      </c>
      <c r="B124" s="5">
        <v>1</v>
      </c>
      <c r="C124" s="5">
        <v>1</v>
      </c>
      <c r="D124" s="5">
        <v>1</v>
      </c>
      <c r="E124" s="5">
        <v>1</v>
      </c>
      <c r="F124" s="5">
        <v>1</v>
      </c>
      <c r="G124" s="5">
        <v>1</v>
      </c>
      <c r="H124" s="5">
        <v>1</v>
      </c>
      <c r="I124" s="5">
        <v>1</v>
      </c>
      <c r="J124" s="5">
        <v>1</v>
      </c>
      <c r="K124" s="5">
        <v>1</v>
      </c>
      <c r="L124" s="5">
        <v>1</v>
      </c>
      <c r="M124" s="5">
        <v>1</v>
      </c>
      <c r="N124" s="5">
        <v>1</v>
      </c>
      <c r="O124" s="5">
        <v>1</v>
      </c>
      <c r="P124" s="5">
        <v>1</v>
      </c>
      <c r="Q124" s="5">
        <v>1</v>
      </c>
      <c r="R124" s="5">
        <v>1</v>
      </c>
      <c r="S124" s="5">
        <v>1</v>
      </c>
      <c r="T124" s="5">
        <v>1</v>
      </c>
      <c r="U124" s="5">
        <v>1</v>
      </c>
      <c r="V124" s="5">
        <v>1</v>
      </c>
      <c r="W124" s="5">
        <v>1</v>
      </c>
      <c r="X124" s="5">
        <v>1</v>
      </c>
      <c r="Y124" s="5">
        <v>1</v>
      </c>
      <c r="Z124" s="5">
        <v>1</v>
      </c>
      <c r="AA124" s="5">
        <v>1</v>
      </c>
      <c r="AB124" s="5">
        <v>1</v>
      </c>
      <c r="AC124" s="5">
        <v>1</v>
      </c>
      <c r="AD124" s="5">
        <v>1</v>
      </c>
      <c r="AE124" s="5">
        <v>1</v>
      </c>
      <c r="AF124" s="5">
        <v>1</v>
      </c>
      <c r="AG124" s="5">
        <v>1</v>
      </c>
      <c r="AH124" s="5">
        <v>1</v>
      </c>
      <c r="AI124" s="5">
        <v>1</v>
      </c>
      <c r="AJ124" s="5">
        <v>1</v>
      </c>
      <c r="AK124" s="5">
        <v>1</v>
      </c>
      <c r="AL124" s="5">
        <v>1</v>
      </c>
      <c r="AM124" s="5">
        <v>1</v>
      </c>
      <c r="AN124" s="5">
        <v>1</v>
      </c>
      <c r="AO124" s="5">
        <v>1</v>
      </c>
      <c r="AP124" s="5">
        <v>1</v>
      </c>
      <c r="AQ124" s="5">
        <v>1</v>
      </c>
      <c r="AR124" s="5">
        <v>1</v>
      </c>
      <c r="AS124" s="5">
        <v>1</v>
      </c>
      <c r="AT124" s="5">
        <v>1</v>
      </c>
      <c r="AU124" s="5">
        <v>1</v>
      </c>
      <c r="AV124" s="5">
        <v>1</v>
      </c>
      <c r="AW124" s="5">
        <v>1</v>
      </c>
      <c r="AX124" s="5">
        <v>1</v>
      </c>
      <c r="AY124" s="5">
        <v>1</v>
      </c>
      <c r="AZ124" s="5">
        <v>1</v>
      </c>
      <c r="BA124" s="5">
        <v>1</v>
      </c>
      <c r="BB124" s="5">
        <v>1</v>
      </c>
      <c r="BC124" s="5">
        <v>1</v>
      </c>
      <c r="BD124" s="5">
        <v>1</v>
      </c>
      <c r="BE124" s="5">
        <v>1</v>
      </c>
      <c r="BF124" s="5">
        <v>1</v>
      </c>
      <c r="BG124" s="5">
        <v>1</v>
      </c>
      <c r="BH124" s="5">
        <v>1</v>
      </c>
      <c r="BI124" s="5">
        <v>1</v>
      </c>
      <c r="BJ124" s="5">
        <v>1</v>
      </c>
      <c r="BK124" s="5">
        <v>1</v>
      </c>
      <c r="BL124" s="5">
        <v>1</v>
      </c>
      <c r="BM124" s="5">
        <v>1</v>
      </c>
      <c r="BN124" s="5">
        <v>1</v>
      </c>
      <c r="BO124" s="5">
        <v>1</v>
      </c>
      <c r="BP124" s="5">
        <v>1</v>
      </c>
      <c r="BQ124" s="5">
        <v>1</v>
      </c>
      <c r="BR124" s="5">
        <v>1</v>
      </c>
      <c r="BS124" s="5">
        <v>1</v>
      </c>
      <c r="BT124" s="5">
        <v>1</v>
      </c>
      <c r="BU124" s="5">
        <v>1</v>
      </c>
      <c r="BV124" s="5">
        <v>1</v>
      </c>
      <c r="BW124" s="5">
        <v>1</v>
      </c>
      <c r="BX124" s="5">
        <v>1</v>
      </c>
      <c r="BY124" s="5">
        <v>1</v>
      </c>
      <c r="BZ124" s="5">
        <v>1</v>
      </c>
      <c r="CA124" s="5">
        <v>1</v>
      </c>
      <c r="CB124" s="5">
        <v>1</v>
      </c>
      <c r="CC124" s="5">
        <v>1</v>
      </c>
      <c r="CD124" s="5">
        <v>1</v>
      </c>
      <c r="CE124" s="5">
        <v>1</v>
      </c>
      <c r="CF124" s="5">
        <v>1</v>
      </c>
      <c r="CG124" s="5">
        <v>1</v>
      </c>
      <c r="CH124" s="5">
        <v>1</v>
      </c>
      <c r="CI124" s="5">
        <v>1</v>
      </c>
      <c r="CJ124" s="5">
        <v>1</v>
      </c>
      <c r="CK124" s="5">
        <v>1</v>
      </c>
      <c r="CL124" s="5">
        <v>1</v>
      </c>
      <c r="CM124" s="5">
        <v>1</v>
      </c>
    </row>
    <row r="125" spans="1:91" x14ac:dyDescent="0.3">
      <c r="A125" s="2" t="s">
        <v>317</v>
      </c>
      <c r="B125" s="5">
        <v>1</v>
      </c>
      <c r="C125" s="5">
        <v>1</v>
      </c>
      <c r="D125" s="5">
        <v>1</v>
      </c>
      <c r="E125" s="5">
        <v>1</v>
      </c>
      <c r="F125" s="5">
        <v>1</v>
      </c>
      <c r="G125" s="5">
        <v>1</v>
      </c>
      <c r="H125" s="5">
        <v>1</v>
      </c>
      <c r="I125" s="5">
        <v>1</v>
      </c>
      <c r="J125" s="5">
        <v>1</v>
      </c>
      <c r="K125" s="5">
        <v>1</v>
      </c>
      <c r="L125" s="5">
        <v>1</v>
      </c>
      <c r="M125" s="5">
        <v>1</v>
      </c>
      <c r="N125" s="5">
        <v>1</v>
      </c>
      <c r="O125" s="5">
        <v>1</v>
      </c>
      <c r="P125" s="5">
        <v>1</v>
      </c>
      <c r="Q125" s="5">
        <v>1</v>
      </c>
      <c r="R125" s="5">
        <v>1</v>
      </c>
      <c r="S125" s="5">
        <v>1</v>
      </c>
      <c r="T125" s="5">
        <v>1</v>
      </c>
      <c r="U125" s="5">
        <v>1</v>
      </c>
      <c r="V125" s="5">
        <v>1</v>
      </c>
      <c r="W125" s="5">
        <v>1</v>
      </c>
      <c r="X125" s="5">
        <v>1</v>
      </c>
      <c r="Y125" s="5">
        <v>1</v>
      </c>
      <c r="Z125" s="5">
        <v>1</v>
      </c>
      <c r="AA125" s="5">
        <v>1</v>
      </c>
      <c r="AB125" s="5">
        <v>1</v>
      </c>
      <c r="AC125" s="5">
        <v>1</v>
      </c>
      <c r="AD125" s="5">
        <v>1</v>
      </c>
      <c r="AE125" s="5">
        <v>1</v>
      </c>
      <c r="AF125" s="5">
        <v>1</v>
      </c>
      <c r="AG125" s="5">
        <v>1</v>
      </c>
      <c r="AH125" s="5">
        <v>1</v>
      </c>
      <c r="AI125" s="5">
        <v>1</v>
      </c>
      <c r="AJ125" s="5">
        <v>1</v>
      </c>
      <c r="AK125" s="5">
        <v>1</v>
      </c>
      <c r="AL125" s="5">
        <v>1</v>
      </c>
      <c r="AM125" s="5">
        <v>1</v>
      </c>
      <c r="AN125" s="5">
        <v>1</v>
      </c>
      <c r="AO125" s="5">
        <v>1</v>
      </c>
      <c r="AP125" s="5">
        <v>1</v>
      </c>
      <c r="AQ125" s="5">
        <v>1</v>
      </c>
      <c r="AR125" s="5">
        <v>1</v>
      </c>
      <c r="AS125" s="5">
        <v>1</v>
      </c>
      <c r="AT125" s="5">
        <v>1</v>
      </c>
      <c r="AU125" s="5">
        <v>1</v>
      </c>
      <c r="AV125" s="5">
        <v>1</v>
      </c>
      <c r="AW125" s="5">
        <v>1</v>
      </c>
      <c r="AX125" s="5">
        <v>1</v>
      </c>
      <c r="AY125" s="5">
        <v>1</v>
      </c>
      <c r="AZ125" s="5">
        <v>1</v>
      </c>
      <c r="BA125" s="5">
        <v>1</v>
      </c>
      <c r="BB125" s="5">
        <v>1</v>
      </c>
      <c r="BC125" s="5">
        <v>1</v>
      </c>
      <c r="BD125" s="5">
        <v>1</v>
      </c>
      <c r="BE125" s="5">
        <v>1</v>
      </c>
      <c r="BF125" s="5">
        <v>1</v>
      </c>
      <c r="BG125" s="5">
        <v>1</v>
      </c>
      <c r="BH125" s="5">
        <v>1</v>
      </c>
      <c r="BI125" s="5">
        <v>1</v>
      </c>
      <c r="BJ125" s="5">
        <v>1</v>
      </c>
      <c r="BK125" s="5">
        <v>1</v>
      </c>
      <c r="BL125" s="5">
        <v>1</v>
      </c>
      <c r="BM125" s="5">
        <v>1</v>
      </c>
      <c r="BN125" s="5">
        <v>1</v>
      </c>
      <c r="BO125" s="5">
        <v>1</v>
      </c>
      <c r="BP125" s="5">
        <v>1</v>
      </c>
      <c r="BQ125" s="5">
        <v>1</v>
      </c>
      <c r="BR125" s="5">
        <v>1</v>
      </c>
      <c r="BS125" s="5">
        <v>1</v>
      </c>
      <c r="BT125" s="5">
        <v>1</v>
      </c>
      <c r="BU125" s="5">
        <v>1</v>
      </c>
      <c r="BV125" s="5">
        <v>1</v>
      </c>
      <c r="BW125" s="5">
        <v>1</v>
      </c>
      <c r="BX125" s="5">
        <v>1</v>
      </c>
      <c r="BY125" s="5">
        <v>1</v>
      </c>
      <c r="BZ125" s="5">
        <v>1</v>
      </c>
      <c r="CA125" s="5">
        <v>1</v>
      </c>
      <c r="CB125" s="5">
        <v>1</v>
      </c>
      <c r="CC125" s="5">
        <v>1</v>
      </c>
      <c r="CD125" s="5">
        <v>1</v>
      </c>
      <c r="CE125" s="5">
        <v>1</v>
      </c>
      <c r="CF125" s="5">
        <v>1</v>
      </c>
      <c r="CG125" s="5">
        <v>1</v>
      </c>
      <c r="CH125" s="5">
        <v>1</v>
      </c>
      <c r="CI125" s="5">
        <v>1</v>
      </c>
      <c r="CJ125" s="5">
        <v>1</v>
      </c>
      <c r="CK125" s="5">
        <v>1</v>
      </c>
      <c r="CL125" s="5">
        <v>1</v>
      </c>
      <c r="CM125" s="5">
        <v>1</v>
      </c>
    </row>
    <row r="126" spans="1:91" x14ac:dyDescent="0.3">
      <c r="A126" s="2" t="s">
        <v>318</v>
      </c>
      <c r="B126" s="5">
        <v>1</v>
      </c>
      <c r="C126" s="5">
        <v>1</v>
      </c>
      <c r="D126" s="5">
        <v>1</v>
      </c>
      <c r="E126" s="5">
        <v>1</v>
      </c>
      <c r="F126" s="5">
        <v>1</v>
      </c>
      <c r="G126" s="5">
        <v>1</v>
      </c>
      <c r="H126" s="5">
        <v>1</v>
      </c>
      <c r="I126" s="5">
        <v>1</v>
      </c>
      <c r="J126" s="5">
        <v>1</v>
      </c>
      <c r="K126" s="5">
        <v>1</v>
      </c>
      <c r="L126" s="5">
        <v>1</v>
      </c>
      <c r="M126" s="5">
        <v>1</v>
      </c>
      <c r="N126" s="5">
        <v>1</v>
      </c>
      <c r="O126" s="5">
        <v>1</v>
      </c>
      <c r="P126" s="5">
        <v>1</v>
      </c>
      <c r="Q126" s="5">
        <v>1</v>
      </c>
      <c r="R126" s="5">
        <v>1</v>
      </c>
      <c r="S126" s="5">
        <v>1</v>
      </c>
      <c r="T126" s="5">
        <v>1</v>
      </c>
      <c r="U126" s="5">
        <v>1</v>
      </c>
      <c r="V126" s="5">
        <v>1</v>
      </c>
      <c r="W126" s="5">
        <v>1</v>
      </c>
      <c r="X126" s="5">
        <v>1</v>
      </c>
      <c r="Y126" s="5">
        <v>1</v>
      </c>
      <c r="Z126" s="5">
        <v>1</v>
      </c>
      <c r="AA126" s="5">
        <v>1</v>
      </c>
      <c r="AB126" s="5">
        <v>1</v>
      </c>
      <c r="AC126" s="5">
        <v>1</v>
      </c>
      <c r="AD126" s="5">
        <v>1</v>
      </c>
      <c r="AE126" s="5">
        <v>1</v>
      </c>
      <c r="AF126" s="5">
        <v>1</v>
      </c>
      <c r="AG126" s="5">
        <v>1</v>
      </c>
      <c r="AH126" s="5">
        <v>1</v>
      </c>
      <c r="AI126" s="5">
        <v>1</v>
      </c>
      <c r="AJ126" s="5">
        <v>1</v>
      </c>
      <c r="AK126" s="5">
        <v>1</v>
      </c>
      <c r="AL126" s="5">
        <v>1</v>
      </c>
      <c r="AM126" s="5">
        <v>1</v>
      </c>
      <c r="AN126" s="5">
        <v>1</v>
      </c>
      <c r="AO126" s="5">
        <v>1</v>
      </c>
      <c r="AP126" s="5">
        <v>1</v>
      </c>
      <c r="AQ126" s="5">
        <v>1</v>
      </c>
      <c r="AR126" s="5">
        <v>1</v>
      </c>
      <c r="AS126" s="5">
        <v>1</v>
      </c>
      <c r="AT126" s="5">
        <v>1</v>
      </c>
      <c r="AU126" s="5">
        <v>1</v>
      </c>
      <c r="AV126" s="5">
        <v>1</v>
      </c>
      <c r="AW126" s="5">
        <v>1</v>
      </c>
      <c r="AX126" s="5">
        <v>1</v>
      </c>
      <c r="AY126" s="5">
        <v>1</v>
      </c>
      <c r="AZ126" s="5">
        <v>1</v>
      </c>
      <c r="BA126" s="5">
        <v>1</v>
      </c>
      <c r="BB126" s="5">
        <v>1</v>
      </c>
      <c r="BC126" s="5">
        <v>1</v>
      </c>
      <c r="BD126" s="5">
        <v>1</v>
      </c>
      <c r="BE126" s="5">
        <v>1</v>
      </c>
      <c r="BF126" s="5">
        <v>1</v>
      </c>
      <c r="BG126" s="5">
        <v>1</v>
      </c>
      <c r="BH126" s="5">
        <v>1</v>
      </c>
      <c r="BI126" s="5">
        <v>1</v>
      </c>
      <c r="BJ126" s="5">
        <v>1</v>
      </c>
      <c r="BK126" s="5">
        <v>1</v>
      </c>
      <c r="BL126" s="5">
        <v>1</v>
      </c>
      <c r="BM126" s="5">
        <v>1</v>
      </c>
      <c r="BN126" s="5">
        <v>1</v>
      </c>
      <c r="BO126" s="5">
        <v>1</v>
      </c>
      <c r="BP126" s="5">
        <v>1</v>
      </c>
      <c r="BQ126" s="5">
        <v>1</v>
      </c>
      <c r="BR126" s="5">
        <v>1</v>
      </c>
      <c r="BS126" s="5">
        <v>1</v>
      </c>
      <c r="BT126" s="5">
        <v>1</v>
      </c>
      <c r="BU126" s="5">
        <v>1</v>
      </c>
      <c r="BV126" s="5">
        <v>1</v>
      </c>
      <c r="BW126" s="5">
        <v>1</v>
      </c>
      <c r="BX126" s="5">
        <v>1</v>
      </c>
      <c r="BY126" s="5">
        <v>1</v>
      </c>
      <c r="BZ126" s="5">
        <v>1</v>
      </c>
      <c r="CA126" s="5">
        <v>1</v>
      </c>
      <c r="CB126" s="5">
        <v>1</v>
      </c>
      <c r="CC126" s="5">
        <v>1</v>
      </c>
      <c r="CD126" s="5">
        <v>1</v>
      </c>
      <c r="CE126" s="5">
        <v>1</v>
      </c>
      <c r="CF126" s="5">
        <v>1</v>
      </c>
      <c r="CG126" s="5">
        <v>1</v>
      </c>
      <c r="CH126" s="5">
        <v>1</v>
      </c>
      <c r="CI126" s="5">
        <v>1</v>
      </c>
      <c r="CJ126" s="5">
        <v>1</v>
      </c>
      <c r="CK126" s="5">
        <v>1</v>
      </c>
      <c r="CL126" s="5">
        <v>1</v>
      </c>
      <c r="CM126" s="5">
        <v>1</v>
      </c>
    </row>
    <row r="127" spans="1:91" x14ac:dyDescent="0.3">
      <c r="A127" s="2" t="s">
        <v>319</v>
      </c>
      <c r="B127" s="5">
        <v>1</v>
      </c>
      <c r="C127" s="5">
        <v>1</v>
      </c>
      <c r="D127" s="5">
        <v>1</v>
      </c>
      <c r="E127" s="5">
        <v>1</v>
      </c>
      <c r="F127" s="5">
        <v>1</v>
      </c>
      <c r="G127" s="5">
        <v>1</v>
      </c>
      <c r="H127" s="5">
        <v>1</v>
      </c>
      <c r="I127" s="5">
        <v>1</v>
      </c>
      <c r="J127" s="5">
        <v>1</v>
      </c>
      <c r="K127" s="5">
        <v>1</v>
      </c>
      <c r="L127" s="5">
        <v>1</v>
      </c>
      <c r="M127" s="5">
        <v>1</v>
      </c>
      <c r="N127" s="5">
        <v>1</v>
      </c>
      <c r="O127" s="5">
        <v>1</v>
      </c>
      <c r="P127" s="5">
        <v>1</v>
      </c>
      <c r="Q127" s="5">
        <v>1</v>
      </c>
      <c r="R127" s="5">
        <v>1</v>
      </c>
      <c r="S127" s="5">
        <v>1</v>
      </c>
      <c r="T127" s="5">
        <v>1</v>
      </c>
      <c r="U127" s="5">
        <v>1</v>
      </c>
      <c r="V127" s="5">
        <v>1</v>
      </c>
      <c r="W127" s="5">
        <v>1</v>
      </c>
      <c r="X127" s="5">
        <v>1</v>
      </c>
      <c r="Y127" s="5">
        <v>1</v>
      </c>
      <c r="Z127" s="5">
        <v>1</v>
      </c>
      <c r="AA127" s="5">
        <v>1</v>
      </c>
      <c r="AB127" s="5">
        <v>1</v>
      </c>
      <c r="AC127" s="5">
        <v>1</v>
      </c>
      <c r="AD127" s="5">
        <v>1</v>
      </c>
      <c r="AE127" s="5">
        <v>1</v>
      </c>
      <c r="AF127" s="5">
        <v>1</v>
      </c>
      <c r="AG127" s="5">
        <v>1</v>
      </c>
      <c r="AH127" s="5">
        <v>1</v>
      </c>
      <c r="AI127" s="5">
        <v>1</v>
      </c>
      <c r="AJ127" s="5">
        <v>1</v>
      </c>
      <c r="AK127" s="5">
        <v>1</v>
      </c>
      <c r="AL127" s="5">
        <v>1</v>
      </c>
      <c r="AM127" s="5">
        <v>1</v>
      </c>
      <c r="AN127" s="5">
        <v>1</v>
      </c>
      <c r="AO127" s="5">
        <v>1</v>
      </c>
      <c r="AP127" s="5">
        <v>1</v>
      </c>
      <c r="AQ127" s="5">
        <v>1</v>
      </c>
      <c r="AR127" s="5">
        <v>1</v>
      </c>
      <c r="AS127" s="5">
        <v>1</v>
      </c>
      <c r="AT127" s="5">
        <v>1</v>
      </c>
      <c r="AU127" s="5">
        <v>1</v>
      </c>
      <c r="AV127" s="5">
        <v>1</v>
      </c>
      <c r="AW127" s="5">
        <v>1</v>
      </c>
      <c r="AX127" s="5">
        <v>1</v>
      </c>
      <c r="AY127" s="5">
        <v>1</v>
      </c>
      <c r="AZ127" s="5">
        <v>1</v>
      </c>
      <c r="BA127" s="5">
        <v>1</v>
      </c>
      <c r="BB127" s="5">
        <v>1</v>
      </c>
      <c r="BC127" s="5">
        <v>1</v>
      </c>
      <c r="BD127" s="5">
        <v>1</v>
      </c>
      <c r="BE127" s="5">
        <v>1</v>
      </c>
      <c r="BF127" s="5">
        <v>1</v>
      </c>
      <c r="BG127" s="5">
        <v>1</v>
      </c>
      <c r="BH127" s="5">
        <v>1</v>
      </c>
      <c r="BI127" s="5">
        <v>1</v>
      </c>
      <c r="BJ127" s="5">
        <v>1</v>
      </c>
      <c r="BK127" s="5">
        <v>1</v>
      </c>
      <c r="BL127" s="5">
        <v>1</v>
      </c>
      <c r="BM127" s="5">
        <v>1</v>
      </c>
      <c r="BN127" s="5">
        <v>1</v>
      </c>
      <c r="BO127" s="5">
        <v>1</v>
      </c>
      <c r="BP127" s="5">
        <v>1</v>
      </c>
      <c r="BQ127" s="5">
        <v>1</v>
      </c>
      <c r="BR127" s="5">
        <v>1</v>
      </c>
      <c r="BS127" s="5">
        <v>1</v>
      </c>
      <c r="BT127" s="5">
        <v>1</v>
      </c>
      <c r="BU127" s="5">
        <v>1</v>
      </c>
      <c r="BV127" s="5">
        <v>1</v>
      </c>
      <c r="BW127" s="5">
        <v>1</v>
      </c>
      <c r="BX127" s="5">
        <v>1</v>
      </c>
      <c r="BY127" s="5">
        <v>1</v>
      </c>
      <c r="BZ127" s="5">
        <v>1</v>
      </c>
      <c r="CA127" s="5">
        <v>1</v>
      </c>
      <c r="CB127" s="5">
        <v>1</v>
      </c>
      <c r="CC127" s="5">
        <v>1</v>
      </c>
      <c r="CD127" s="5">
        <v>1</v>
      </c>
      <c r="CE127" s="5">
        <v>1</v>
      </c>
      <c r="CF127" s="5">
        <v>1</v>
      </c>
      <c r="CG127" s="5">
        <v>1</v>
      </c>
      <c r="CH127" s="5">
        <v>1</v>
      </c>
      <c r="CI127" s="5">
        <v>1</v>
      </c>
      <c r="CJ127" s="5">
        <v>1</v>
      </c>
      <c r="CK127" s="5">
        <v>1</v>
      </c>
      <c r="CL127" s="5">
        <v>1</v>
      </c>
      <c r="CM127" s="5">
        <v>1</v>
      </c>
    </row>
    <row r="128" spans="1:91" x14ac:dyDescent="0.3">
      <c r="A128" s="2" t="s">
        <v>320</v>
      </c>
      <c r="B128" s="5">
        <v>1</v>
      </c>
      <c r="C128" s="5">
        <v>1</v>
      </c>
      <c r="D128" s="5">
        <v>1</v>
      </c>
      <c r="E128" s="5">
        <v>1</v>
      </c>
      <c r="F128" s="5">
        <v>1</v>
      </c>
      <c r="G128" s="5">
        <v>1</v>
      </c>
      <c r="H128" s="5">
        <v>1</v>
      </c>
      <c r="I128" s="5">
        <v>1</v>
      </c>
      <c r="J128" s="5">
        <v>1</v>
      </c>
      <c r="K128" s="5">
        <v>1</v>
      </c>
      <c r="L128" s="5">
        <v>1</v>
      </c>
      <c r="M128" s="5">
        <v>1</v>
      </c>
      <c r="N128" s="5">
        <v>1</v>
      </c>
      <c r="O128" s="5">
        <v>1</v>
      </c>
      <c r="P128" s="5">
        <v>1</v>
      </c>
      <c r="Q128" s="5">
        <v>1</v>
      </c>
      <c r="R128" s="5">
        <v>1</v>
      </c>
      <c r="S128" s="5">
        <v>1</v>
      </c>
      <c r="T128" s="5">
        <v>1</v>
      </c>
      <c r="U128" s="5">
        <v>1</v>
      </c>
      <c r="V128" s="5">
        <v>1</v>
      </c>
      <c r="W128" s="5">
        <v>1</v>
      </c>
      <c r="X128" s="5">
        <v>1</v>
      </c>
      <c r="Y128" s="5">
        <v>1</v>
      </c>
      <c r="Z128" s="5">
        <v>1</v>
      </c>
      <c r="AA128" s="5">
        <v>1</v>
      </c>
      <c r="AB128" s="5">
        <v>1</v>
      </c>
      <c r="AC128" s="5">
        <v>1</v>
      </c>
      <c r="AD128" s="5">
        <v>1</v>
      </c>
      <c r="AE128" s="5">
        <v>1</v>
      </c>
      <c r="AF128" s="5">
        <v>1</v>
      </c>
      <c r="AG128" s="5">
        <v>1</v>
      </c>
      <c r="AH128" s="5">
        <v>1</v>
      </c>
      <c r="AI128" s="5">
        <v>1</v>
      </c>
      <c r="AJ128" s="5">
        <v>1</v>
      </c>
      <c r="AK128" s="5">
        <v>1</v>
      </c>
      <c r="AL128" s="5">
        <v>1</v>
      </c>
      <c r="AM128" s="5">
        <v>1</v>
      </c>
      <c r="AN128" s="5">
        <v>1</v>
      </c>
      <c r="AO128" s="5">
        <v>1</v>
      </c>
      <c r="AP128" s="5">
        <v>1</v>
      </c>
      <c r="AQ128" s="5">
        <v>1</v>
      </c>
      <c r="AR128" s="5">
        <v>1</v>
      </c>
      <c r="AS128" s="5">
        <v>1</v>
      </c>
      <c r="AT128" s="5">
        <v>1</v>
      </c>
      <c r="AU128" s="5">
        <v>1</v>
      </c>
      <c r="AV128" s="5">
        <v>1</v>
      </c>
      <c r="AW128" s="5">
        <v>1</v>
      </c>
      <c r="AX128" s="5">
        <v>1</v>
      </c>
      <c r="AY128" s="5">
        <v>1</v>
      </c>
      <c r="AZ128" s="5">
        <v>1</v>
      </c>
      <c r="BA128" s="5">
        <v>1</v>
      </c>
      <c r="BB128" s="5">
        <v>1</v>
      </c>
      <c r="BC128" s="5">
        <v>1</v>
      </c>
      <c r="BD128" s="5">
        <v>1</v>
      </c>
      <c r="BE128" s="5">
        <v>1</v>
      </c>
      <c r="BF128" s="5">
        <v>1</v>
      </c>
      <c r="BG128" s="5">
        <v>1</v>
      </c>
      <c r="BH128" s="5">
        <v>1</v>
      </c>
      <c r="BI128" s="5">
        <v>1</v>
      </c>
      <c r="BJ128" s="5">
        <v>1</v>
      </c>
      <c r="BK128" s="5">
        <v>1</v>
      </c>
      <c r="BL128" s="5">
        <v>1</v>
      </c>
      <c r="BM128" s="5">
        <v>1</v>
      </c>
      <c r="BN128" s="5">
        <v>1</v>
      </c>
      <c r="BO128" s="5">
        <v>1</v>
      </c>
      <c r="BP128" s="5">
        <v>1</v>
      </c>
      <c r="BQ128" s="5">
        <v>1</v>
      </c>
      <c r="BR128" s="5">
        <v>1</v>
      </c>
      <c r="BS128" s="5">
        <v>1</v>
      </c>
      <c r="BT128" s="5">
        <v>1</v>
      </c>
      <c r="BU128" s="5">
        <v>1</v>
      </c>
      <c r="BV128" s="5">
        <v>1</v>
      </c>
      <c r="BW128" s="5">
        <v>1</v>
      </c>
      <c r="BX128" s="5">
        <v>1</v>
      </c>
      <c r="BY128" s="5">
        <v>1</v>
      </c>
      <c r="BZ128" s="5">
        <v>1</v>
      </c>
      <c r="CA128" s="5">
        <v>1</v>
      </c>
      <c r="CB128" s="5">
        <v>1</v>
      </c>
      <c r="CC128" s="5">
        <v>1</v>
      </c>
      <c r="CD128" s="5">
        <v>1</v>
      </c>
      <c r="CE128" s="5">
        <v>1</v>
      </c>
      <c r="CF128" s="5">
        <v>1</v>
      </c>
      <c r="CG128" s="5">
        <v>1</v>
      </c>
      <c r="CH128" s="5">
        <v>1</v>
      </c>
      <c r="CI128" s="5">
        <v>1</v>
      </c>
      <c r="CJ128" s="5">
        <v>1</v>
      </c>
      <c r="CK128" s="5">
        <v>1</v>
      </c>
      <c r="CL128" s="5">
        <v>1</v>
      </c>
      <c r="CM128" s="5">
        <v>1</v>
      </c>
    </row>
    <row r="129" spans="1:91" x14ac:dyDescent="0.3">
      <c r="A129" s="2" t="s">
        <v>321</v>
      </c>
      <c r="B129" s="5">
        <v>1</v>
      </c>
      <c r="C129" s="5">
        <v>1</v>
      </c>
      <c r="D129" s="5">
        <v>1</v>
      </c>
      <c r="E129" s="5">
        <v>1</v>
      </c>
      <c r="F129" s="5">
        <v>1</v>
      </c>
      <c r="G129" s="5">
        <v>1</v>
      </c>
      <c r="H129" s="5">
        <v>1</v>
      </c>
      <c r="I129" s="5">
        <v>1</v>
      </c>
      <c r="J129" s="5">
        <v>1</v>
      </c>
      <c r="K129" s="5">
        <v>1</v>
      </c>
      <c r="L129" s="5">
        <v>1</v>
      </c>
      <c r="M129" s="5">
        <v>1</v>
      </c>
      <c r="N129" s="5">
        <v>1</v>
      </c>
      <c r="O129" s="5">
        <v>1</v>
      </c>
      <c r="P129" s="5">
        <v>1</v>
      </c>
      <c r="Q129" s="5">
        <v>1</v>
      </c>
      <c r="R129" s="5">
        <v>1</v>
      </c>
      <c r="S129" s="5">
        <v>1</v>
      </c>
      <c r="T129" s="5">
        <v>1</v>
      </c>
      <c r="U129" s="5">
        <v>1</v>
      </c>
      <c r="V129" s="5">
        <v>1</v>
      </c>
      <c r="W129" s="5">
        <v>1</v>
      </c>
      <c r="X129" s="5">
        <v>1</v>
      </c>
      <c r="Y129" s="5">
        <v>1</v>
      </c>
      <c r="Z129" s="5">
        <v>1</v>
      </c>
      <c r="AA129" s="5">
        <v>1</v>
      </c>
      <c r="AB129" s="5">
        <v>1</v>
      </c>
      <c r="AC129" s="5">
        <v>1</v>
      </c>
      <c r="AD129" s="5">
        <v>1</v>
      </c>
      <c r="AE129" s="5">
        <v>1</v>
      </c>
      <c r="AF129" s="5">
        <v>1</v>
      </c>
      <c r="AG129" s="5">
        <v>1</v>
      </c>
      <c r="AH129" s="5">
        <v>1</v>
      </c>
      <c r="AI129" s="5">
        <v>1</v>
      </c>
      <c r="AJ129" s="5">
        <v>1</v>
      </c>
      <c r="AK129" s="5">
        <v>1</v>
      </c>
      <c r="AL129" s="5">
        <v>1</v>
      </c>
      <c r="AM129" s="5">
        <v>1</v>
      </c>
      <c r="AN129" s="5">
        <v>1</v>
      </c>
      <c r="AO129" s="5">
        <v>1</v>
      </c>
      <c r="AP129" s="5">
        <v>1</v>
      </c>
      <c r="AQ129" s="5">
        <v>1</v>
      </c>
      <c r="AR129" s="5">
        <v>1</v>
      </c>
      <c r="AS129" s="5">
        <v>1</v>
      </c>
      <c r="AT129" s="5">
        <v>1</v>
      </c>
      <c r="AU129" s="5">
        <v>1</v>
      </c>
      <c r="AV129" s="5">
        <v>1</v>
      </c>
      <c r="AW129" s="5">
        <v>1</v>
      </c>
      <c r="AX129" s="5">
        <v>1</v>
      </c>
      <c r="AY129" s="5">
        <v>1</v>
      </c>
      <c r="AZ129" s="5">
        <v>1</v>
      </c>
      <c r="BA129" s="5">
        <v>1</v>
      </c>
      <c r="BB129" s="5">
        <v>1</v>
      </c>
      <c r="BC129" s="5">
        <v>1</v>
      </c>
      <c r="BD129" s="5">
        <v>1</v>
      </c>
      <c r="BE129" s="5">
        <v>1</v>
      </c>
      <c r="BF129" s="5">
        <v>1</v>
      </c>
      <c r="BG129" s="5">
        <v>1</v>
      </c>
      <c r="BH129" s="5">
        <v>1</v>
      </c>
      <c r="BI129" s="5">
        <v>1</v>
      </c>
      <c r="BJ129" s="5">
        <v>1</v>
      </c>
      <c r="BK129" s="5">
        <v>1</v>
      </c>
      <c r="BL129" s="5">
        <v>1</v>
      </c>
      <c r="BM129" s="5">
        <v>1</v>
      </c>
      <c r="BN129" s="5">
        <v>1</v>
      </c>
      <c r="BO129" s="5">
        <v>1</v>
      </c>
      <c r="BP129" s="5">
        <v>1</v>
      </c>
      <c r="BQ129" s="5">
        <v>1</v>
      </c>
      <c r="BR129" s="5">
        <v>1</v>
      </c>
      <c r="BS129" s="5">
        <v>1</v>
      </c>
      <c r="BT129" s="5">
        <v>1</v>
      </c>
      <c r="BU129" s="5">
        <v>1</v>
      </c>
      <c r="BV129" s="5">
        <v>1</v>
      </c>
      <c r="BW129" s="5">
        <v>1</v>
      </c>
      <c r="BX129" s="5">
        <v>1</v>
      </c>
      <c r="BY129" s="5">
        <v>1</v>
      </c>
      <c r="BZ129" s="5">
        <v>1</v>
      </c>
      <c r="CA129" s="5">
        <v>1</v>
      </c>
      <c r="CB129" s="5">
        <v>1</v>
      </c>
      <c r="CC129" s="5">
        <v>1</v>
      </c>
      <c r="CD129" s="5">
        <v>1</v>
      </c>
      <c r="CE129" s="5">
        <v>1</v>
      </c>
      <c r="CF129" s="5">
        <v>1</v>
      </c>
      <c r="CG129" s="5">
        <v>1</v>
      </c>
      <c r="CH129" s="5">
        <v>1</v>
      </c>
      <c r="CI129" s="5">
        <v>1</v>
      </c>
      <c r="CJ129" s="5">
        <v>1</v>
      </c>
      <c r="CK129" s="5">
        <v>1</v>
      </c>
      <c r="CL129" s="5">
        <v>1</v>
      </c>
      <c r="CM129" s="5">
        <v>1</v>
      </c>
    </row>
    <row r="130" spans="1:91" x14ac:dyDescent="0.3">
      <c r="A130" s="2" t="s">
        <v>322</v>
      </c>
      <c r="B130" s="5">
        <v>1</v>
      </c>
      <c r="C130" s="5">
        <v>1</v>
      </c>
      <c r="D130" s="5">
        <v>1</v>
      </c>
      <c r="E130" s="5">
        <v>1</v>
      </c>
      <c r="F130" s="5">
        <v>1</v>
      </c>
      <c r="G130" s="5">
        <v>1</v>
      </c>
      <c r="H130" s="5">
        <v>1</v>
      </c>
      <c r="I130" s="5">
        <v>1</v>
      </c>
      <c r="J130" s="5">
        <v>1</v>
      </c>
      <c r="K130" s="5">
        <v>1</v>
      </c>
      <c r="L130" s="5">
        <v>1</v>
      </c>
      <c r="M130" s="5">
        <v>1</v>
      </c>
      <c r="N130" s="5">
        <v>1</v>
      </c>
      <c r="O130" s="5">
        <v>1</v>
      </c>
      <c r="P130" s="5">
        <v>1</v>
      </c>
      <c r="Q130" s="5">
        <v>1</v>
      </c>
      <c r="R130" s="5">
        <v>1</v>
      </c>
      <c r="S130" s="5">
        <v>1</v>
      </c>
      <c r="T130" s="5">
        <v>1</v>
      </c>
      <c r="U130" s="5">
        <v>1</v>
      </c>
      <c r="V130" s="5">
        <v>1</v>
      </c>
      <c r="W130" s="5">
        <v>1</v>
      </c>
      <c r="X130" s="5">
        <v>1</v>
      </c>
      <c r="Y130" s="5">
        <v>1</v>
      </c>
      <c r="Z130" s="5">
        <v>1</v>
      </c>
      <c r="AA130" s="5">
        <v>1</v>
      </c>
      <c r="AB130" s="5">
        <v>1</v>
      </c>
      <c r="AC130" s="5">
        <v>1</v>
      </c>
      <c r="AD130" s="5">
        <v>1</v>
      </c>
      <c r="AE130" s="5">
        <v>1</v>
      </c>
      <c r="AF130" s="5">
        <v>1</v>
      </c>
      <c r="AG130" s="5">
        <v>1</v>
      </c>
      <c r="AH130" s="5">
        <v>1</v>
      </c>
      <c r="AI130" s="5">
        <v>1</v>
      </c>
      <c r="AJ130" s="5">
        <v>1</v>
      </c>
      <c r="AK130" s="5">
        <v>1</v>
      </c>
      <c r="AL130" s="5">
        <v>1</v>
      </c>
      <c r="AM130" s="5">
        <v>1</v>
      </c>
      <c r="AN130" s="5">
        <v>1</v>
      </c>
      <c r="AO130" s="5">
        <v>1</v>
      </c>
      <c r="AP130" s="5">
        <v>1</v>
      </c>
      <c r="AQ130" s="5">
        <v>1</v>
      </c>
      <c r="AR130" s="5">
        <v>1</v>
      </c>
      <c r="AS130" s="5">
        <v>1</v>
      </c>
      <c r="AT130" s="5">
        <v>1</v>
      </c>
      <c r="AU130" s="5">
        <v>1</v>
      </c>
      <c r="AV130" s="5">
        <v>1</v>
      </c>
      <c r="AW130" s="5">
        <v>1</v>
      </c>
      <c r="AX130" s="5">
        <v>1</v>
      </c>
      <c r="AY130" s="5">
        <v>1</v>
      </c>
      <c r="AZ130" s="5">
        <v>1</v>
      </c>
      <c r="BA130" s="5">
        <v>1</v>
      </c>
      <c r="BB130" s="5">
        <v>1</v>
      </c>
      <c r="BC130" s="5">
        <v>1</v>
      </c>
      <c r="BD130" s="5">
        <v>1</v>
      </c>
      <c r="BE130" s="5">
        <v>1</v>
      </c>
      <c r="BF130" s="5">
        <v>1</v>
      </c>
      <c r="BG130" s="5">
        <v>1</v>
      </c>
      <c r="BH130" s="5">
        <v>1</v>
      </c>
      <c r="BI130" s="5">
        <v>1</v>
      </c>
      <c r="BJ130" s="5">
        <v>1</v>
      </c>
      <c r="BK130" s="5">
        <v>1</v>
      </c>
      <c r="BL130" s="5">
        <v>1</v>
      </c>
      <c r="BM130" s="5">
        <v>1</v>
      </c>
      <c r="BN130" s="5">
        <v>1</v>
      </c>
      <c r="BO130" s="5">
        <v>1</v>
      </c>
      <c r="BP130" s="5">
        <v>1</v>
      </c>
      <c r="BQ130" s="5">
        <v>1</v>
      </c>
      <c r="BR130" s="5">
        <v>1</v>
      </c>
      <c r="BS130" s="5">
        <v>1</v>
      </c>
      <c r="BT130" s="5">
        <v>1</v>
      </c>
      <c r="BU130" s="5">
        <v>1</v>
      </c>
      <c r="BV130" s="5">
        <v>1</v>
      </c>
      <c r="BW130" s="5">
        <v>1</v>
      </c>
      <c r="BX130" s="5">
        <v>1</v>
      </c>
      <c r="BY130" s="5">
        <v>1</v>
      </c>
      <c r="BZ130" s="5">
        <v>1</v>
      </c>
      <c r="CA130" s="5">
        <v>1</v>
      </c>
      <c r="CB130" s="5">
        <v>1</v>
      </c>
      <c r="CC130" s="5">
        <v>1</v>
      </c>
      <c r="CD130" s="5">
        <v>1</v>
      </c>
      <c r="CE130" s="5">
        <v>1</v>
      </c>
      <c r="CF130" s="5">
        <v>1</v>
      </c>
      <c r="CG130" s="5">
        <v>1</v>
      </c>
      <c r="CH130" s="5">
        <v>1</v>
      </c>
      <c r="CI130" s="5">
        <v>1</v>
      </c>
      <c r="CJ130" s="5">
        <v>1</v>
      </c>
      <c r="CK130" s="5">
        <v>1</v>
      </c>
      <c r="CL130" s="5">
        <v>1</v>
      </c>
      <c r="CM130" s="5">
        <v>1</v>
      </c>
    </row>
    <row r="131" spans="1:91" x14ac:dyDescent="0.3">
      <c r="A131" s="2" t="s">
        <v>323</v>
      </c>
      <c r="B131" s="5">
        <v>1</v>
      </c>
      <c r="C131" s="5">
        <v>1</v>
      </c>
      <c r="D131" s="5">
        <v>1</v>
      </c>
      <c r="E131" s="5">
        <v>1</v>
      </c>
      <c r="F131" s="5">
        <v>1</v>
      </c>
      <c r="G131" s="5">
        <v>1</v>
      </c>
      <c r="H131" s="5">
        <v>1</v>
      </c>
      <c r="I131" s="5">
        <v>1</v>
      </c>
      <c r="J131" s="5">
        <v>1</v>
      </c>
      <c r="K131" s="5">
        <v>1</v>
      </c>
      <c r="L131" s="5">
        <v>1</v>
      </c>
      <c r="M131" s="5">
        <v>1</v>
      </c>
      <c r="N131" s="5">
        <v>1</v>
      </c>
      <c r="O131" s="5">
        <v>1</v>
      </c>
      <c r="P131" s="5">
        <v>1</v>
      </c>
      <c r="Q131" s="5">
        <v>1</v>
      </c>
      <c r="R131" s="5">
        <v>1</v>
      </c>
      <c r="S131" s="5">
        <v>1</v>
      </c>
      <c r="T131" s="5">
        <v>1</v>
      </c>
      <c r="U131" s="5">
        <v>1</v>
      </c>
      <c r="V131" s="5">
        <v>1</v>
      </c>
      <c r="W131" s="5">
        <v>1</v>
      </c>
      <c r="X131" s="5">
        <v>1</v>
      </c>
      <c r="Y131" s="5">
        <v>1</v>
      </c>
      <c r="Z131" s="5">
        <v>1</v>
      </c>
      <c r="AA131" s="5">
        <v>1</v>
      </c>
      <c r="AB131" s="5">
        <v>1</v>
      </c>
      <c r="AC131" s="5">
        <v>1</v>
      </c>
      <c r="AD131" s="5">
        <v>1</v>
      </c>
      <c r="AE131" s="5">
        <v>1</v>
      </c>
      <c r="AF131" s="5">
        <v>1</v>
      </c>
      <c r="AG131" s="5">
        <v>1</v>
      </c>
      <c r="AH131" s="5">
        <v>1</v>
      </c>
      <c r="AI131" s="5">
        <v>1</v>
      </c>
      <c r="AJ131" s="5">
        <v>1</v>
      </c>
      <c r="AK131" s="5">
        <v>1</v>
      </c>
      <c r="AL131" s="5">
        <v>1</v>
      </c>
      <c r="AM131" s="5">
        <v>1</v>
      </c>
      <c r="AN131" s="5">
        <v>1</v>
      </c>
      <c r="AO131" s="5">
        <v>1</v>
      </c>
      <c r="AP131" s="5">
        <v>1</v>
      </c>
      <c r="AQ131" s="5">
        <v>1</v>
      </c>
      <c r="AR131" s="5">
        <v>1</v>
      </c>
      <c r="AS131" s="5">
        <v>1</v>
      </c>
      <c r="AT131" s="5">
        <v>1</v>
      </c>
      <c r="AU131" s="5">
        <v>1</v>
      </c>
      <c r="AV131" s="5">
        <v>1</v>
      </c>
      <c r="AW131" s="5">
        <v>1</v>
      </c>
      <c r="AX131" s="5">
        <v>1</v>
      </c>
      <c r="AY131" s="5">
        <v>1</v>
      </c>
      <c r="AZ131" s="5">
        <v>1</v>
      </c>
      <c r="BA131" s="5">
        <v>1</v>
      </c>
      <c r="BB131" s="5">
        <v>1</v>
      </c>
      <c r="BC131" s="5">
        <v>1</v>
      </c>
      <c r="BD131" s="5">
        <v>1</v>
      </c>
      <c r="BE131" s="5">
        <v>1</v>
      </c>
      <c r="BF131" s="5">
        <v>1</v>
      </c>
      <c r="BG131" s="5">
        <v>1</v>
      </c>
      <c r="BH131" s="5">
        <v>1</v>
      </c>
      <c r="BI131" s="5">
        <v>1</v>
      </c>
      <c r="BJ131" s="5">
        <v>1</v>
      </c>
      <c r="BK131" s="5">
        <v>1</v>
      </c>
      <c r="BL131" s="5">
        <v>1</v>
      </c>
      <c r="BM131" s="5">
        <v>1</v>
      </c>
      <c r="BN131" s="5">
        <v>1</v>
      </c>
      <c r="BO131" s="5">
        <v>1</v>
      </c>
      <c r="BP131" s="5">
        <v>1</v>
      </c>
      <c r="BQ131" s="5">
        <v>1</v>
      </c>
      <c r="BR131" s="5">
        <v>1</v>
      </c>
      <c r="BS131" s="5">
        <v>1</v>
      </c>
      <c r="BT131" s="5">
        <v>1</v>
      </c>
      <c r="BU131" s="5">
        <v>1</v>
      </c>
      <c r="BV131" s="5">
        <v>1</v>
      </c>
      <c r="BW131" s="5">
        <v>1</v>
      </c>
      <c r="BX131" s="5">
        <v>1</v>
      </c>
      <c r="BY131" s="5">
        <v>1</v>
      </c>
      <c r="BZ131" s="5">
        <v>1</v>
      </c>
      <c r="CA131" s="5">
        <v>1</v>
      </c>
      <c r="CB131" s="5">
        <v>1</v>
      </c>
      <c r="CC131" s="5">
        <v>1</v>
      </c>
      <c r="CD131" s="5">
        <v>1</v>
      </c>
      <c r="CE131" s="5">
        <v>1</v>
      </c>
      <c r="CF131" s="5">
        <v>1</v>
      </c>
      <c r="CG131" s="5">
        <v>1</v>
      </c>
      <c r="CH131" s="5">
        <v>1</v>
      </c>
      <c r="CI131" s="5">
        <v>1</v>
      </c>
      <c r="CJ131" s="5">
        <v>1</v>
      </c>
      <c r="CK131" s="5">
        <v>1</v>
      </c>
      <c r="CL131" s="5">
        <v>1</v>
      </c>
      <c r="CM131" s="5">
        <v>1</v>
      </c>
    </row>
    <row r="132" spans="1:91" x14ac:dyDescent="0.3">
      <c r="A132" s="2" t="s">
        <v>324</v>
      </c>
      <c r="B132" s="5">
        <v>1</v>
      </c>
      <c r="C132" s="5">
        <v>1</v>
      </c>
      <c r="D132" s="5">
        <v>1</v>
      </c>
      <c r="E132" s="5">
        <v>1</v>
      </c>
      <c r="F132" s="5">
        <v>1</v>
      </c>
      <c r="G132" s="5">
        <v>1</v>
      </c>
      <c r="H132" s="5">
        <v>1</v>
      </c>
      <c r="I132" s="5">
        <v>1</v>
      </c>
      <c r="J132" s="5">
        <v>1</v>
      </c>
      <c r="K132" s="5">
        <v>1</v>
      </c>
      <c r="L132" s="5">
        <v>1</v>
      </c>
      <c r="M132" s="5">
        <v>1</v>
      </c>
      <c r="N132" s="5">
        <v>1</v>
      </c>
      <c r="O132" s="5">
        <v>1</v>
      </c>
      <c r="P132" s="5">
        <v>1</v>
      </c>
      <c r="Q132" s="5">
        <v>1</v>
      </c>
      <c r="R132" s="5">
        <v>1</v>
      </c>
      <c r="S132" s="5">
        <v>1</v>
      </c>
      <c r="T132" s="5">
        <v>1</v>
      </c>
      <c r="U132" s="5">
        <v>1</v>
      </c>
      <c r="V132" s="5">
        <v>1</v>
      </c>
      <c r="W132" s="5">
        <v>1</v>
      </c>
      <c r="X132" s="5">
        <v>1</v>
      </c>
      <c r="Y132" s="5">
        <v>1</v>
      </c>
      <c r="Z132" s="5">
        <v>1</v>
      </c>
      <c r="AA132" s="5">
        <v>1</v>
      </c>
      <c r="AB132" s="5">
        <v>1</v>
      </c>
      <c r="AC132" s="5">
        <v>1</v>
      </c>
      <c r="AD132" s="5">
        <v>1</v>
      </c>
      <c r="AE132" s="5">
        <v>1</v>
      </c>
      <c r="AF132" s="5">
        <v>1</v>
      </c>
      <c r="AG132" s="5">
        <v>1</v>
      </c>
      <c r="AH132" s="5">
        <v>1</v>
      </c>
      <c r="AI132" s="5">
        <v>1</v>
      </c>
      <c r="AJ132" s="5">
        <v>1</v>
      </c>
      <c r="AK132" s="5">
        <v>1</v>
      </c>
      <c r="AL132" s="5">
        <v>1</v>
      </c>
      <c r="AM132" s="5">
        <v>1</v>
      </c>
      <c r="AN132" s="5">
        <v>1</v>
      </c>
      <c r="AO132" s="5">
        <v>1</v>
      </c>
      <c r="AP132" s="5">
        <v>1</v>
      </c>
      <c r="AQ132" s="5">
        <v>1</v>
      </c>
      <c r="AR132" s="5">
        <v>1</v>
      </c>
      <c r="AS132" s="5">
        <v>1</v>
      </c>
      <c r="AT132" s="5">
        <v>1</v>
      </c>
      <c r="AU132" s="5">
        <v>1</v>
      </c>
      <c r="AV132" s="5">
        <v>1</v>
      </c>
      <c r="AW132" s="5">
        <v>1</v>
      </c>
      <c r="AX132" s="5">
        <v>1</v>
      </c>
      <c r="AY132" s="5">
        <v>1</v>
      </c>
      <c r="AZ132" s="5">
        <v>1</v>
      </c>
      <c r="BA132" s="5">
        <v>1</v>
      </c>
      <c r="BB132" s="5">
        <v>1</v>
      </c>
      <c r="BC132" s="5">
        <v>1</v>
      </c>
      <c r="BD132" s="5">
        <v>1</v>
      </c>
      <c r="BE132" s="5">
        <v>1</v>
      </c>
      <c r="BF132" s="5">
        <v>1</v>
      </c>
      <c r="BG132" s="5">
        <v>1</v>
      </c>
      <c r="BH132" s="5">
        <v>1</v>
      </c>
      <c r="BI132" s="5">
        <v>1</v>
      </c>
      <c r="BJ132" s="5">
        <v>1</v>
      </c>
      <c r="BK132" s="5">
        <v>1</v>
      </c>
      <c r="BL132" s="5">
        <v>1</v>
      </c>
      <c r="BM132" s="5">
        <v>1</v>
      </c>
      <c r="BN132" s="5">
        <v>1</v>
      </c>
      <c r="BO132" s="5">
        <v>1</v>
      </c>
      <c r="BP132" s="5">
        <v>1</v>
      </c>
      <c r="BQ132" s="5">
        <v>1</v>
      </c>
      <c r="BR132" s="5">
        <v>1</v>
      </c>
      <c r="BS132" s="5">
        <v>1</v>
      </c>
      <c r="BT132" s="5">
        <v>1</v>
      </c>
      <c r="BU132" s="5">
        <v>1</v>
      </c>
      <c r="BV132" s="5">
        <v>1</v>
      </c>
      <c r="BW132" s="5">
        <v>1</v>
      </c>
      <c r="BX132" s="5">
        <v>1</v>
      </c>
      <c r="BY132" s="5">
        <v>1</v>
      </c>
      <c r="BZ132" s="5">
        <v>1</v>
      </c>
      <c r="CA132" s="5">
        <v>1</v>
      </c>
      <c r="CB132" s="5">
        <v>1</v>
      </c>
      <c r="CC132" s="5">
        <v>1</v>
      </c>
      <c r="CD132" s="5">
        <v>1</v>
      </c>
      <c r="CE132" s="5">
        <v>1</v>
      </c>
      <c r="CF132" s="5">
        <v>1</v>
      </c>
      <c r="CG132" s="5">
        <v>1</v>
      </c>
      <c r="CH132" s="5">
        <v>1</v>
      </c>
      <c r="CI132" s="5">
        <v>1</v>
      </c>
      <c r="CJ132" s="5">
        <v>1</v>
      </c>
      <c r="CK132" s="5">
        <v>1</v>
      </c>
      <c r="CL132" s="5">
        <v>1</v>
      </c>
      <c r="CM132" s="5">
        <v>1</v>
      </c>
    </row>
    <row r="133" spans="1:91" x14ac:dyDescent="0.3">
      <c r="A133" s="2" t="s">
        <v>325</v>
      </c>
      <c r="B133" s="5">
        <v>1</v>
      </c>
      <c r="C133" s="5">
        <v>1</v>
      </c>
      <c r="D133" s="5">
        <v>1</v>
      </c>
      <c r="E133" s="5">
        <v>1</v>
      </c>
      <c r="F133" s="5">
        <v>1</v>
      </c>
      <c r="G133" s="5">
        <v>1</v>
      </c>
      <c r="H133" s="5">
        <v>1</v>
      </c>
      <c r="I133" s="5">
        <v>1</v>
      </c>
      <c r="J133" s="5">
        <v>1</v>
      </c>
      <c r="K133" s="5">
        <v>1</v>
      </c>
      <c r="L133" s="5">
        <v>1</v>
      </c>
      <c r="M133" s="5">
        <v>1</v>
      </c>
      <c r="N133" s="5">
        <v>1</v>
      </c>
      <c r="O133" s="5">
        <v>1</v>
      </c>
      <c r="P133" s="5">
        <v>1</v>
      </c>
      <c r="Q133" s="5">
        <v>1</v>
      </c>
      <c r="R133" s="5">
        <v>1</v>
      </c>
      <c r="S133" s="5">
        <v>1</v>
      </c>
      <c r="T133" s="5">
        <v>1</v>
      </c>
      <c r="U133" s="5">
        <v>1</v>
      </c>
      <c r="V133" s="5">
        <v>1</v>
      </c>
      <c r="W133" s="5">
        <v>1</v>
      </c>
      <c r="X133" s="5">
        <v>1</v>
      </c>
      <c r="Y133" s="5">
        <v>1</v>
      </c>
      <c r="Z133" s="5">
        <v>1</v>
      </c>
      <c r="AA133" s="5">
        <v>1</v>
      </c>
      <c r="AB133" s="5">
        <v>1</v>
      </c>
      <c r="AC133" s="5">
        <v>1</v>
      </c>
      <c r="AD133" s="5">
        <v>1</v>
      </c>
      <c r="AE133" s="5">
        <v>1</v>
      </c>
      <c r="AF133" s="5">
        <v>1</v>
      </c>
      <c r="AG133" s="5">
        <v>1</v>
      </c>
      <c r="AH133" s="5">
        <v>1</v>
      </c>
      <c r="AI133" s="5">
        <v>1</v>
      </c>
      <c r="AJ133" s="5">
        <v>1</v>
      </c>
      <c r="AK133" s="5">
        <v>1</v>
      </c>
      <c r="AL133" s="5">
        <v>1</v>
      </c>
      <c r="AM133" s="5">
        <v>1</v>
      </c>
      <c r="AN133" s="5">
        <v>1</v>
      </c>
      <c r="AO133" s="5">
        <v>1</v>
      </c>
      <c r="AP133" s="5">
        <v>1</v>
      </c>
      <c r="AQ133" s="5">
        <v>1</v>
      </c>
      <c r="AR133" s="5">
        <v>1</v>
      </c>
      <c r="AS133" s="5">
        <v>1</v>
      </c>
      <c r="AT133" s="5">
        <v>1</v>
      </c>
      <c r="AU133" s="5">
        <v>1</v>
      </c>
      <c r="AV133" s="5">
        <v>1</v>
      </c>
      <c r="AW133" s="5">
        <v>1</v>
      </c>
      <c r="AX133" s="5">
        <v>1</v>
      </c>
      <c r="AY133" s="5">
        <v>1</v>
      </c>
      <c r="AZ133" s="5">
        <v>1</v>
      </c>
      <c r="BA133" s="5">
        <v>1</v>
      </c>
      <c r="BB133" s="5">
        <v>1</v>
      </c>
      <c r="BC133" s="5">
        <v>1</v>
      </c>
      <c r="BD133" s="5">
        <v>1</v>
      </c>
      <c r="BE133" s="5">
        <v>1</v>
      </c>
      <c r="BF133" s="5">
        <v>1</v>
      </c>
      <c r="BG133" s="5">
        <v>1</v>
      </c>
      <c r="BH133" s="5">
        <v>1</v>
      </c>
      <c r="BI133" s="5">
        <v>1</v>
      </c>
      <c r="BJ133" s="5">
        <v>1</v>
      </c>
      <c r="BK133" s="5">
        <v>1</v>
      </c>
      <c r="BL133" s="5">
        <v>1</v>
      </c>
      <c r="BM133" s="5">
        <v>1</v>
      </c>
      <c r="BN133" s="5">
        <v>1</v>
      </c>
      <c r="BO133" s="5">
        <v>1</v>
      </c>
      <c r="BP133" s="5">
        <v>1</v>
      </c>
      <c r="BQ133" s="5">
        <v>1</v>
      </c>
      <c r="BR133" s="5">
        <v>1</v>
      </c>
      <c r="BS133" s="5">
        <v>1</v>
      </c>
      <c r="BT133" s="5">
        <v>1</v>
      </c>
      <c r="BU133" s="5">
        <v>1</v>
      </c>
      <c r="BV133" s="5">
        <v>1</v>
      </c>
      <c r="BW133" s="5">
        <v>1</v>
      </c>
      <c r="BX133" s="5">
        <v>1</v>
      </c>
      <c r="BY133" s="5">
        <v>1</v>
      </c>
      <c r="BZ133" s="5">
        <v>1</v>
      </c>
      <c r="CA133" s="5">
        <v>1</v>
      </c>
      <c r="CB133" s="5">
        <v>1</v>
      </c>
      <c r="CC133" s="5">
        <v>1</v>
      </c>
      <c r="CD133" s="5">
        <v>1</v>
      </c>
      <c r="CE133" s="5">
        <v>1</v>
      </c>
      <c r="CF133" s="5">
        <v>1</v>
      </c>
      <c r="CG133" s="5">
        <v>1</v>
      </c>
      <c r="CH133" s="5">
        <v>1</v>
      </c>
      <c r="CI133" s="5">
        <v>1</v>
      </c>
      <c r="CJ133" s="5">
        <v>1</v>
      </c>
      <c r="CK133" s="5">
        <v>1</v>
      </c>
      <c r="CL133" s="5">
        <v>1</v>
      </c>
      <c r="CM133" s="5">
        <v>1</v>
      </c>
    </row>
    <row r="134" spans="1:91" x14ac:dyDescent="0.3">
      <c r="A134" s="2" t="s">
        <v>326</v>
      </c>
      <c r="B134" s="5">
        <v>1</v>
      </c>
      <c r="C134" s="5">
        <v>1</v>
      </c>
      <c r="D134" s="5">
        <v>1</v>
      </c>
      <c r="E134" s="5">
        <v>1</v>
      </c>
      <c r="F134" s="5">
        <v>1</v>
      </c>
      <c r="G134" s="5">
        <v>1</v>
      </c>
      <c r="H134" s="5">
        <v>1</v>
      </c>
      <c r="I134" s="5">
        <v>1</v>
      </c>
      <c r="J134" s="5">
        <v>1</v>
      </c>
      <c r="K134" s="5">
        <v>1</v>
      </c>
      <c r="L134" s="5">
        <v>1</v>
      </c>
      <c r="M134" s="5">
        <v>1</v>
      </c>
      <c r="N134" s="5">
        <v>1</v>
      </c>
      <c r="O134" s="5">
        <v>1</v>
      </c>
      <c r="P134" s="5">
        <v>1</v>
      </c>
      <c r="Q134" s="5">
        <v>1</v>
      </c>
      <c r="R134" s="5">
        <v>1</v>
      </c>
      <c r="S134" s="5">
        <v>1</v>
      </c>
      <c r="T134" s="5">
        <v>1</v>
      </c>
      <c r="U134" s="5">
        <v>1</v>
      </c>
      <c r="V134" s="5">
        <v>1</v>
      </c>
      <c r="W134" s="5">
        <v>1</v>
      </c>
      <c r="X134" s="5">
        <v>1</v>
      </c>
      <c r="Y134" s="5">
        <v>1</v>
      </c>
      <c r="Z134" s="5">
        <v>1</v>
      </c>
      <c r="AA134" s="5">
        <v>1</v>
      </c>
      <c r="AB134" s="5">
        <v>1</v>
      </c>
      <c r="AC134" s="5">
        <v>1</v>
      </c>
      <c r="AD134" s="5">
        <v>1</v>
      </c>
      <c r="AE134" s="5">
        <v>1</v>
      </c>
      <c r="AF134" s="5">
        <v>1</v>
      </c>
      <c r="AG134" s="5">
        <v>1</v>
      </c>
      <c r="AH134" s="5">
        <v>1</v>
      </c>
      <c r="AI134" s="5">
        <v>1</v>
      </c>
      <c r="AJ134" s="5">
        <v>1</v>
      </c>
      <c r="AK134" s="5">
        <v>1</v>
      </c>
      <c r="AL134" s="5">
        <v>1</v>
      </c>
      <c r="AM134" s="5">
        <v>1</v>
      </c>
      <c r="AN134" s="5">
        <v>1</v>
      </c>
      <c r="AO134" s="5">
        <v>1</v>
      </c>
      <c r="AP134" s="5">
        <v>1</v>
      </c>
      <c r="AQ134" s="5">
        <v>1</v>
      </c>
      <c r="AR134" s="5">
        <v>1</v>
      </c>
      <c r="AS134" s="5">
        <v>1</v>
      </c>
      <c r="AT134" s="5">
        <v>1</v>
      </c>
      <c r="AU134" s="5">
        <v>1</v>
      </c>
      <c r="AV134" s="5">
        <v>1</v>
      </c>
      <c r="AW134" s="5">
        <v>1</v>
      </c>
      <c r="AX134" s="5">
        <v>1</v>
      </c>
      <c r="AY134" s="5">
        <v>1</v>
      </c>
      <c r="AZ134" s="5">
        <v>1</v>
      </c>
      <c r="BA134" s="5">
        <v>1</v>
      </c>
      <c r="BB134" s="5">
        <v>1</v>
      </c>
      <c r="BC134" s="5">
        <v>1</v>
      </c>
      <c r="BD134" s="5">
        <v>1</v>
      </c>
      <c r="BE134" s="5">
        <v>1</v>
      </c>
      <c r="BF134" s="5">
        <v>1</v>
      </c>
      <c r="BG134" s="5">
        <v>1</v>
      </c>
      <c r="BH134" s="5">
        <v>1</v>
      </c>
      <c r="BI134" s="5">
        <v>1</v>
      </c>
      <c r="BJ134" s="5">
        <v>1</v>
      </c>
      <c r="BK134" s="5">
        <v>1</v>
      </c>
      <c r="BL134" s="5">
        <v>1</v>
      </c>
      <c r="BM134" s="5">
        <v>1</v>
      </c>
      <c r="BN134" s="5">
        <v>1</v>
      </c>
      <c r="BO134" s="5">
        <v>1</v>
      </c>
      <c r="BP134" s="5">
        <v>1</v>
      </c>
      <c r="BQ134" s="5">
        <v>1</v>
      </c>
      <c r="BR134" s="5">
        <v>1</v>
      </c>
      <c r="BS134" s="5">
        <v>1</v>
      </c>
      <c r="BT134" s="5">
        <v>1</v>
      </c>
      <c r="BU134" s="5">
        <v>1</v>
      </c>
      <c r="BV134" s="5">
        <v>1</v>
      </c>
      <c r="BW134" s="5">
        <v>1</v>
      </c>
      <c r="BX134" s="5">
        <v>1</v>
      </c>
      <c r="BY134" s="5">
        <v>1</v>
      </c>
      <c r="BZ134" s="5">
        <v>1</v>
      </c>
      <c r="CA134" s="5">
        <v>1</v>
      </c>
      <c r="CB134" s="5">
        <v>1</v>
      </c>
      <c r="CC134" s="5">
        <v>1</v>
      </c>
      <c r="CD134" s="5">
        <v>1</v>
      </c>
      <c r="CE134" s="5">
        <v>1</v>
      </c>
      <c r="CF134" s="5">
        <v>1</v>
      </c>
      <c r="CG134" s="5">
        <v>1</v>
      </c>
      <c r="CH134" s="5">
        <v>1</v>
      </c>
      <c r="CI134" s="5">
        <v>1</v>
      </c>
      <c r="CJ134" s="5">
        <v>1</v>
      </c>
      <c r="CK134" s="5">
        <v>1</v>
      </c>
      <c r="CL134" s="5">
        <v>1</v>
      </c>
      <c r="CM134" s="5">
        <v>1</v>
      </c>
    </row>
    <row r="135" spans="1:91" x14ac:dyDescent="0.3">
      <c r="A135" s="2" t="s">
        <v>327</v>
      </c>
      <c r="B135" s="5">
        <v>1</v>
      </c>
      <c r="C135" s="5">
        <v>1</v>
      </c>
      <c r="D135" s="5">
        <v>1</v>
      </c>
      <c r="E135" s="5">
        <v>1</v>
      </c>
      <c r="F135" s="5">
        <v>1</v>
      </c>
      <c r="G135" s="5">
        <v>1</v>
      </c>
      <c r="H135" s="5">
        <v>1</v>
      </c>
      <c r="I135" s="5">
        <v>1</v>
      </c>
      <c r="J135" s="5">
        <v>1</v>
      </c>
      <c r="K135" s="5">
        <v>1</v>
      </c>
      <c r="L135" s="5">
        <v>1</v>
      </c>
      <c r="M135" s="5">
        <v>1</v>
      </c>
      <c r="N135" s="5">
        <v>1</v>
      </c>
      <c r="O135" s="5">
        <v>1</v>
      </c>
      <c r="P135" s="5">
        <v>1</v>
      </c>
      <c r="Q135" s="5">
        <v>1</v>
      </c>
      <c r="R135" s="5">
        <v>1</v>
      </c>
      <c r="S135" s="5">
        <v>1</v>
      </c>
      <c r="T135" s="5">
        <v>1</v>
      </c>
      <c r="U135" s="5">
        <v>1</v>
      </c>
      <c r="V135" s="5">
        <v>1</v>
      </c>
      <c r="W135" s="5">
        <v>1</v>
      </c>
      <c r="X135" s="5">
        <v>1</v>
      </c>
      <c r="Y135" s="5">
        <v>1</v>
      </c>
      <c r="Z135" s="5">
        <v>1</v>
      </c>
      <c r="AA135" s="5">
        <v>1</v>
      </c>
      <c r="AB135" s="5">
        <v>1</v>
      </c>
      <c r="AC135" s="5">
        <v>1</v>
      </c>
      <c r="AD135" s="5">
        <v>1</v>
      </c>
      <c r="AE135" s="5">
        <v>1</v>
      </c>
      <c r="AF135" s="5">
        <v>1</v>
      </c>
      <c r="AG135" s="5">
        <v>1</v>
      </c>
      <c r="AH135" s="5">
        <v>1</v>
      </c>
      <c r="AI135" s="5">
        <v>1</v>
      </c>
      <c r="AJ135" s="5">
        <v>1</v>
      </c>
      <c r="AK135" s="5">
        <v>1</v>
      </c>
      <c r="AL135" s="5">
        <v>1</v>
      </c>
      <c r="AM135" s="5">
        <v>1</v>
      </c>
      <c r="AN135" s="5">
        <v>1</v>
      </c>
      <c r="AO135" s="5">
        <v>1</v>
      </c>
      <c r="AP135" s="5">
        <v>1</v>
      </c>
      <c r="AQ135" s="5">
        <v>1</v>
      </c>
      <c r="AR135" s="5">
        <v>1</v>
      </c>
      <c r="AS135" s="5">
        <v>1</v>
      </c>
      <c r="AT135" s="5">
        <v>1</v>
      </c>
      <c r="AU135" s="5">
        <v>1</v>
      </c>
      <c r="AV135" s="5">
        <v>1</v>
      </c>
      <c r="AW135" s="5">
        <v>1</v>
      </c>
      <c r="AX135" s="5">
        <v>1</v>
      </c>
      <c r="AY135" s="5">
        <v>1</v>
      </c>
      <c r="AZ135" s="5">
        <v>1</v>
      </c>
      <c r="BA135" s="5">
        <v>1</v>
      </c>
      <c r="BB135" s="5">
        <v>1</v>
      </c>
      <c r="BC135" s="5">
        <v>1</v>
      </c>
      <c r="BD135" s="5">
        <v>1</v>
      </c>
      <c r="BE135" s="5">
        <v>1</v>
      </c>
      <c r="BF135" s="5">
        <v>1</v>
      </c>
      <c r="BG135" s="5">
        <v>1</v>
      </c>
      <c r="BH135" s="5">
        <v>1</v>
      </c>
      <c r="BI135" s="5">
        <v>1</v>
      </c>
      <c r="BJ135" s="5">
        <v>1</v>
      </c>
      <c r="BK135" s="5">
        <v>1</v>
      </c>
      <c r="BL135" s="5">
        <v>1</v>
      </c>
      <c r="BM135" s="5">
        <v>1</v>
      </c>
      <c r="BN135" s="5">
        <v>1</v>
      </c>
      <c r="BO135" s="5">
        <v>1</v>
      </c>
      <c r="BP135" s="5">
        <v>1</v>
      </c>
      <c r="BQ135" s="5">
        <v>1</v>
      </c>
      <c r="BR135" s="5">
        <v>1</v>
      </c>
      <c r="BS135" s="5">
        <v>1</v>
      </c>
      <c r="BT135" s="5">
        <v>1</v>
      </c>
      <c r="BU135" s="5">
        <v>1</v>
      </c>
      <c r="BV135" s="5">
        <v>1</v>
      </c>
      <c r="BW135" s="5">
        <v>1</v>
      </c>
      <c r="BX135" s="5">
        <v>1</v>
      </c>
      <c r="BY135" s="5">
        <v>1</v>
      </c>
      <c r="BZ135" s="5">
        <v>1</v>
      </c>
      <c r="CA135" s="5">
        <v>1</v>
      </c>
      <c r="CB135" s="5">
        <v>1</v>
      </c>
      <c r="CC135" s="5">
        <v>1</v>
      </c>
      <c r="CD135" s="5">
        <v>1</v>
      </c>
      <c r="CE135" s="5">
        <v>1</v>
      </c>
      <c r="CF135" s="5">
        <v>1</v>
      </c>
      <c r="CG135" s="5">
        <v>1</v>
      </c>
      <c r="CH135" s="5">
        <v>1</v>
      </c>
      <c r="CI135" s="5">
        <v>1</v>
      </c>
      <c r="CJ135" s="5">
        <v>1</v>
      </c>
      <c r="CK135" s="5">
        <v>1</v>
      </c>
      <c r="CL135" s="5">
        <v>1</v>
      </c>
      <c r="CM135" s="5">
        <v>1</v>
      </c>
    </row>
    <row r="136" spans="1:91" x14ac:dyDescent="0.3">
      <c r="A136" s="2" t="s">
        <v>328</v>
      </c>
      <c r="B136" s="5">
        <v>1</v>
      </c>
      <c r="C136" s="5">
        <v>1</v>
      </c>
      <c r="D136" s="5">
        <v>1</v>
      </c>
      <c r="E136" s="5">
        <v>1</v>
      </c>
      <c r="F136" s="5">
        <v>1</v>
      </c>
      <c r="G136" s="5">
        <v>1</v>
      </c>
      <c r="H136" s="5">
        <v>1</v>
      </c>
      <c r="I136" s="5">
        <v>1</v>
      </c>
      <c r="J136" s="5">
        <v>1</v>
      </c>
      <c r="K136" s="5">
        <v>1</v>
      </c>
      <c r="L136" s="5">
        <v>1</v>
      </c>
      <c r="M136" s="5">
        <v>1</v>
      </c>
      <c r="N136" s="5">
        <v>1</v>
      </c>
      <c r="O136" s="5">
        <v>1</v>
      </c>
      <c r="P136" s="5">
        <v>1</v>
      </c>
      <c r="Q136" s="5">
        <v>1</v>
      </c>
      <c r="R136" s="5">
        <v>1</v>
      </c>
      <c r="S136" s="5">
        <v>1</v>
      </c>
      <c r="T136" s="5">
        <v>1</v>
      </c>
      <c r="U136" s="5">
        <v>1</v>
      </c>
      <c r="V136" s="5">
        <v>1</v>
      </c>
      <c r="W136" s="5">
        <v>1</v>
      </c>
      <c r="X136" s="5">
        <v>1</v>
      </c>
      <c r="Y136" s="5">
        <v>1</v>
      </c>
      <c r="Z136" s="5">
        <v>1</v>
      </c>
      <c r="AA136" s="5">
        <v>1</v>
      </c>
      <c r="AB136" s="5">
        <v>1</v>
      </c>
      <c r="AC136" s="5">
        <v>1</v>
      </c>
      <c r="AD136" s="5">
        <v>1</v>
      </c>
      <c r="AE136" s="5">
        <v>1</v>
      </c>
      <c r="AF136" s="5">
        <v>1</v>
      </c>
      <c r="AG136" s="5">
        <v>1</v>
      </c>
      <c r="AH136" s="5">
        <v>1</v>
      </c>
      <c r="AI136" s="5">
        <v>1</v>
      </c>
      <c r="AJ136" s="5">
        <v>1</v>
      </c>
      <c r="AK136" s="5">
        <v>1</v>
      </c>
      <c r="AL136" s="5">
        <v>1</v>
      </c>
      <c r="AM136" s="5">
        <v>1</v>
      </c>
      <c r="AN136" s="5">
        <v>1</v>
      </c>
      <c r="AO136" s="5">
        <v>1</v>
      </c>
      <c r="AP136" s="5">
        <v>1</v>
      </c>
      <c r="AQ136" s="5">
        <v>1</v>
      </c>
      <c r="AR136" s="5">
        <v>1</v>
      </c>
      <c r="AS136" s="5">
        <v>1</v>
      </c>
      <c r="AT136" s="5">
        <v>1</v>
      </c>
      <c r="AU136" s="5">
        <v>1</v>
      </c>
      <c r="AV136" s="5">
        <v>1</v>
      </c>
      <c r="AW136" s="5">
        <v>1</v>
      </c>
      <c r="AX136" s="5">
        <v>1</v>
      </c>
      <c r="AY136" s="5">
        <v>1</v>
      </c>
      <c r="AZ136" s="5">
        <v>1</v>
      </c>
      <c r="BA136" s="5">
        <v>1</v>
      </c>
      <c r="BB136" s="5">
        <v>1</v>
      </c>
      <c r="BC136" s="5">
        <v>1</v>
      </c>
      <c r="BD136" s="5">
        <v>1</v>
      </c>
      <c r="BE136" s="5">
        <v>1</v>
      </c>
      <c r="BF136" s="5">
        <v>1</v>
      </c>
      <c r="BG136" s="5">
        <v>1</v>
      </c>
      <c r="BH136" s="5">
        <v>1</v>
      </c>
      <c r="BI136" s="5">
        <v>1</v>
      </c>
      <c r="BJ136" s="5">
        <v>1</v>
      </c>
      <c r="BK136" s="5">
        <v>1</v>
      </c>
      <c r="BL136" s="5">
        <v>1</v>
      </c>
      <c r="BM136" s="5">
        <v>1</v>
      </c>
      <c r="BN136" s="5">
        <v>1</v>
      </c>
      <c r="BO136" s="5">
        <v>1</v>
      </c>
      <c r="BP136" s="5">
        <v>1</v>
      </c>
      <c r="BQ136" s="5">
        <v>1</v>
      </c>
      <c r="BR136" s="5">
        <v>1</v>
      </c>
      <c r="BS136" s="5">
        <v>1</v>
      </c>
      <c r="BT136" s="5">
        <v>1</v>
      </c>
      <c r="BU136" s="5">
        <v>1</v>
      </c>
      <c r="BV136" s="5">
        <v>1</v>
      </c>
      <c r="BW136" s="5">
        <v>1</v>
      </c>
      <c r="BX136" s="5">
        <v>1</v>
      </c>
      <c r="BY136" s="5">
        <v>1</v>
      </c>
      <c r="BZ136" s="5">
        <v>1</v>
      </c>
      <c r="CA136" s="5">
        <v>1</v>
      </c>
      <c r="CB136" s="5">
        <v>1</v>
      </c>
      <c r="CC136" s="5">
        <v>1</v>
      </c>
      <c r="CD136" s="5">
        <v>1</v>
      </c>
      <c r="CE136" s="5">
        <v>1</v>
      </c>
      <c r="CF136" s="5">
        <v>1</v>
      </c>
      <c r="CG136" s="5">
        <v>1</v>
      </c>
      <c r="CH136" s="5">
        <v>1</v>
      </c>
      <c r="CI136" s="5">
        <v>1</v>
      </c>
      <c r="CJ136" s="5">
        <v>1</v>
      </c>
      <c r="CK136" s="5">
        <v>1</v>
      </c>
      <c r="CL136" s="5">
        <v>1</v>
      </c>
      <c r="CM136" s="5">
        <v>1</v>
      </c>
    </row>
    <row r="137" spans="1:91" x14ac:dyDescent="0.3">
      <c r="A137" s="2" t="s">
        <v>329</v>
      </c>
      <c r="B137" s="5">
        <v>1</v>
      </c>
      <c r="C137" s="5">
        <v>1</v>
      </c>
      <c r="D137" s="5">
        <v>1</v>
      </c>
      <c r="E137" s="5">
        <v>1</v>
      </c>
      <c r="F137" s="5">
        <v>1</v>
      </c>
      <c r="G137" s="5">
        <v>1</v>
      </c>
      <c r="H137" s="5">
        <v>1</v>
      </c>
      <c r="I137" s="5">
        <v>1</v>
      </c>
      <c r="J137" s="5">
        <v>1</v>
      </c>
      <c r="K137" s="5">
        <v>1</v>
      </c>
      <c r="L137" s="5">
        <v>1</v>
      </c>
      <c r="M137" s="5">
        <v>1</v>
      </c>
      <c r="N137" s="5">
        <v>1</v>
      </c>
      <c r="O137" s="5">
        <v>1</v>
      </c>
      <c r="P137" s="5">
        <v>1</v>
      </c>
      <c r="Q137" s="5">
        <v>1</v>
      </c>
      <c r="R137" s="5">
        <v>1</v>
      </c>
      <c r="S137" s="5">
        <v>1</v>
      </c>
      <c r="T137" s="5">
        <v>1</v>
      </c>
      <c r="U137" s="5">
        <v>1</v>
      </c>
      <c r="V137" s="5">
        <v>1</v>
      </c>
      <c r="W137" s="5">
        <v>1</v>
      </c>
      <c r="X137" s="5">
        <v>1</v>
      </c>
      <c r="Y137" s="5">
        <v>1</v>
      </c>
      <c r="Z137" s="5">
        <v>1</v>
      </c>
      <c r="AA137" s="5">
        <v>1</v>
      </c>
      <c r="AB137" s="5">
        <v>1</v>
      </c>
      <c r="AC137" s="5">
        <v>1</v>
      </c>
      <c r="AD137" s="5">
        <v>1</v>
      </c>
      <c r="AE137" s="5">
        <v>1</v>
      </c>
      <c r="AF137" s="5">
        <v>1</v>
      </c>
      <c r="AG137" s="5">
        <v>1</v>
      </c>
      <c r="AH137" s="5">
        <v>1</v>
      </c>
      <c r="AI137" s="5">
        <v>1</v>
      </c>
      <c r="AJ137" s="5">
        <v>1</v>
      </c>
      <c r="AK137" s="5">
        <v>1</v>
      </c>
      <c r="AL137" s="5">
        <v>1</v>
      </c>
      <c r="AM137" s="5">
        <v>1</v>
      </c>
      <c r="AN137" s="5">
        <v>1</v>
      </c>
      <c r="AO137" s="5">
        <v>1</v>
      </c>
      <c r="AP137" s="5">
        <v>1</v>
      </c>
      <c r="AQ137" s="5">
        <v>1</v>
      </c>
      <c r="AR137" s="5">
        <v>1</v>
      </c>
      <c r="AS137" s="5">
        <v>1</v>
      </c>
      <c r="AT137" s="5">
        <v>1</v>
      </c>
      <c r="AU137" s="5">
        <v>1</v>
      </c>
      <c r="AV137" s="5">
        <v>1</v>
      </c>
      <c r="AW137" s="5">
        <v>1</v>
      </c>
      <c r="AX137" s="5">
        <v>1</v>
      </c>
      <c r="AY137" s="5">
        <v>1</v>
      </c>
      <c r="AZ137" s="5">
        <v>1</v>
      </c>
      <c r="BA137" s="5">
        <v>1</v>
      </c>
      <c r="BB137" s="5">
        <v>1</v>
      </c>
      <c r="BC137" s="5">
        <v>1</v>
      </c>
      <c r="BD137" s="5">
        <v>1</v>
      </c>
      <c r="BE137" s="5">
        <v>1</v>
      </c>
      <c r="BF137" s="5">
        <v>1</v>
      </c>
      <c r="BG137" s="5">
        <v>1</v>
      </c>
      <c r="BH137" s="5">
        <v>1</v>
      </c>
      <c r="BI137" s="5">
        <v>1</v>
      </c>
      <c r="BJ137" s="5">
        <v>1</v>
      </c>
      <c r="BK137" s="5">
        <v>1</v>
      </c>
      <c r="BL137" s="5">
        <v>1</v>
      </c>
      <c r="BM137" s="5">
        <v>1</v>
      </c>
      <c r="BN137" s="5">
        <v>1</v>
      </c>
      <c r="BO137" s="5">
        <v>1</v>
      </c>
      <c r="BP137" s="5">
        <v>1</v>
      </c>
      <c r="BQ137" s="5">
        <v>1</v>
      </c>
      <c r="BR137" s="5">
        <v>1</v>
      </c>
      <c r="BS137" s="5">
        <v>1</v>
      </c>
      <c r="BT137" s="5">
        <v>1</v>
      </c>
      <c r="BU137" s="5">
        <v>1</v>
      </c>
      <c r="BV137" s="5">
        <v>1</v>
      </c>
      <c r="BW137" s="5">
        <v>1</v>
      </c>
      <c r="BX137" s="5">
        <v>1</v>
      </c>
      <c r="BY137" s="5">
        <v>1</v>
      </c>
      <c r="BZ137" s="5">
        <v>1</v>
      </c>
      <c r="CA137" s="5">
        <v>1</v>
      </c>
      <c r="CB137" s="5">
        <v>1</v>
      </c>
      <c r="CC137" s="5">
        <v>1</v>
      </c>
      <c r="CD137" s="5">
        <v>1</v>
      </c>
      <c r="CE137" s="5">
        <v>1</v>
      </c>
      <c r="CF137" s="5">
        <v>1</v>
      </c>
      <c r="CG137" s="5">
        <v>1</v>
      </c>
      <c r="CH137" s="5">
        <v>1</v>
      </c>
      <c r="CI137" s="5">
        <v>1</v>
      </c>
      <c r="CJ137" s="5">
        <v>1</v>
      </c>
      <c r="CK137" s="5">
        <v>1</v>
      </c>
      <c r="CL137" s="5">
        <v>1</v>
      </c>
      <c r="CM137" s="5">
        <v>1</v>
      </c>
    </row>
    <row r="138" spans="1:91" x14ac:dyDescent="0.3">
      <c r="A138" s="2" t="s">
        <v>330</v>
      </c>
      <c r="B138" s="5">
        <v>1</v>
      </c>
      <c r="C138" s="5">
        <v>1</v>
      </c>
      <c r="D138" s="5">
        <v>1</v>
      </c>
      <c r="E138" s="5">
        <v>1</v>
      </c>
      <c r="F138" s="5">
        <v>1</v>
      </c>
      <c r="G138" s="5">
        <v>1</v>
      </c>
      <c r="H138" s="5">
        <v>1</v>
      </c>
      <c r="I138" s="5">
        <v>1</v>
      </c>
      <c r="J138" s="5">
        <v>1</v>
      </c>
      <c r="K138" s="5">
        <v>1</v>
      </c>
      <c r="L138" s="5">
        <v>1</v>
      </c>
      <c r="M138" s="5">
        <v>1</v>
      </c>
      <c r="N138" s="5">
        <v>1</v>
      </c>
      <c r="O138" s="5">
        <v>1</v>
      </c>
      <c r="P138" s="5">
        <v>1</v>
      </c>
      <c r="Q138" s="5">
        <v>1</v>
      </c>
      <c r="R138" s="5">
        <v>1</v>
      </c>
      <c r="S138" s="5">
        <v>1</v>
      </c>
      <c r="T138" s="5">
        <v>1</v>
      </c>
      <c r="U138" s="5">
        <v>1</v>
      </c>
      <c r="V138" s="5">
        <v>1</v>
      </c>
      <c r="W138" s="5">
        <v>1</v>
      </c>
      <c r="X138" s="5">
        <v>1</v>
      </c>
      <c r="Y138" s="5">
        <v>1</v>
      </c>
      <c r="Z138" s="5">
        <v>1</v>
      </c>
      <c r="AA138" s="5">
        <v>1</v>
      </c>
      <c r="AB138" s="5">
        <v>1</v>
      </c>
      <c r="AC138" s="5">
        <v>1</v>
      </c>
      <c r="AD138" s="5">
        <v>1</v>
      </c>
      <c r="AE138" s="5">
        <v>1</v>
      </c>
      <c r="AF138" s="5">
        <v>1</v>
      </c>
      <c r="AG138" s="5">
        <v>1</v>
      </c>
      <c r="AH138" s="5">
        <v>1</v>
      </c>
      <c r="AI138" s="5">
        <v>1</v>
      </c>
      <c r="AJ138" s="5">
        <v>1</v>
      </c>
      <c r="AK138" s="5">
        <v>1</v>
      </c>
      <c r="AL138" s="5">
        <v>1</v>
      </c>
      <c r="AM138" s="5">
        <v>1</v>
      </c>
      <c r="AN138" s="5">
        <v>1</v>
      </c>
      <c r="AO138" s="5">
        <v>1</v>
      </c>
      <c r="AP138" s="5">
        <v>1</v>
      </c>
      <c r="AQ138" s="5">
        <v>1</v>
      </c>
      <c r="AR138" s="5">
        <v>1</v>
      </c>
      <c r="AS138" s="5">
        <v>1</v>
      </c>
      <c r="AT138" s="5">
        <v>1</v>
      </c>
      <c r="AU138" s="5">
        <v>1</v>
      </c>
      <c r="AV138" s="5">
        <v>1</v>
      </c>
      <c r="AW138" s="5">
        <v>1</v>
      </c>
      <c r="AX138" s="5">
        <v>1</v>
      </c>
      <c r="AY138" s="5">
        <v>1</v>
      </c>
      <c r="AZ138" s="5">
        <v>1</v>
      </c>
      <c r="BA138" s="5">
        <v>1</v>
      </c>
      <c r="BB138" s="5">
        <v>1</v>
      </c>
      <c r="BC138" s="5">
        <v>1</v>
      </c>
      <c r="BD138" s="5">
        <v>1</v>
      </c>
      <c r="BE138" s="5">
        <v>1</v>
      </c>
      <c r="BF138" s="5">
        <v>1</v>
      </c>
      <c r="BG138" s="5">
        <v>1</v>
      </c>
      <c r="BH138" s="5">
        <v>1</v>
      </c>
      <c r="BI138" s="5">
        <v>1</v>
      </c>
      <c r="BJ138" s="5">
        <v>1</v>
      </c>
      <c r="BK138" s="5">
        <v>1</v>
      </c>
      <c r="BL138" s="5">
        <v>1</v>
      </c>
      <c r="BM138" s="5">
        <v>1</v>
      </c>
      <c r="BN138" s="5">
        <v>1</v>
      </c>
      <c r="BO138" s="5">
        <v>1</v>
      </c>
      <c r="BP138" s="5">
        <v>1</v>
      </c>
      <c r="BQ138" s="5">
        <v>1</v>
      </c>
      <c r="BR138" s="5">
        <v>1</v>
      </c>
      <c r="BS138" s="5">
        <v>1</v>
      </c>
      <c r="BT138" s="5">
        <v>1</v>
      </c>
      <c r="BU138" s="5">
        <v>1</v>
      </c>
      <c r="BV138" s="5">
        <v>1</v>
      </c>
      <c r="BW138" s="5">
        <v>1</v>
      </c>
      <c r="BX138" s="5">
        <v>1</v>
      </c>
      <c r="BY138" s="5">
        <v>1</v>
      </c>
      <c r="BZ138" s="5">
        <v>1</v>
      </c>
      <c r="CA138" s="5">
        <v>1</v>
      </c>
      <c r="CB138" s="5">
        <v>1</v>
      </c>
      <c r="CC138" s="5">
        <v>1</v>
      </c>
      <c r="CD138" s="5">
        <v>1</v>
      </c>
      <c r="CE138" s="5">
        <v>1</v>
      </c>
      <c r="CF138" s="5">
        <v>1</v>
      </c>
      <c r="CG138" s="5">
        <v>1</v>
      </c>
      <c r="CH138" s="5">
        <v>1</v>
      </c>
      <c r="CI138" s="5">
        <v>1</v>
      </c>
      <c r="CJ138" s="5">
        <v>1</v>
      </c>
      <c r="CK138" s="5">
        <v>1</v>
      </c>
      <c r="CL138" s="5">
        <v>1</v>
      </c>
      <c r="CM138" s="5">
        <v>1</v>
      </c>
    </row>
    <row r="139" spans="1:91" x14ac:dyDescent="0.3">
      <c r="A139" s="2" t="s">
        <v>331</v>
      </c>
      <c r="B139" s="5">
        <v>1</v>
      </c>
      <c r="C139" s="5">
        <v>1</v>
      </c>
      <c r="D139" s="5">
        <v>1</v>
      </c>
      <c r="E139" s="5">
        <v>1</v>
      </c>
      <c r="F139" s="5">
        <v>1</v>
      </c>
      <c r="G139" s="5">
        <v>1</v>
      </c>
      <c r="H139" s="5">
        <v>1</v>
      </c>
      <c r="I139" s="5">
        <v>1</v>
      </c>
      <c r="J139" s="5">
        <v>1</v>
      </c>
      <c r="K139" s="5">
        <v>1</v>
      </c>
      <c r="L139" s="5">
        <v>1</v>
      </c>
      <c r="M139" s="5">
        <v>1</v>
      </c>
      <c r="N139" s="5">
        <v>1</v>
      </c>
      <c r="O139" s="5">
        <v>1</v>
      </c>
      <c r="P139" s="5">
        <v>1</v>
      </c>
      <c r="Q139" s="5">
        <v>1</v>
      </c>
      <c r="R139" s="5">
        <v>1</v>
      </c>
      <c r="S139" s="5">
        <v>1</v>
      </c>
      <c r="T139" s="5">
        <v>1</v>
      </c>
      <c r="U139" s="5">
        <v>1</v>
      </c>
      <c r="V139" s="5">
        <v>1</v>
      </c>
      <c r="W139" s="5">
        <v>1</v>
      </c>
      <c r="X139" s="5">
        <v>1</v>
      </c>
      <c r="Y139" s="5">
        <v>1</v>
      </c>
      <c r="Z139" s="5">
        <v>1</v>
      </c>
      <c r="AA139" s="5">
        <v>1</v>
      </c>
      <c r="AB139" s="5">
        <v>1</v>
      </c>
      <c r="AC139" s="5">
        <v>1</v>
      </c>
      <c r="AD139" s="5">
        <v>1</v>
      </c>
      <c r="AE139" s="5">
        <v>1</v>
      </c>
      <c r="AF139" s="5">
        <v>1</v>
      </c>
      <c r="AG139" s="5">
        <v>1</v>
      </c>
      <c r="AH139" s="5">
        <v>1</v>
      </c>
      <c r="AI139" s="5">
        <v>1</v>
      </c>
      <c r="AJ139" s="5">
        <v>1</v>
      </c>
      <c r="AK139" s="5">
        <v>1</v>
      </c>
      <c r="AL139" s="5">
        <v>1</v>
      </c>
      <c r="AM139" s="5">
        <v>1</v>
      </c>
      <c r="AN139" s="5">
        <v>1</v>
      </c>
      <c r="AO139" s="5">
        <v>1</v>
      </c>
      <c r="AP139" s="5">
        <v>1</v>
      </c>
      <c r="AQ139" s="5">
        <v>1</v>
      </c>
      <c r="AR139" s="5">
        <v>1</v>
      </c>
      <c r="AS139" s="5">
        <v>1</v>
      </c>
      <c r="AT139" s="5">
        <v>1</v>
      </c>
      <c r="AU139" s="5">
        <v>1</v>
      </c>
      <c r="AV139" s="5">
        <v>1</v>
      </c>
      <c r="AW139" s="5">
        <v>1</v>
      </c>
      <c r="AX139" s="5">
        <v>1</v>
      </c>
      <c r="AY139" s="5">
        <v>1</v>
      </c>
      <c r="AZ139" s="5">
        <v>1</v>
      </c>
      <c r="BA139" s="5">
        <v>1</v>
      </c>
      <c r="BB139" s="5">
        <v>1</v>
      </c>
      <c r="BC139" s="5">
        <v>1</v>
      </c>
      <c r="BD139" s="5">
        <v>1</v>
      </c>
      <c r="BE139" s="5">
        <v>1</v>
      </c>
      <c r="BF139" s="5">
        <v>1</v>
      </c>
      <c r="BG139" s="5">
        <v>1</v>
      </c>
      <c r="BH139" s="5">
        <v>1</v>
      </c>
      <c r="BI139" s="5">
        <v>1</v>
      </c>
      <c r="BJ139" s="5">
        <v>1</v>
      </c>
      <c r="BK139" s="5">
        <v>1</v>
      </c>
      <c r="BL139" s="5">
        <v>1</v>
      </c>
      <c r="BM139" s="5">
        <v>1</v>
      </c>
      <c r="BN139" s="5">
        <v>1</v>
      </c>
      <c r="BO139" s="5">
        <v>1</v>
      </c>
      <c r="BP139" s="5">
        <v>1</v>
      </c>
      <c r="BQ139" s="5">
        <v>1</v>
      </c>
      <c r="BR139" s="5">
        <v>1</v>
      </c>
      <c r="BS139" s="5">
        <v>1</v>
      </c>
      <c r="BT139" s="5">
        <v>1</v>
      </c>
      <c r="BU139" s="5">
        <v>1</v>
      </c>
      <c r="BV139" s="5">
        <v>1</v>
      </c>
      <c r="BW139" s="5">
        <v>1</v>
      </c>
      <c r="BX139" s="5">
        <v>1</v>
      </c>
      <c r="BY139" s="5">
        <v>1</v>
      </c>
      <c r="BZ139" s="5">
        <v>1</v>
      </c>
      <c r="CA139" s="5">
        <v>1</v>
      </c>
      <c r="CB139" s="5">
        <v>1</v>
      </c>
      <c r="CC139" s="5">
        <v>1</v>
      </c>
      <c r="CD139" s="5">
        <v>1</v>
      </c>
      <c r="CE139" s="5">
        <v>1</v>
      </c>
      <c r="CF139" s="5">
        <v>1</v>
      </c>
      <c r="CG139" s="5">
        <v>1</v>
      </c>
      <c r="CH139" s="5">
        <v>1</v>
      </c>
      <c r="CI139" s="5">
        <v>1</v>
      </c>
      <c r="CJ139" s="5">
        <v>1</v>
      </c>
      <c r="CK139" s="5">
        <v>1</v>
      </c>
      <c r="CL139" s="5">
        <v>1</v>
      </c>
      <c r="CM139" s="5">
        <v>1</v>
      </c>
    </row>
    <row r="140" spans="1:91" x14ac:dyDescent="0.3">
      <c r="A140" s="2" t="s">
        <v>332</v>
      </c>
      <c r="B140" s="5">
        <v>1</v>
      </c>
      <c r="C140" s="5">
        <v>1</v>
      </c>
      <c r="D140" s="5">
        <v>1</v>
      </c>
      <c r="E140" s="5">
        <v>1</v>
      </c>
      <c r="F140" s="5">
        <v>1</v>
      </c>
      <c r="G140" s="5">
        <v>1</v>
      </c>
      <c r="H140" s="5">
        <v>1</v>
      </c>
      <c r="I140" s="5">
        <v>1</v>
      </c>
      <c r="J140" s="5">
        <v>1</v>
      </c>
      <c r="K140" s="5">
        <v>1</v>
      </c>
      <c r="L140" s="5">
        <v>1</v>
      </c>
      <c r="M140" s="5">
        <v>1</v>
      </c>
      <c r="N140" s="5">
        <v>1</v>
      </c>
      <c r="O140" s="5">
        <v>1</v>
      </c>
      <c r="P140" s="5">
        <v>1</v>
      </c>
      <c r="Q140" s="5">
        <v>1</v>
      </c>
      <c r="R140" s="5">
        <v>1</v>
      </c>
      <c r="S140" s="5">
        <v>1</v>
      </c>
      <c r="T140" s="5">
        <v>1</v>
      </c>
      <c r="U140" s="5">
        <v>1</v>
      </c>
      <c r="V140" s="5">
        <v>1</v>
      </c>
      <c r="W140" s="5">
        <v>1</v>
      </c>
      <c r="X140" s="5">
        <v>1</v>
      </c>
      <c r="Y140" s="5">
        <v>1</v>
      </c>
      <c r="Z140" s="5">
        <v>1</v>
      </c>
      <c r="AA140" s="5">
        <v>1</v>
      </c>
      <c r="AB140" s="5">
        <v>1</v>
      </c>
      <c r="AC140" s="5">
        <v>1</v>
      </c>
      <c r="AD140" s="5">
        <v>1</v>
      </c>
      <c r="AE140" s="5">
        <v>1</v>
      </c>
      <c r="AF140" s="5">
        <v>1</v>
      </c>
      <c r="AG140" s="5">
        <v>1</v>
      </c>
      <c r="AH140" s="5">
        <v>1</v>
      </c>
      <c r="AI140" s="5">
        <v>1</v>
      </c>
      <c r="AJ140" s="5">
        <v>1</v>
      </c>
      <c r="AK140" s="5">
        <v>1</v>
      </c>
      <c r="AL140" s="5">
        <v>1</v>
      </c>
      <c r="AM140" s="5">
        <v>1</v>
      </c>
      <c r="AN140" s="5">
        <v>1</v>
      </c>
      <c r="AO140" s="5">
        <v>1</v>
      </c>
      <c r="AP140" s="5">
        <v>1</v>
      </c>
      <c r="AQ140" s="5">
        <v>1</v>
      </c>
      <c r="AR140" s="5">
        <v>1</v>
      </c>
      <c r="AS140" s="5">
        <v>1</v>
      </c>
      <c r="AT140" s="5">
        <v>1</v>
      </c>
      <c r="AU140" s="5">
        <v>1</v>
      </c>
      <c r="AV140" s="5">
        <v>1</v>
      </c>
      <c r="AW140" s="5">
        <v>1</v>
      </c>
      <c r="AX140" s="5">
        <v>1</v>
      </c>
      <c r="AY140" s="5">
        <v>1</v>
      </c>
      <c r="AZ140" s="5">
        <v>1</v>
      </c>
      <c r="BA140" s="5">
        <v>1</v>
      </c>
      <c r="BB140" s="5">
        <v>1</v>
      </c>
      <c r="BC140" s="5">
        <v>1</v>
      </c>
      <c r="BD140" s="5">
        <v>1</v>
      </c>
      <c r="BE140" s="5">
        <v>1</v>
      </c>
      <c r="BF140" s="5">
        <v>1</v>
      </c>
      <c r="BG140" s="5">
        <v>1</v>
      </c>
      <c r="BH140" s="5">
        <v>1</v>
      </c>
      <c r="BI140" s="5">
        <v>1</v>
      </c>
      <c r="BJ140" s="5">
        <v>1</v>
      </c>
      <c r="BK140" s="5">
        <v>1</v>
      </c>
      <c r="BL140" s="5">
        <v>1</v>
      </c>
      <c r="BM140" s="5">
        <v>1</v>
      </c>
      <c r="BN140" s="5">
        <v>1</v>
      </c>
      <c r="BO140" s="5">
        <v>1</v>
      </c>
      <c r="BP140" s="5">
        <v>1</v>
      </c>
      <c r="BQ140" s="5">
        <v>1</v>
      </c>
      <c r="BR140" s="5">
        <v>1</v>
      </c>
      <c r="BS140" s="5">
        <v>1</v>
      </c>
      <c r="BT140" s="5">
        <v>1</v>
      </c>
      <c r="BU140" s="5">
        <v>1</v>
      </c>
      <c r="BV140" s="5">
        <v>1</v>
      </c>
      <c r="BW140" s="5">
        <v>1</v>
      </c>
      <c r="BX140" s="5">
        <v>1</v>
      </c>
      <c r="BY140" s="5">
        <v>1</v>
      </c>
      <c r="BZ140" s="5">
        <v>1</v>
      </c>
      <c r="CA140" s="5">
        <v>1</v>
      </c>
      <c r="CB140" s="5">
        <v>1</v>
      </c>
      <c r="CC140" s="5">
        <v>1</v>
      </c>
      <c r="CD140" s="5">
        <v>1</v>
      </c>
      <c r="CE140" s="5">
        <v>1</v>
      </c>
      <c r="CF140" s="5">
        <v>1</v>
      </c>
      <c r="CG140" s="5">
        <v>1</v>
      </c>
      <c r="CH140" s="5">
        <v>1</v>
      </c>
      <c r="CI140" s="5">
        <v>1</v>
      </c>
      <c r="CJ140" s="5">
        <v>1</v>
      </c>
      <c r="CK140" s="5">
        <v>1</v>
      </c>
      <c r="CL140" s="5">
        <v>1</v>
      </c>
      <c r="CM140" s="5">
        <v>1</v>
      </c>
    </row>
    <row r="141" spans="1:91" x14ac:dyDescent="0.3">
      <c r="A141" s="2" t="s">
        <v>333</v>
      </c>
      <c r="B141" s="5">
        <v>1</v>
      </c>
      <c r="C141" s="5">
        <v>1</v>
      </c>
      <c r="D141" s="5">
        <v>1</v>
      </c>
      <c r="E141" s="5">
        <v>1</v>
      </c>
      <c r="F141" s="5">
        <v>1</v>
      </c>
      <c r="G141" s="5">
        <v>1</v>
      </c>
      <c r="H141" s="5">
        <v>1</v>
      </c>
      <c r="I141" s="5">
        <v>1</v>
      </c>
      <c r="J141" s="5">
        <v>1</v>
      </c>
      <c r="K141" s="5">
        <v>1</v>
      </c>
      <c r="L141" s="5">
        <v>1</v>
      </c>
      <c r="M141" s="5">
        <v>1</v>
      </c>
      <c r="N141" s="5">
        <v>1</v>
      </c>
      <c r="O141" s="5">
        <v>1</v>
      </c>
      <c r="P141" s="5">
        <v>1</v>
      </c>
      <c r="Q141" s="5">
        <v>1</v>
      </c>
      <c r="R141" s="5">
        <v>1</v>
      </c>
      <c r="S141" s="5">
        <v>1</v>
      </c>
      <c r="T141" s="5">
        <v>1</v>
      </c>
      <c r="U141" s="5">
        <v>1</v>
      </c>
      <c r="V141" s="5">
        <v>1</v>
      </c>
      <c r="W141" s="5">
        <v>1</v>
      </c>
      <c r="X141" s="5">
        <v>1</v>
      </c>
      <c r="Y141" s="5">
        <v>1</v>
      </c>
      <c r="Z141" s="5">
        <v>1</v>
      </c>
      <c r="AA141" s="5">
        <v>1</v>
      </c>
      <c r="AB141" s="5">
        <v>1</v>
      </c>
      <c r="AC141" s="5">
        <v>1</v>
      </c>
      <c r="AD141" s="5">
        <v>1</v>
      </c>
      <c r="AE141" s="5">
        <v>1</v>
      </c>
      <c r="AF141" s="5">
        <v>1</v>
      </c>
      <c r="AG141" s="5">
        <v>1</v>
      </c>
      <c r="AH141" s="5">
        <v>1</v>
      </c>
      <c r="AI141" s="5">
        <v>1</v>
      </c>
      <c r="AJ141" s="5">
        <v>1</v>
      </c>
      <c r="AK141" s="5">
        <v>1</v>
      </c>
      <c r="AL141" s="5">
        <v>1</v>
      </c>
      <c r="AM141" s="5">
        <v>1</v>
      </c>
      <c r="AN141" s="5">
        <v>1</v>
      </c>
      <c r="AO141" s="5">
        <v>1</v>
      </c>
      <c r="AP141" s="5">
        <v>1</v>
      </c>
      <c r="AQ141" s="5">
        <v>1</v>
      </c>
      <c r="AR141" s="5">
        <v>1</v>
      </c>
      <c r="AS141" s="5">
        <v>1</v>
      </c>
      <c r="AT141" s="5">
        <v>1</v>
      </c>
      <c r="AU141" s="5">
        <v>1</v>
      </c>
      <c r="AV141" s="5">
        <v>1</v>
      </c>
      <c r="AW141" s="5">
        <v>1</v>
      </c>
      <c r="AX141" s="5">
        <v>1</v>
      </c>
      <c r="AY141" s="5">
        <v>1</v>
      </c>
      <c r="AZ141" s="5">
        <v>1</v>
      </c>
      <c r="BA141" s="5">
        <v>1</v>
      </c>
      <c r="BB141" s="5">
        <v>1</v>
      </c>
      <c r="BC141" s="5">
        <v>1</v>
      </c>
      <c r="BD141" s="5">
        <v>1</v>
      </c>
      <c r="BE141" s="5">
        <v>1</v>
      </c>
      <c r="BF141" s="5">
        <v>1</v>
      </c>
      <c r="BG141" s="5">
        <v>1</v>
      </c>
      <c r="BH141" s="5">
        <v>1</v>
      </c>
      <c r="BI141" s="5">
        <v>1</v>
      </c>
      <c r="BJ141" s="5">
        <v>1</v>
      </c>
      <c r="BK141" s="5">
        <v>1</v>
      </c>
      <c r="BL141" s="5">
        <v>1</v>
      </c>
      <c r="BM141" s="5">
        <v>1</v>
      </c>
      <c r="BN141" s="5">
        <v>1</v>
      </c>
      <c r="BO141" s="5">
        <v>1</v>
      </c>
      <c r="BP141" s="5">
        <v>1</v>
      </c>
      <c r="BQ141" s="5">
        <v>1</v>
      </c>
      <c r="BR141" s="5">
        <v>1</v>
      </c>
      <c r="BS141" s="5">
        <v>1</v>
      </c>
      <c r="BT141" s="5">
        <v>1</v>
      </c>
      <c r="BU141" s="5">
        <v>1</v>
      </c>
      <c r="BV141" s="5">
        <v>1</v>
      </c>
      <c r="BW141" s="5">
        <v>1</v>
      </c>
      <c r="BX141" s="5">
        <v>1</v>
      </c>
      <c r="BY141" s="5">
        <v>1</v>
      </c>
      <c r="BZ141" s="5">
        <v>1</v>
      </c>
      <c r="CA141" s="5">
        <v>1</v>
      </c>
      <c r="CB141" s="5">
        <v>1</v>
      </c>
      <c r="CC141" s="5">
        <v>1</v>
      </c>
      <c r="CD141" s="5">
        <v>1</v>
      </c>
      <c r="CE141" s="5">
        <v>1</v>
      </c>
      <c r="CF141" s="5">
        <v>1</v>
      </c>
      <c r="CG141" s="5">
        <v>1</v>
      </c>
      <c r="CH141" s="5">
        <v>1</v>
      </c>
      <c r="CI141" s="5">
        <v>1</v>
      </c>
      <c r="CJ141" s="5">
        <v>1</v>
      </c>
      <c r="CK141" s="5">
        <v>1</v>
      </c>
      <c r="CL141" s="5">
        <v>1</v>
      </c>
      <c r="CM141" s="5">
        <v>1</v>
      </c>
    </row>
    <row r="142" spans="1:91" x14ac:dyDescent="0.3">
      <c r="A142" s="2" t="s">
        <v>334</v>
      </c>
      <c r="B142" s="5">
        <v>1</v>
      </c>
      <c r="C142" s="5">
        <v>1</v>
      </c>
      <c r="D142" s="5">
        <v>1</v>
      </c>
      <c r="E142" s="5">
        <v>1</v>
      </c>
      <c r="F142" s="5">
        <v>1</v>
      </c>
      <c r="G142" s="5">
        <v>1</v>
      </c>
      <c r="H142" s="5">
        <v>1</v>
      </c>
      <c r="I142" s="5">
        <v>1</v>
      </c>
      <c r="J142" s="5">
        <v>1</v>
      </c>
      <c r="K142" s="5">
        <v>1</v>
      </c>
      <c r="L142" s="5">
        <v>1</v>
      </c>
      <c r="M142" s="5">
        <v>1</v>
      </c>
      <c r="N142" s="5">
        <v>1</v>
      </c>
      <c r="O142" s="5">
        <v>1</v>
      </c>
      <c r="P142" s="5">
        <v>1</v>
      </c>
      <c r="Q142" s="5">
        <v>1</v>
      </c>
      <c r="R142" s="5">
        <v>1</v>
      </c>
      <c r="S142" s="5">
        <v>1</v>
      </c>
      <c r="T142" s="5">
        <v>1</v>
      </c>
      <c r="U142" s="5">
        <v>1</v>
      </c>
      <c r="V142" s="5">
        <v>1</v>
      </c>
      <c r="W142" s="5">
        <v>1</v>
      </c>
      <c r="X142" s="5">
        <v>1</v>
      </c>
      <c r="Y142" s="5">
        <v>1</v>
      </c>
      <c r="Z142" s="5">
        <v>1</v>
      </c>
      <c r="AA142" s="5">
        <v>1</v>
      </c>
      <c r="AB142" s="5">
        <v>1</v>
      </c>
      <c r="AC142" s="5">
        <v>1</v>
      </c>
      <c r="AD142" s="5">
        <v>1</v>
      </c>
      <c r="AE142" s="5">
        <v>1</v>
      </c>
      <c r="AF142" s="5">
        <v>1</v>
      </c>
      <c r="AG142" s="5">
        <v>1</v>
      </c>
      <c r="AH142" s="5">
        <v>1</v>
      </c>
      <c r="AI142" s="5">
        <v>1</v>
      </c>
      <c r="AJ142" s="5">
        <v>1</v>
      </c>
      <c r="AK142" s="5">
        <v>1</v>
      </c>
      <c r="AL142" s="5">
        <v>1</v>
      </c>
      <c r="AM142" s="5">
        <v>1</v>
      </c>
      <c r="AN142" s="5">
        <v>1</v>
      </c>
      <c r="AO142" s="5">
        <v>1</v>
      </c>
      <c r="AP142" s="5">
        <v>1</v>
      </c>
      <c r="AQ142" s="5">
        <v>1</v>
      </c>
      <c r="AR142" s="5">
        <v>1</v>
      </c>
      <c r="AS142" s="5">
        <v>1</v>
      </c>
      <c r="AT142" s="5">
        <v>1</v>
      </c>
      <c r="AU142" s="5">
        <v>1</v>
      </c>
      <c r="AV142" s="5">
        <v>1</v>
      </c>
      <c r="AW142" s="5">
        <v>1</v>
      </c>
      <c r="AX142" s="5">
        <v>1</v>
      </c>
      <c r="AY142" s="5">
        <v>1</v>
      </c>
      <c r="AZ142" s="5">
        <v>1</v>
      </c>
      <c r="BA142" s="5">
        <v>1</v>
      </c>
      <c r="BB142" s="5">
        <v>1</v>
      </c>
      <c r="BC142" s="5">
        <v>1</v>
      </c>
      <c r="BD142" s="5">
        <v>1</v>
      </c>
      <c r="BE142" s="5">
        <v>1</v>
      </c>
      <c r="BF142" s="5">
        <v>1</v>
      </c>
      <c r="BG142" s="5">
        <v>1</v>
      </c>
      <c r="BH142" s="5">
        <v>1</v>
      </c>
      <c r="BI142" s="5">
        <v>1</v>
      </c>
      <c r="BJ142" s="5">
        <v>1</v>
      </c>
      <c r="BK142" s="5">
        <v>1</v>
      </c>
      <c r="BL142" s="5">
        <v>1</v>
      </c>
      <c r="BM142" s="5">
        <v>1</v>
      </c>
      <c r="BN142" s="5">
        <v>1</v>
      </c>
      <c r="BO142" s="5">
        <v>1</v>
      </c>
      <c r="BP142" s="5">
        <v>1</v>
      </c>
      <c r="BQ142" s="5">
        <v>1</v>
      </c>
      <c r="BR142" s="5">
        <v>1</v>
      </c>
      <c r="BS142" s="5">
        <v>1</v>
      </c>
      <c r="BT142" s="5">
        <v>1</v>
      </c>
      <c r="BU142" s="5">
        <v>1</v>
      </c>
      <c r="BV142" s="5">
        <v>1</v>
      </c>
      <c r="BW142" s="5">
        <v>1</v>
      </c>
      <c r="BX142" s="5">
        <v>1</v>
      </c>
      <c r="BY142" s="5">
        <v>1</v>
      </c>
      <c r="BZ142" s="5">
        <v>1</v>
      </c>
      <c r="CA142" s="5">
        <v>1</v>
      </c>
      <c r="CB142" s="5">
        <v>1</v>
      </c>
      <c r="CC142" s="5">
        <v>1</v>
      </c>
      <c r="CD142" s="5">
        <v>1</v>
      </c>
      <c r="CE142" s="5">
        <v>1</v>
      </c>
      <c r="CF142" s="5">
        <v>1</v>
      </c>
      <c r="CG142" s="5">
        <v>1</v>
      </c>
      <c r="CH142" s="5">
        <v>1</v>
      </c>
      <c r="CI142" s="5">
        <v>1</v>
      </c>
      <c r="CJ142" s="5">
        <v>1</v>
      </c>
      <c r="CK142" s="5">
        <v>1</v>
      </c>
      <c r="CL142" s="5">
        <v>1</v>
      </c>
      <c r="CM142" s="5">
        <v>1</v>
      </c>
    </row>
    <row r="143" spans="1:91" x14ac:dyDescent="0.3">
      <c r="A143" s="2" t="s">
        <v>335</v>
      </c>
      <c r="B143" s="5">
        <v>1</v>
      </c>
      <c r="C143" s="5">
        <v>1</v>
      </c>
      <c r="D143" s="5">
        <v>1</v>
      </c>
      <c r="E143" s="5">
        <v>1</v>
      </c>
      <c r="F143" s="5">
        <v>1</v>
      </c>
      <c r="G143" s="5">
        <v>1</v>
      </c>
      <c r="H143" s="5">
        <v>1</v>
      </c>
      <c r="I143" s="5">
        <v>1</v>
      </c>
      <c r="J143" s="5">
        <v>1</v>
      </c>
      <c r="K143" s="5">
        <v>1</v>
      </c>
      <c r="L143" s="5">
        <v>1</v>
      </c>
      <c r="M143" s="5">
        <v>1</v>
      </c>
      <c r="N143" s="5">
        <v>1</v>
      </c>
      <c r="O143" s="5">
        <v>1</v>
      </c>
      <c r="P143" s="5">
        <v>1</v>
      </c>
      <c r="Q143" s="5">
        <v>1</v>
      </c>
      <c r="R143" s="5">
        <v>1</v>
      </c>
      <c r="S143" s="5">
        <v>1</v>
      </c>
      <c r="T143" s="5">
        <v>1</v>
      </c>
      <c r="U143" s="5">
        <v>1</v>
      </c>
      <c r="V143" s="5">
        <v>1</v>
      </c>
      <c r="W143" s="5">
        <v>1</v>
      </c>
      <c r="X143" s="5">
        <v>1</v>
      </c>
      <c r="Y143" s="5">
        <v>1</v>
      </c>
      <c r="Z143" s="5">
        <v>1</v>
      </c>
      <c r="AA143" s="5">
        <v>1</v>
      </c>
      <c r="AB143" s="5">
        <v>1</v>
      </c>
      <c r="AC143" s="5">
        <v>1</v>
      </c>
      <c r="AD143" s="5">
        <v>1</v>
      </c>
      <c r="AE143" s="5">
        <v>1</v>
      </c>
      <c r="AF143" s="5">
        <v>1</v>
      </c>
      <c r="AG143" s="5">
        <v>1</v>
      </c>
      <c r="AH143" s="5">
        <v>1</v>
      </c>
      <c r="AI143" s="5">
        <v>1</v>
      </c>
      <c r="AJ143" s="5">
        <v>1</v>
      </c>
      <c r="AK143" s="5">
        <v>1</v>
      </c>
      <c r="AL143" s="5">
        <v>1</v>
      </c>
      <c r="AM143" s="5">
        <v>1</v>
      </c>
      <c r="AN143" s="5">
        <v>1</v>
      </c>
      <c r="AO143" s="5">
        <v>1</v>
      </c>
      <c r="AP143" s="5">
        <v>1</v>
      </c>
      <c r="AQ143" s="5">
        <v>1</v>
      </c>
      <c r="AR143" s="5">
        <v>1</v>
      </c>
      <c r="AS143" s="5">
        <v>1</v>
      </c>
      <c r="AT143" s="5">
        <v>1</v>
      </c>
      <c r="AU143" s="5">
        <v>1</v>
      </c>
      <c r="AV143" s="5">
        <v>1</v>
      </c>
      <c r="AW143" s="5">
        <v>1</v>
      </c>
      <c r="AX143" s="5">
        <v>1</v>
      </c>
      <c r="AY143" s="5">
        <v>1</v>
      </c>
      <c r="AZ143" s="5">
        <v>1</v>
      </c>
      <c r="BA143" s="5">
        <v>1</v>
      </c>
      <c r="BB143" s="5">
        <v>1</v>
      </c>
      <c r="BC143" s="5">
        <v>1</v>
      </c>
      <c r="BD143" s="5">
        <v>1</v>
      </c>
      <c r="BE143" s="5">
        <v>1</v>
      </c>
      <c r="BF143" s="5">
        <v>1</v>
      </c>
      <c r="BG143" s="5">
        <v>1</v>
      </c>
      <c r="BH143" s="5">
        <v>1</v>
      </c>
      <c r="BI143" s="5">
        <v>1</v>
      </c>
      <c r="BJ143" s="5">
        <v>1</v>
      </c>
      <c r="BK143" s="5">
        <v>1</v>
      </c>
      <c r="BL143" s="5">
        <v>1</v>
      </c>
      <c r="BM143" s="5">
        <v>1</v>
      </c>
      <c r="BN143" s="5">
        <v>1</v>
      </c>
      <c r="BO143" s="5">
        <v>1</v>
      </c>
      <c r="BP143" s="5">
        <v>1</v>
      </c>
      <c r="BQ143" s="5">
        <v>1</v>
      </c>
      <c r="BR143" s="5">
        <v>1</v>
      </c>
      <c r="BS143" s="5">
        <v>1</v>
      </c>
      <c r="BT143" s="5">
        <v>1</v>
      </c>
      <c r="BU143" s="5">
        <v>1</v>
      </c>
      <c r="BV143" s="5">
        <v>1</v>
      </c>
      <c r="BW143" s="5">
        <v>1</v>
      </c>
      <c r="BX143" s="5">
        <v>1</v>
      </c>
      <c r="BY143" s="5">
        <v>1</v>
      </c>
      <c r="BZ143" s="5">
        <v>1</v>
      </c>
      <c r="CA143" s="5">
        <v>1</v>
      </c>
      <c r="CB143" s="5">
        <v>1</v>
      </c>
      <c r="CC143" s="5">
        <v>1</v>
      </c>
      <c r="CD143" s="5">
        <v>1</v>
      </c>
      <c r="CE143" s="5">
        <v>1</v>
      </c>
      <c r="CF143" s="5">
        <v>1</v>
      </c>
      <c r="CG143" s="5">
        <v>1</v>
      </c>
      <c r="CH143" s="5">
        <v>1</v>
      </c>
      <c r="CI143" s="5">
        <v>1</v>
      </c>
      <c r="CJ143" s="5">
        <v>1</v>
      </c>
      <c r="CK143" s="5">
        <v>1</v>
      </c>
      <c r="CL143" s="5">
        <v>1</v>
      </c>
      <c r="CM143" s="5">
        <v>1</v>
      </c>
    </row>
    <row r="144" spans="1:91" x14ac:dyDescent="0.3">
      <c r="A144" s="2" t="s">
        <v>336</v>
      </c>
      <c r="B144" s="5">
        <v>1</v>
      </c>
      <c r="C144" s="5">
        <v>1</v>
      </c>
      <c r="D144" s="5">
        <v>1</v>
      </c>
      <c r="E144" s="5">
        <v>1</v>
      </c>
      <c r="F144" s="5">
        <v>1</v>
      </c>
      <c r="G144" s="5">
        <v>1</v>
      </c>
      <c r="H144" s="5">
        <v>1</v>
      </c>
      <c r="I144" s="5">
        <v>1</v>
      </c>
      <c r="J144" s="5">
        <v>1</v>
      </c>
      <c r="K144" s="5">
        <v>1</v>
      </c>
      <c r="L144" s="5">
        <v>1</v>
      </c>
      <c r="M144" s="5">
        <v>1</v>
      </c>
      <c r="N144" s="5">
        <v>1</v>
      </c>
      <c r="O144" s="5">
        <v>1</v>
      </c>
      <c r="P144" s="5">
        <v>1</v>
      </c>
      <c r="Q144" s="5">
        <v>1</v>
      </c>
      <c r="R144" s="5">
        <v>1</v>
      </c>
      <c r="S144" s="5">
        <v>1</v>
      </c>
      <c r="T144" s="5">
        <v>1</v>
      </c>
      <c r="U144" s="5">
        <v>1</v>
      </c>
      <c r="V144" s="5">
        <v>1</v>
      </c>
      <c r="W144" s="5">
        <v>1</v>
      </c>
      <c r="X144" s="5">
        <v>1</v>
      </c>
      <c r="Y144" s="5">
        <v>1</v>
      </c>
      <c r="Z144" s="5">
        <v>1</v>
      </c>
      <c r="AA144" s="5">
        <v>1</v>
      </c>
      <c r="AB144" s="5">
        <v>1</v>
      </c>
      <c r="AC144" s="5">
        <v>1</v>
      </c>
      <c r="AD144" s="5">
        <v>1</v>
      </c>
      <c r="AE144" s="5">
        <v>1</v>
      </c>
      <c r="AF144" s="5">
        <v>1</v>
      </c>
      <c r="AG144" s="5">
        <v>1</v>
      </c>
      <c r="AH144" s="5">
        <v>1</v>
      </c>
      <c r="AI144" s="5">
        <v>1</v>
      </c>
      <c r="AJ144" s="5">
        <v>1</v>
      </c>
      <c r="AK144" s="5">
        <v>1</v>
      </c>
      <c r="AL144" s="5">
        <v>1</v>
      </c>
      <c r="AM144" s="5">
        <v>1</v>
      </c>
      <c r="AN144" s="5">
        <v>1</v>
      </c>
      <c r="AO144" s="5">
        <v>1</v>
      </c>
      <c r="AP144" s="5">
        <v>1</v>
      </c>
      <c r="AQ144" s="5">
        <v>1</v>
      </c>
      <c r="AR144" s="5">
        <v>1</v>
      </c>
      <c r="AS144" s="5">
        <v>1</v>
      </c>
      <c r="AT144" s="5">
        <v>1</v>
      </c>
      <c r="AU144" s="5">
        <v>1</v>
      </c>
      <c r="AV144" s="5">
        <v>1</v>
      </c>
      <c r="AW144" s="5">
        <v>1</v>
      </c>
      <c r="AX144" s="5">
        <v>1</v>
      </c>
      <c r="AY144" s="5">
        <v>1</v>
      </c>
      <c r="AZ144" s="5">
        <v>1</v>
      </c>
      <c r="BA144" s="5">
        <v>1</v>
      </c>
      <c r="BB144" s="5">
        <v>1</v>
      </c>
      <c r="BC144" s="5">
        <v>1</v>
      </c>
      <c r="BD144" s="5">
        <v>1</v>
      </c>
      <c r="BE144" s="5">
        <v>1</v>
      </c>
      <c r="BF144" s="5">
        <v>1</v>
      </c>
      <c r="BG144" s="5">
        <v>1</v>
      </c>
      <c r="BH144" s="5">
        <v>1</v>
      </c>
      <c r="BI144" s="5">
        <v>1</v>
      </c>
      <c r="BJ144" s="5">
        <v>1</v>
      </c>
      <c r="BK144" s="5">
        <v>1</v>
      </c>
      <c r="BL144" s="5">
        <v>1</v>
      </c>
      <c r="BM144" s="5">
        <v>1</v>
      </c>
      <c r="BN144" s="5">
        <v>1</v>
      </c>
      <c r="BO144" s="5">
        <v>1</v>
      </c>
      <c r="BP144" s="5">
        <v>1</v>
      </c>
      <c r="BQ144" s="5">
        <v>1</v>
      </c>
      <c r="BR144" s="5">
        <v>1</v>
      </c>
      <c r="BS144" s="5">
        <v>1</v>
      </c>
      <c r="BT144" s="5">
        <v>1</v>
      </c>
      <c r="BU144" s="5">
        <v>1</v>
      </c>
      <c r="BV144" s="5">
        <v>1</v>
      </c>
      <c r="BW144" s="5">
        <v>1</v>
      </c>
      <c r="BX144" s="5">
        <v>1</v>
      </c>
      <c r="BY144" s="5">
        <v>1</v>
      </c>
      <c r="BZ144" s="5">
        <v>1</v>
      </c>
      <c r="CA144" s="5">
        <v>1</v>
      </c>
      <c r="CB144" s="5">
        <v>1</v>
      </c>
      <c r="CC144" s="5">
        <v>1</v>
      </c>
      <c r="CD144" s="5">
        <v>1</v>
      </c>
      <c r="CE144" s="5">
        <v>1</v>
      </c>
      <c r="CF144" s="5">
        <v>1</v>
      </c>
      <c r="CG144" s="5">
        <v>1</v>
      </c>
      <c r="CH144" s="5">
        <v>1</v>
      </c>
      <c r="CI144" s="5">
        <v>1</v>
      </c>
      <c r="CJ144" s="5">
        <v>1</v>
      </c>
      <c r="CK144" s="5">
        <v>1</v>
      </c>
      <c r="CL144" s="5">
        <v>1</v>
      </c>
      <c r="CM144" s="5">
        <v>1</v>
      </c>
    </row>
    <row r="145" spans="1:91" x14ac:dyDescent="0.3">
      <c r="A145" s="2" t="s">
        <v>337</v>
      </c>
      <c r="B145" s="5">
        <v>1</v>
      </c>
      <c r="C145" s="5">
        <v>1</v>
      </c>
      <c r="D145" s="5">
        <v>1</v>
      </c>
      <c r="E145" s="5">
        <v>1</v>
      </c>
      <c r="F145" s="5">
        <v>1</v>
      </c>
      <c r="G145" s="5">
        <v>1</v>
      </c>
      <c r="H145" s="5">
        <v>1</v>
      </c>
      <c r="I145" s="5">
        <v>1</v>
      </c>
      <c r="J145" s="5">
        <v>1</v>
      </c>
      <c r="K145" s="5">
        <v>1</v>
      </c>
      <c r="L145" s="5">
        <v>1</v>
      </c>
      <c r="M145" s="5">
        <v>1</v>
      </c>
      <c r="N145" s="5">
        <v>1</v>
      </c>
      <c r="O145" s="5">
        <v>1</v>
      </c>
      <c r="P145" s="5">
        <v>1</v>
      </c>
      <c r="Q145" s="5">
        <v>1</v>
      </c>
      <c r="R145" s="5">
        <v>1</v>
      </c>
      <c r="S145" s="5">
        <v>1</v>
      </c>
      <c r="T145" s="5">
        <v>1</v>
      </c>
      <c r="U145" s="5">
        <v>1</v>
      </c>
      <c r="V145" s="5">
        <v>1</v>
      </c>
      <c r="W145" s="5">
        <v>1</v>
      </c>
      <c r="X145" s="5">
        <v>1</v>
      </c>
      <c r="Y145" s="5">
        <v>1</v>
      </c>
      <c r="Z145" s="5">
        <v>1</v>
      </c>
      <c r="AA145" s="5">
        <v>1</v>
      </c>
      <c r="AB145" s="5">
        <v>1</v>
      </c>
      <c r="AC145" s="5">
        <v>1</v>
      </c>
      <c r="AD145" s="5">
        <v>1</v>
      </c>
      <c r="AE145" s="5">
        <v>1</v>
      </c>
      <c r="AF145" s="5">
        <v>1</v>
      </c>
      <c r="AG145" s="5">
        <v>1</v>
      </c>
      <c r="AH145" s="5">
        <v>1</v>
      </c>
      <c r="AI145" s="5">
        <v>1</v>
      </c>
      <c r="AJ145" s="5">
        <v>1</v>
      </c>
      <c r="AK145" s="5">
        <v>1</v>
      </c>
      <c r="AL145" s="5">
        <v>1</v>
      </c>
      <c r="AM145" s="5">
        <v>1</v>
      </c>
      <c r="AN145" s="5">
        <v>1</v>
      </c>
      <c r="AO145" s="5">
        <v>1</v>
      </c>
      <c r="AP145" s="5">
        <v>1</v>
      </c>
      <c r="AQ145" s="5">
        <v>1</v>
      </c>
      <c r="AR145" s="5">
        <v>1</v>
      </c>
      <c r="AS145" s="5">
        <v>1</v>
      </c>
      <c r="AT145" s="5">
        <v>1</v>
      </c>
      <c r="AU145" s="5">
        <v>1</v>
      </c>
      <c r="AV145" s="5">
        <v>1</v>
      </c>
      <c r="AW145" s="5">
        <v>1</v>
      </c>
      <c r="AX145" s="5">
        <v>1</v>
      </c>
      <c r="AY145" s="5">
        <v>1</v>
      </c>
      <c r="AZ145" s="5">
        <v>1</v>
      </c>
      <c r="BA145" s="5">
        <v>1</v>
      </c>
      <c r="BB145" s="5">
        <v>1</v>
      </c>
      <c r="BC145" s="5">
        <v>1</v>
      </c>
      <c r="BD145" s="5">
        <v>1</v>
      </c>
      <c r="BE145" s="5">
        <v>1</v>
      </c>
      <c r="BF145" s="5">
        <v>1</v>
      </c>
      <c r="BG145" s="5">
        <v>1</v>
      </c>
      <c r="BH145" s="5">
        <v>1</v>
      </c>
      <c r="BI145" s="5">
        <v>1</v>
      </c>
      <c r="BJ145" s="5">
        <v>1</v>
      </c>
      <c r="BK145" s="5">
        <v>1</v>
      </c>
      <c r="BL145" s="5">
        <v>1</v>
      </c>
      <c r="BM145" s="5">
        <v>1</v>
      </c>
      <c r="BN145" s="5">
        <v>1</v>
      </c>
      <c r="BO145" s="5">
        <v>1</v>
      </c>
      <c r="BP145" s="5">
        <v>1</v>
      </c>
      <c r="BQ145" s="5">
        <v>1</v>
      </c>
      <c r="BR145" s="5">
        <v>1</v>
      </c>
      <c r="BS145" s="5">
        <v>1</v>
      </c>
      <c r="BT145" s="5">
        <v>1</v>
      </c>
      <c r="BU145" s="5">
        <v>1</v>
      </c>
      <c r="BV145" s="5">
        <v>1</v>
      </c>
      <c r="BW145" s="5">
        <v>1</v>
      </c>
      <c r="BX145" s="5">
        <v>1</v>
      </c>
      <c r="BY145" s="5">
        <v>1</v>
      </c>
      <c r="BZ145" s="5">
        <v>1</v>
      </c>
      <c r="CA145" s="5">
        <v>1</v>
      </c>
      <c r="CB145" s="5">
        <v>1</v>
      </c>
      <c r="CC145" s="5">
        <v>1</v>
      </c>
      <c r="CD145" s="5">
        <v>1</v>
      </c>
      <c r="CE145" s="5">
        <v>1</v>
      </c>
      <c r="CF145" s="5">
        <v>1</v>
      </c>
      <c r="CG145" s="5">
        <v>1</v>
      </c>
      <c r="CH145" s="5">
        <v>1</v>
      </c>
      <c r="CI145" s="5">
        <v>1</v>
      </c>
      <c r="CJ145" s="5">
        <v>1</v>
      </c>
      <c r="CK145" s="5">
        <v>1</v>
      </c>
      <c r="CL145" s="5">
        <v>1</v>
      </c>
      <c r="CM145" s="5">
        <v>1</v>
      </c>
    </row>
    <row r="146" spans="1:91" x14ac:dyDescent="0.3">
      <c r="A146" s="2" t="s">
        <v>338</v>
      </c>
      <c r="B146" s="5">
        <v>1</v>
      </c>
      <c r="C146" s="5">
        <v>1</v>
      </c>
      <c r="D146" s="5">
        <v>1</v>
      </c>
      <c r="E146" s="5">
        <v>1</v>
      </c>
      <c r="F146" s="5">
        <v>1</v>
      </c>
      <c r="G146" s="5">
        <v>1</v>
      </c>
      <c r="H146" s="5">
        <v>1</v>
      </c>
      <c r="I146" s="5">
        <v>1</v>
      </c>
      <c r="J146" s="5">
        <v>1</v>
      </c>
      <c r="K146" s="5">
        <v>1</v>
      </c>
      <c r="L146" s="5">
        <v>1</v>
      </c>
      <c r="M146" s="5">
        <v>1</v>
      </c>
      <c r="N146" s="5">
        <v>1</v>
      </c>
      <c r="O146" s="5">
        <v>1</v>
      </c>
      <c r="P146" s="5">
        <v>1</v>
      </c>
      <c r="Q146" s="5">
        <v>1</v>
      </c>
      <c r="R146" s="5">
        <v>1</v>
      </c>
      <c r="S146" s="5">
        <v>1</v>
      </c>
      <c r="T146" s="5">
        <v>1</v>
      </c>
      <c r="U146" s="5">
        <v>1</v>
      </c>
      <c r="V146" s="5">
        <v>1</v>
      </c>
      <c r="W146" s="5">
        <v>1</v>
      </c>
      <c r="X146" s="5">
        <v>1</v>
      </c>
      <c r="Y146" s="5">
        <v>1</v>
      </c>
      <c r="Z146" s="5">
        <v>1</v>
      </c>
      <c r="AA146" s="5">
        <v>1</v>
      </c>
      <c r="AB146" s="5">
        <v>1</v>
      </c>
      <c r="AC146" s="5">
        <v>1</v>
      </c>
      <c r="AD146" s="5">
        <v>1</v>
      </c>
      <c r="AE146" s="5">
        <v>1</v>
      </c>
      <c r="AF146" s="5">
        <v>1</v>
      </c>
      <c r="AG146" s="5">
        <v>1</v>
      </c>
      <c r="AH146" s="5">
        <v>1</v>
      </c>
      <c r="AI146" s="5">
        <v>1</v>
      </c>
      <c r="AJ146" s="5">
        <v>1</v>
      </c>
      <c r="AK146" s="5">
        <v>1</v>
      </c>
      <c r="AL146" s="5">
        <v>1</v>
      </c>
      <c r="AM146" s="5">
        <v>1</v>
      </c>
      <c r="AN146" s="5">
        <v>1</v>
      </c>
      <c r="AO146" s="5">
        <v>1</v>
      </c>
      <c r="AP146" s="5">
        <v>1</v>
      </c>
      <c r="AQ146" s="5">
        <v>1</v>
      </c>
      <c r="AR146" s="5">
        <v>1</v>
      </c>
      <c r="AS146" s="5">
        <v>1</v>
      </c>
      <c r="AT146" s="5">
        <v>1</v>
      </c>
      <c r="AU146" s="5">
        <v>1</v>
      </c>
      <c r="AV146" s="5">
        <v>1</v>
      </c>
      <c r="AW146" s="5">
        <v>1</v>
      </c>
      <c r="AX146" s="5">
        <v>1</v>
      </c>
      <c r="AY146" s="5">
        <v>1</v>
      </c>
      <c r="AZ146" s="5">
        <v>1</v>
      </c>
      <c r="BA146" s="5">
        <v>1</v>
      </c>
      <c r="BB146" s="5">
        <v>1</v>
      </c>
      <c r="BC146" s="5">
        <v>1</v>
      </c>
      <c r="BD146" s="5">
        <v>1</v>
      </c>
      <c r="BE146" s="5">
        <v>1</v>
      </c>
      <c r="BF146" s="5">
        <v>1</v>
      </c>
      <c r="BG146" s="5">
        <v>1</v>
      </c>
      <c r="BH146" s="5">
        <v>1</v>
      </c>
      <c r="BI146" s="5">
        <v>1</v>
      </c>
      <c r="BJ146" s="5">
        <v>1</v>
      </c>
      <c r="BK146" s="5">
        <v>1</v>
      </c>
      <c r="BL146" s="5">
        <v>1</v>
      </c>
      <c r="BM146" s="5">
        <v>1</v>
      </c>
      <c r="BN146" s="5">
        <v>1</v>
      </c>
      <c r="BO146" s="5">
        <v>1</v>
      </c>
      <c r="BP146" s="5">
        <v>1</v>
      </c>
      <c r="BQ146" s="5">
        <v>1</v>
      </c>
      <c r="BR146" s="5">
        <v>1</v>
      </c>
      <c r="BS146" s="5">
        <v>1</v>
      </c>
      <c r="BT146" s="5">
        <v>1</v>
      </c>
      <c r="BU146" s="5">
        <v>1</v>
      </c>
      <c r="BV146" s="5">
        <v>1</v>
      </c>
      <c r="BW146" s="5">
        <v>1</v>
      </c>
      <c r="BX146" s="5">
        <v>1</v>
      </c>
      <c r="BY146" s="5">
        <v>1</v>
      </c>
      <c r="BZ146" s="5">
        <v>1</v>
      </c>
      <c r="CA146" s="5">
        <v>1</v>
      </c>
      <c r="CB146" s="5">
        <v>1</v>
      </c>
      <c r="CC146" s="5">
        <v>1</v>
      </c>
      <c r="CD146" s="5">
        <v>1</v>
      </c>
      <c r="CE146" s="5">
        <v>1</v>
      </c>
      <c r="CF146" s="5">
        <v>1</v>
      </c>
      <c r="CG146" s="5">
        <v>1</v>
      </c>
      <c r="CH146" s="5">
        <v>1</v>
      </c>
      <c r="CI146" s="5">
        <v>1</v>
      </c>
      <c r="CJ146" s="5">
        <v>1</v>
      </c>
      <c r="CK146" s="5">
        <v>1</v>
      </c>
      <c r="CL146" s="5">
        <v>1</v>
      </c>
      <c r="CM146" s="5">
        <v>1</v>
      </c>
    </row>
    <row r="147" spans="1:91" x14ac:dyDescent="0.3">
      <c r="A147" s="2" t="s">
        <v>339</v>
      </c>
      <c r="B147" s="5">
        <v>1</v>
      </c>
      <c r="C147" s="5">
        <v>1</v>
      </c>
      <c r="D147" s="5">
        <v>1</v>
      </c>
      <c r="E147" s="5">
        <v>1</v>
      </c>
      <c r="F147" s="5">
        <v>1</v>
      </c>
      <c r="G147" s="5">
        <v>1</v>
      </c>
      <c r="H147" s="5">
        <v>1</v>
      </c>
      <c r="I147" s="5">
        <v>1</v>
      </c>
      <c r="J147" s="5">
        <v>1</v>
      </c>
      <c r="K147" s="5">
        <v>1</v>
      </c>
      <c r="L147" s="5">
        <v>1</v>
      </c>
      <c r="M147" s="5">
        <v>1</v>
      </c>
      <c r="N147" s="5">
        <v>1</v>
      </c>
      <c r="O147" s="5">
        <v>1</v>
      </c>
      <c r="P147" s="5">
        <v>1</v>
      </c>
      <c r="Q147" s="5">
        <v>1</v>
      </c>
      <c r="R147" s="5">
        <v>1</v>
      </c>
      <c r="S147" s="5">
        <v>1</v>
      </c>
      <c r="T147" s="5">
        <v>1</v>
      </c>
      <c r="U147" s="5">
        <v>1</v>
      </c>
      <c r="V147" s="5">
        <v>1</v>
      </c>
      <c r="W147" s="5">
        <v>1</v>
      </c>
      <c r="X147" s="5">
        <v>1</v>
      </c>
      <c r="Y147" s="5">
        <v>1</v>
      </c>
      <c r="Z147" s="5">
        <v>1</v>
      </c>
      <c r="AA147" s="5">
        <v>1</v>
      </c>
      <c r="AB147" s="5">
        <v>1</v>
      </c>
      <c r="AC147" s="5">
        <v>1</v>
      </c>
      <c r="AD147" s="5">
        <v>1</v>
      </c>
      <c r="AE147" s="5">
        <v>1</v>
      </c>
      <c r="AF147" s="5">
        <v>1</v>
      </c>
      <c r="AG147" s="5">
        <v>1</v>
      </c>
      <c r="AH147" s="5">
        <v>1</v>
      </c>
      <c r="AI147" s="5">
        <v>1</v>
      </c>
      <c r="AJ147" s="5">
        <v>1</v>
      </c>
      <c r="AK147" s="5">
        <v>1</v>
      </c>
      <c r="AL147" s="5">
        <v>1</v>
      </c>
      <c r="AM147" s="5">
        <v>1</v>
      </c>
      <c r="AN147" s="5">
        <v>1</v>
      </c>
      <c r="AO147" s="5">
        <v>1</v>
      </c>
      <c r="AP147" s="5">
        <v>1</v>
      </c>
      <c r="AQ147" s="5">
        <v>1</v>
      </c>
      <c r="AR147" s="5">
        <v>1</v>
      </c>
      <c r="AS147" s="5">
        <v>1</v>
      </c>
      <c r="AT147" s="5">
        <v>1</v>
      </c>
      <c r="AU147" s="5">
        <v>1</v>
      </c>
      <c r="AV147" s="5">
        <v>1</v>
      </c>
      <c r="AW147" s="5">
        <v>1</v>
      </c>
      <c r="AX147" s="5">
        <v>1</v>
      </c>
      <c r="AY147" s="5">
        <v>1</v>
      </c>
      <c r="AZ147" s="5">
        <v>1</v>
      </c>
      <c r="BA147" s="5">
        <v>1</v>
      </c>
      <c r="BB147" s="5">
        <v>1</v>
      </c>
      <c r="BC147" s="5">
        <v>1</v>
      </c>
      <c r="BD147" s="5">
        <v>1</v>
      </c>
      <c r="BE147" s="5">
        <v>1</v>
      </c>
      <c r="BF147" s="5">
        <v>1</v>
      </c>
      <c r="BG147" s="5">
        <v>1</v>
      </c>
      <c r="BH147" s="5">
        <v>1</v>
      </c>
      <c r="BI147" s="5">
        <v>1</v>
      </c>
      <c r="BJ147" s="5">
        <v>1</v>
      </c>
      <c r="BK147" s="5">
        <v>1</v>
      </c>
      <c r="BL147" s="5">
        <v>1</v>
      </c>
      <c r="BM147" s="5">
        <v>1</v>
      </c>
      <c r="BN147" s="5">
        <v>1</v>
      </c>
      <c r="BO147" s="5">
        <v>1</v>
      </c>
      <c r="BP147" s="5">
        <v>1</v>
      </c>
      <c r="BQ147" s="5">
        <v>1</v>
      </c>
      <c r="BR147" s="5">
        <v>1</v>
      </c>
      <c r="BS147" s="5">
        <v>1</v>
      </c>
      <c r="BT147" s="5">
        <v>1</v>
      </c>
      <c r="BU147" s="5">
        <v>1</v>
      </c>
      <c r="BV147" s="5">
        <v>1</v>
      </c>
      <c r="BW147" s="5">
        <v>1</v>
      </c>
      <c r="BX147" s="5">
        <v>1</v>
      </c>
      <c r="BY147" s="5">
        <v>1</v>
      </c>
      <c r="BZ147" s="5">
        <v>1</v>
      </c>
      <c r="CA147" s="5">
        <v>1</v>
      </c>
      <c r="CB147" s="5">
        <v>1</v>
      </c>
      <c r="CC147" s="5">
        <v>1</v>
      </c>
      <c r="CD147" s="5">
        <v>1</v>
      </c>
      <c r="CE147" s="5">
        <v>1</v>
      </c>
      <c r="CF147" s="5">
        <v>1</v>
      </c>
      <c r="CG147" s="5">
        <v>1</v>
      </c>
      <c r="CH147" s="5">
        <v>1</v>
      </c>
      <c r="CI147" s="5">
        <v>1</v>
      </c>
      <c r="CJ147" s="5">
        <v>1</v>
      </c>
      <c r="CK147" s="5">
        <v>1</v>
      </c>
      <c r="CL147" s="5">
        <v>1</v>
      </c>
      <c r="CM147" s="5">
        <v>1</v>
      </c>
    </row>
    <row r="148" spans="1:91" x14ac:dyDescent="0.3">
      <c r="A148" s="64" t="s">
        <v>357</v>
      </c>
      <c r="B148" s="5">
        <v>1</v>
      </c>
      <c r="C148" s="5">
        <v>1</v>
      </c>
      <c r="D148" s="5">
        <v>1</v>
      </c>
      <c r="E148" s="5">
        <v>1</v>
      </c>
      <c r="F148" s="5">
        <v>1</v>
      </c>
      <c r="G148" s="5">
        <v>1</v>
      </c>
      <c r="H148" s="5">
        <v>1</v>
      </c>
      <c r="I148" s="5">
        <v>1</v>
      </c>
      <c r="J148" s="5">
        <v>1</v>
      </c>
      <c r="K148" s="5">
        <v>1</v>
      </c>
      <c r="L148" s="5">
        <v>1</v>
      </c>
      <c r="M148" s="5">
        <v>1</v>
      </c>
      <c r="N148" s="5">
        <v>1</v>
      </c>
      <c r="O148" s="5">
        <v>1</v>
      </c>
      <c r="P148" s="5">
        <v>1</v>
      </c>
      <c r="Q148" s="5">
        <v>1</v>
      </c>
      <c r="R148" s="5">
        <v>1</v>
      </c>
      <c r="S148" s="5">
        <v>1</v>
      </c>
      <c r="T148" s="5">
        <v>1</v>
      </c>
      <c r="U148" s="5">
        <v>1</v>
      </c>
      <c r="V148" s="5">
        <v>1</v>
      </c>
      <c r="W148" s="5">
        <v>1</v>
      </c>
      <c r="X148" s="5">
        <v>1</v>
      </c>
      <c r="Y148" s="5">
        <v>1</v>
      </c>
      <c r="Z148" s="5">
        <v>1</v>
      </c>
      <c r="AA148" s="5">
        <v>1</v>
      </c>
      <c r="AB148" s="5">
        <v>1</v>
      </c>
      <c r="AC148" s="5">
        <v>1</v>
      </c>
      <c r="AD148" s="5">
        <v>1</v>
      </c>
      <c r="AE148" s="5">
        <v>1</v>
      </c>
      <c r="AF148" s="5">
        <v>1</v>
      </c>
      <c r="AG148" s="5">
        <v>1</v>
      </c>
      <c r="AH148" s="5">
        <v>1</v>
      </c>
      <c r="AI148" s="5">
        <v>1</v>
      </c>
      <c r="AJ148" s="5">
        <v>1</v>
      </c>
      <c r="AK148" s="5">
        <v>1</v>
      </c>
      <c r="AL148" s="5">
        <v>1</v>
      </c>
      <c r="AM148" s="5">
        <v>1</v>
      </c>
      <c r="AN148" s="5">
        <v>1</v>
      </c>
      <c r="AO148" s="5">
        <v>1</v>
      </c>
      <c r="AP148" s="5">
        <v>1</v>
      </c>
      <c r="AQ148" s="5">
        <v>1</v>
      </c>
      <c r="AR148" s="5">
        <v>1</v>
      </c>
      <c r="AS148" s="5">
        <v>1</v>
      </c>
      <c r="AT148" s="5">
        <v>1</v>
      </c>
      <c r="AU148" s="5">
        <v>1</v>
      </c>
      <c r="AV148" s="5">
        <v>1</v>
      </c>
      <c r="AW148" s="5">
        <v>1</v>
      </c>
      <c r="AX148" s="5">
        <v>1</v>
      </c>
      <c r="AY148" s="5">
        <v>1</v>
      </c>
      <c r="AZ148" s="5">
        <v>1</v>
      </c>
      <c r="BA148" s="5">
        <v>1</v>
      </c>
      <c r="BB148" s="5">
        <v>1</v>
      </c>
      <c r="BC148" s="5">
        <v>1</v>
      </c>
      <c r="BD148" s="5">
        <v>1</v>
      </c>
      <c r="BE148" s="5">
        <v>1</v>
      </c>
      <c r="BF148" s="5">
        <v>1</v>
      </c>
      <c r="BG148" s="5">
        <v>1</v>
      </c>
      <c r="BH148" s="5">
        <v>1</v>
      </c>
      <c r="BI148" s="5">
        <v>1</v>
      </c>
      <c r="BJ148" s="5">
        <v>1</v>
      </c>
      <c r="BK148" s="5">
        <v>1</v>
      </c>
      <c r="BL148" s="5">
        <v>1</v>
      </c>
      <c r="BM148" s="5">
        <v>1</v>
      </c>
      <c r="BN148" s="5">
        <v>1</v>
      </c>
      <c r="BO148" s="5">
        <v>1</v>
      </c>
      <c r="BP148" s="5">
        <v>1</v>
      </c>
      <c r="BQ148" s="5">
        <v>1</v>
      </c>
      <c r="BR148" s="5">
        <v>1</v>
      </c>
      <c r="BS148" s="5">
        <v>1</v>
      </c>
      <c r="BT148" s="5">
        <v>1</v>
      </c>
      <c r="BU148" s="5">
        <v>1</v>
      </c>
      <c r="BV148" s="5">
        <v>1</v>
      </c>
      <c r="BW148" s="5">
        <v>1</v>
      </c>
      <c r="BX148" s="5">
        <v>1</v>
      </c>
      <c r="BY148" s="5">
        <v>1</v>
      </c>
      <c r="BZ148" s="5">
        <v>1</v>
      </c>
      <c r="CA148" s="5">
        <v>1</v>
      </c>
      <c r="CB148" s="5">
        <v>1</v>
      </c>
      <c r="CC148" s="5">
        <v>1</v>
      </c>
      <c r="CD148" s="5">
        <v>1</v>
      </c>
      <c r="CE148" s="5">
        <v>1</v>
      </c>
      <c r="CF148" s="5">
        <v>1</v>
      </c>
      <c r="CG148" s="5">
        <v>1</v>
      </c>
      <c r="CH148" s="5">
        <v>1</v>
      </c>
      <c r="CI148" s="5">
        <v>1</v>
      </c>
      <c r="CJ148" s="5">
        <v>1</v>
      </c>
      <c r="CK148" s="5">
        <v>1</v>
      </c>
      <c r="CL148" s="5">
        <v>1</v>
      </c>
      <c r="CM148" s="5">
        <v>1</v>
      </c>
    </row>
    <row r="149" spans="1:91" x14ac:dyDescent="0.3">
      <c r="A149" s="64" t="s">
        <v>358</v>
      </c>
      <c r="B149" s="5">
        <v>1</v>
      </c>
      <c r="C149" s="5">
        <v>1</v>
      </c>
      <c r="D149" s="5">
        <v>1</v>
      </c>
      <c r="E149" s="5">
        <v>1</v>
      </c>
      <c r="F149" s="5">
        <v>1</v>
      </c>
      <c r="G149" s="5">
        <v>1</v>
      </c>
      <c r="H149" s="5">
        <v>1</v>
      </c>
      <c r="I149" s="5">
        <v>1</v>
      </c>
      <c r="J149" s="5">
        <v>1</v>
      </c>
      <c r="K149" s="5">
        <v>1</v>
      </c>
      <c r="L149" s="5">
        <v>1</v>
      </c>
      <c r="M149" s="5">
        <v>1</v>
      </c>
      <c r="N149" s="5">
        <v>1</v>
      </c>
      <c r="O149" s="5">
        <v>1</v>
      </c>
      <c r="P149" s="5">
        <v>1</v>
      </c>
      <c r="Q149" s="5">
        <v>1</v>
      </c>
      <c r="R149" s="5">
        <v>1</v>
      </c>
      <c r="S149" s="5">
        <v>1</v>
      </c>
      <c r="T149" s="5">
        <v>1</v>
      </c>
      <c r="U149" s="5">
        <v>1</v>
      </c>
      <c r="V149" s="5">
        <v>1</v>
      </c>
      <c r="W149" s="5">
        <v>1</v>
      </c>
      <c r="X149" s="5">
        <v>1</v>
      </c>
      <c r="Y149" s="5">
        <v>1</v>
      </c>
      <c r="Z149" s="5">
        <v>1</v>
      </c>
      <c r="AA149" s="5">
        <v>1</v>
      </c>
      <c r="AB149" s="5">
        <v>1</v>
      </c>
      <c r="AC149" s="5">
        <v>1</v>
      </c>
      <c r="AD149" s="5">
        <v>1</v>
      </c>
      <c r="AE149" s="5">
        <v>1</v>
      </c>
      <c r="AF149" s="5">
        <v>1</v>
      </c>
      <c r="AG149" s="5">
        <v>1</v>
      </c>
      <c r="AH149" s="5">
        <v>1</v>
      </c>
      <c r="AI149" s="5">
        <v>1</v>
      </c>
      <c r="AJ149" s="5">
        <v>1</v>
      </c>
      <c r="AK149" s="5">
        <v>1</v>
      </c>
      <c r="AL149" s="5">
        <v>1</v>
      </c>
      <c r="AM149" s="5">
        <v>1</v>
      </c>
      <c r="AN149" s="5">
        <v>1</v>
      </c>
      <c r="AO149" s="5">
        <v>1</v>
      </c>
      <c r="AP149" s="5">
        <v>1</v>
      </c>
      <c r="AQ149" s="5">
        <v>1</v>
      </c>
      <c r="AR149" s="5">
        <v>1</v>
      </c>
      <c r="AS149" s="5">
        <v>1</v>
      </c>
      <c r="AT149" s="5">
        <v>1</v>
      </c>
      <c r="AU149" s="5">
        <v>1</v>
      </c>
      <c r="AV149" s="5">
        <v>1</v>
      </c>
      <c r="AW149" s="5">
        <v>1</v>
      </c>
      <c r="AX149" s="5">
        <v>1</v>
      </c>
      <c r="AY149" s="5">
        <v>1</v>
      </c>
      <c r="AZ149" s="5">
        <v>1</v>
      </c>
      <c r="BA149" s="5">
        <v>1</v>
      </c>
      <c r="BB149" s="5">
        <v>1</v>
      </c>
      <c r="BC149" s="5">
        <v>1</v>
      </c>
      <c r="BD149" s="5">
        <v>1</v>
      </c>
      <c r="BE149" s="5">
        <v>1</v>
      </c>
      <c r="BF149" s="5">
        <v>1</v>
      </c>
      <c r="BG149" s="5">
        <v>1</v>
      </c>
      <c r="BH149" s="5">
        <v>1</v>
      </c>
      <c r="BI149" s="5">
        <v>1</v>
      </c>
      <c r="BJ149" s="5">
        <v>1</v>
      </c>
      <c r="BK149" s="5">
        <v>1</v>
      </c>
      <c r="BL149" s="5">
        <v>1</v>
      </c>
      <c r="BM149" s="5">
        <v>1</v>
      </c>
      <c r="BN149" s="5">
        <v>1</v>
      </c>
      <c r="BO149" s="5">
        <v>1</v>
      </c>
      <c r="BP149" s="5">
        <v>1</v>
      </c>
      <c r="BQ149" s="5">
        <v>1</v>
      </c>
      <c r="BR149" s="5">
        <v>1</v>
      </c>
      <c r="BS149" s="5">
        <v>1</v>
      </c>
      <c r="BT149" s="5">
        <v>1</v>
      </c>
      <c r="BU149" s="5">
        <v>1</v>
      </c>
      <c r="BV149" s="5">
        <v>1</v>
      </c>
      <c r="BW149" s="5">
        <v>1</v>
      </c>
      <c r="BX149" s="5">
        <v>1</v>
      </c>
      <c r="BY149" s="5">
        <v>1</v>
      </c>
      <c r="BZ149" s="5">
        <v>1</v>
      </c>
      <c r="CA149" s="5">
        <v>1</v>
      </c>
      <c r="CB149" s="5">
        <v>1</v>
      </c>
      <c r="CC149" s="5">
        <v>1</v>
      </c>
      <c r="CD149" s="5">
        <v>1</v>
      </c>
      <c r="CE149" s="5">
        <v>1</v>
      </c>
      <c r="CF149" s="5">
        <v>1</v>
      </c>
      <c r="CG149" s="5">
        <v>1</v>
      </c>
      <c r="CH149" s="5">
        <v>1</v>
      </c>
      <c r="CI149" s="5">
        <v>1</v>
      </c>
      <c r="CJ149" s="5">
        <v>1</v>
      </c>
      <c r="CK149" s="5">
        <v>1</v>
      </c>
      <c r="CL149" s="5">
        <v>1</v>
      </c>
      <c r="CM149" s="5">
        <v>1</v>
      </c>
    </row>
    <row r="150" spans="1:91" x14ac:dyDescent="0.3">
      <c r="A150" s="64" t="s">
        <v>359</v>
      </c>
      <c r="B150" s="5">
        <v>1</v>
      </c>
      <c r="C150" s="5">
        <v>1</v>
      </c>
      <c r="D150" s="5">
        <v>1</v>
      </c>
      <c r="E150" s="5">
        <v>1</v>
      </c>
      <c r="F150" s="5">
        <v>1</v>
      </c>
      <c r="G150" s="5">
        <v>1</v>
      </c>
      <c r="H150" s="5">
        <v>1</v>
      </c>
      <c r="I150" s="5">
        <v>1</v>
      </c>
      <c r="J150" s="5">
        <v>1</v>
      </c>
      <c r="K150" s="5">
        <v>1</v>
      </c>
      <c r="L150" s="5">
        <v>1</v>
      </c>
      <c r="M150" s="5">
        <v>1</v>
      </c>
      <c r="N150" s="5">
        <v>1</v>
      </c>
      <c r="O150" s="5">
        <v>1</v>
      </c>
      <c r="P150" s="5">
        <v>1</v>
      </c>
      <c r="Q150" s="5">
        <v>1</v>
      </c>
      <c r="R150" s="5">
        <v>1</v>
      </c>
      <c r="S150" s="5">
        <v>1</v>
      </c>
      <c r="T150" s="5">
        <v>1</v>
      </c>
      <c r="U150" s="5">
        <v>1</v>
      </c>
      <c r="V150" s="5">
        <v>1</v>
      </c>
      <c r="W150" s="5">
        <v>1</v>
      </c>
      <c r="X150" s="5">
        <v>1</v>
      </c>
      <c r="Y150" s="5">
        <v>1</v>
      </c>
      <c r="Z150" s="5">
        <v>1</v>
      </c>
      <c r="AA150" s="5">
        <v>1</v>
      </c>
      <c r="AB150" s="5">
        <v>1</v>
      </c>
      <c r="AC150" s="5">
        <v>1</v>
      </c>
      <c r="AD150" s="5">
        <v>1</v>
      </c>
      <c r="AE150" s="5">
        <v>1</v>
      </c>
      <c r="AF150" s="5">
        <v>1</v>
      </c>
      <c r="AG150" s="5">
        <v>1</v>
      </c>
      <c r="AH150" s="5">
        <v>1</v>
      </c>
      <c r="AI150" s="5">
        <v>1</v>
      </c>
      <c r="AJ150" s="5">
        <v>1</v>
      </c>
      <c r="AK150" s="5">
        <v>1</v>
      </c>
      <c r="AL150" s="5">
        <v>1</v>
      </c>
      <c r="AM150" s="5">
        <v>1</v>
      </c>
      <c r="AN150" s="5">
        <v>1</v>
      </c>
      <c r="AO150" s="5">
        <v>1</v>
      </c>
      <c r="AP150" s="5">
        <v>1</v>
      </c>
      <c r="AQ150" s="5">
        <v>1</v>
      </c>
      <c r="AR150" s="5">
        <v>1</v>
      </c>
      <c r="AS150" s="5">
        <v>1</v>
      </c>
      <c r="AT150" s="5">
        <v>1</v>
      </c>
      <c r="AU150" s="5">
        <v>1</v>
      </c>
      <c r="AV150" s="5">
        <v>1</v>
      </c>
      <c r="AW150" s="5">
        <v>1</v>
      </c>
      <c r="AX150" s="5">
        <v>1</v>
      </c>
      <c r="AY150" s="5">
        <v>1</v>
      </c>
      <c r="AZ150" s="5">
        <v>1</v>
      </c>
      <c r="BA150" s="5">
        <v>1</v>
      </c>
      <c r="BB150" s="5">
        <v>1</v>
      </c>
      <c r="BC150" s="5">
        <v>1</v>
      </c>
      <c r="BD150" s="5">
        <v>1</v>
      </c>
      <c r="BE150" s="5">
        <v>1</v>
      </c>
      <c r="BF150" s="5">
        <v>1</v>
      </c>
      <c r="BG150" s="5">
        <v>1</v>
      </c>
      <c r="BH150" s="5">
        <v>1</v>
      </c>
      <c r="BI150" s="5">
        <v>1</v>
      </c>
      <c r="BJ150" s="5">
        <v>1</v>
      </c>
      <c r="BK150" s="5">
        <v>1</v>
      </c>
      <c r="BL150" s="5">
        <v>1</v>
      </c>
      <c r="BM150" s="5">
        <v>1</v>
      </c>
      <c r="BN150" s="5">
        <v>1</v>
      </c>
      <c r="BO150" s="5">
        <v>1</v>
      </c>
      <c r="BP150" s="5">
        <v>1</v>
      </c>
      <c r="BQ150" s="5">
        <v>1</v>
      </c>
      <c r="BR150" s="5">
        <v>1</v>
      </c>
      <c r="BS150" s="5">
        <v>1</v>
      </c>
      <c r="BT150" s="5">
        <v>1</v>
      </c>
      <c r="BU150" s="5">
        <v>1</v>
      </c>
      <c r="BV150" s="5">
        <v>1</v>
      </c>
      <c r="BW150" s="5">
        <v>1</v>
      </c>
      <c r="BX150" s="5">
        <v>1</v>
      </c>
      <c r="BY150" s="5">
        <v>1</v>
      </c>
      <c r="BZ150" s="5">
        <v>1</v>
      </c>
      <c r="CA150" s="5">
        <v>1</v>
      </c>
      <c r="CB150" s="5">
        <v>1</v>
      </c>
      <c r="CC150" s="5">
        <v>1</v>
      </c>
      <c r="CD150" s="5">
        <v>1</v>
      </c>
      <c r="CE150" s="5">
        <v>1</v>
      </c>
      <c r="CF150" s="5">
        <v>1</v>
      </c>
      <c r="CG150" s="5">
        <v>1</v>
      </c>
      <c r="CH150" s="5">
        <v>1</v>
      </c>
      <c r="CI150" s="5">
        <v>1</v>
      </c>
      <c r="CJ150" s="5">
        <v>1</v>
      </c>
      <c r="CK150" s="5">
        <v>1</v>
      </c>
      <c r="CL150" s="5">
        <v>1</v>
      </c>
      <c r="CM150" s="5">
        <v>1</v>
      </c>
    </row>
    <row r="151" spans="1:91" x14ac:dyDescent="0.3">
      <c r="A151" s="64" t="s">
        <v>360</v>
      </c>
      <c r="B151" s="5">
        <v>1</v>
      </c>
      <c r="C151" s="5">
        <v>1</v>
      </c>
      <c r="D151" s="5">
        <v>1</v>
      </c>
      <c r="E151" s="5">
        <v>1</v>
      </c>
      <c r="F151" s="5">
        <v>1</v>
      </c>
      <c r="G151" s="5">
        <v>1</v>
      </c>
      <c r="H151" s="5">
        <v>1</v>
      </c>
      <c r="I151" s="5">
        <v>1</v>
      </c>
      <c r="J151" s="5">
        <v>1</v>
      </c>
      <c r="K151" s="5">
        <v>1</v>
      </c>
      <c r="L151" s="5">
        <v>1</v>
      </c>
      <c r="M151" s="5">
        <v>1</v>
      </c>
      <c r="N151" s="5">
        <v>1</v>
      </c>
      <c r="O151" s="5">
        <v>1</v>
      </c>
      <c r="P151" s="5">
        <v>1</v>
      </c>
      <c r="Q151" s="5">
        <v>1</v>
      </c>
      <c r="R151" s="5">
        <v>1</v>
      </c>
      <c r="S151" s="5">
        <v>1</v>
      </c>
      <c r="T151" s="5">
        <v>1</v>
      </c>
      <c r="U151" s="5">
        <v>1</v>
      </c>
      <c r="V151" s="5">
        <v>1</v>
      </c>
      <c r="W151" s="5">
        <v>1</v>
      </c>
      <c r="X151" s="5">
        <v>1</v>
      </c>
      <c r="Y151" s="5">
        <v>1</v>
      </c>
      <c r="Z151" s="5">
        <v>1</v>
      </c>
      <c r="AA151" s="5">
        <v>1</v>
      </c>
      <c r="AB151" s="5">
        <v>1</v>
      </c>
      <c r="AC151" s="5">
        <v>1</v>
      </c>
      <c r="AD151" s="5">
        <v>1</v>
      </c>
      <c r="AE151" s="5">
        <v>1</v>
      </c>
      <c r="AF151" s="5">
        <v>1</v>
      </c>
      <c r="AG151" s="5">
        <v>1</v>
      </c>
      <c r="AH151" s="5">
        <v>1</v>
      </c>
      <c r="AI151" s="5">
        <v>1</v>
      </c>
      <c r="AJ151" s="5">
        <v>1</v>
      </c>
      <c r="AK151" s="5">
        <v>1</v>
      </c>
      <c r="AL151" s="5">
        <v>1</v>
      </c>
      <c r="AM151" s="5">
        <v>1</v>
      </c>
      <c r="AN151" s="5">
        <v>1</v>
      </c>
      <c r="AO151" s="5">
        <v>1</v>
      </c>
      <c r="AP151" s="5">
        <v>1</v>
      </c>
      <c r="AQ151" s="5">
        <v>1</v>
      </c>
      <c r="AR151" s="5">
        <v>1</v>
      </c>
      <c r="AS151" s="5">
        <v>1</v>
      </c>
      <c r="AT151" s="5">
        <v>1</v>
      </c>
      <c r="AU151" s="5">
        <v>1</v>
      </c>
      <c r="AV151" s="5">
        <v>1</v>
      </c>
      <c r="AW151" s="5">
        <v>1</v>
      </c>
      <c r="AX151" s="5">
        <v>1</v>
      </c>
      <c r="AY151" s="5">
        <v>1</v>
      </c>
      <c r="AZ151" s="5">
        <v>1</v>
      </c>
      <c r="BA151" s="5">
        <v>1</v>
      </c>
      <c r="BB151" s="5">
        <v>1</v>
      </c>
      <c r="BC151" s="5">
        <v>1</v>
      </c>
      <c r="BD151" s="5">
        <v>1</v>
      </c>
      <c r="BE151" s="5">
        <v>1</v>
      </c>
      <c r="BF151" s="5">
        <v>1</v>
      </c>
      <c r="BG151" s="5">
        <v>1</v>
      </c>
      <c r="BH151" s="5">
        <v>1</v>
      </c>
      <c r="BI151" s="5">
        <v>1</v>
      </c>
      <c r="BJ151" s="5">
        <v>1</v>
      </c>
      <c r="BK151" s="5">
        <v>1</v>
      </c>
      <c r="BL151" s="5">
        <v>1</v>
      </c>
      <c r="BM151" s="5">
        <v>1</v>
      </c>
      <c r="BN151" s="5">
        <v>1</v>
      </c>
      <c r="BO151" s="5">
        <v>1</v>
      </c>
      <c r="BP151" s="5">
        <v>1</v>
      </c>
      <c r="BQ151" s="5">
        <v>1</v>
      </c>
      <c r="BR151" s="5">
        <v>1</v>
      </c>
      <c r="BS151" s="5">
        <v>1</v>
      </c>
      <c r="BT151" s="5">
        <v>1</v>
      </c>
      <c r="BU151" s="5">
        <v>1</v>
      </c>
      <c r="BV151" s="5">
        <v>1</v>
      </c>
      <c r="BW151" s="5">
        <v>1</v>
      </c>
      <c r="BX151" s="5">
        <v>1</v>
      </c>
      <c r="BY151" s="5">
        <v>1</v>
      </c>
      <c r="BZ151" s="5">
        <v>1</v>
      </c>
      <c r="CA151" s="5">
        <v>1</v>
      </c>
      <c r="CB151" s="5">
        <v>1</v>
      </c>
      <c r="CC151" s="5">
        <v>1</v>
      </c>
      <c r="CD151" s="5">
        <v>1</v>
      </c>
      <c r="CE151" s="5">
        <v>1</v>
      </c>
      <c r="CF151" s="5">
        <v>1</v>
      </c>
      <c r="CG151" s="5">
        <v>1</v>
      </c>
      <c r="CH151" s="5">
        <v>1</v>
      </c>
      <c r="CI151" s="5">
        <v>1</v>
      </c>
      <c r="CJ151" s="5">
        <v>1</v>
      </c>
      <c r="CK151" s="5">
        <v>1</v>
      </c>
      <c r="CL151" s="5">
        <v>1</v>
      </c>
      <c r="CM151" s="5">
        <v>1</v>
      </c>
    </row>
    <row r="152" spans="1:91" x14ac:dyDescent="0.3">
      <c r="A152" s="64" t="s">
        <v>361</v>
      </c>
      <c r="B152" s="5">
        <v>1</v>
      </c>
      <c r="C152" s="5">
        <v>1</v>
      </c>
      <c r="D152" s="5">
        <v>1</v>
      </c>
      <c r="E152" s="5">
        <v>1</v>
      </c>
      <c r="F152" s="5">
        <v>1</v>
      </c>
      <c r="G152" s="5">
        <v>1</v>
      </c>
      <c r="H152" s="5">
        <v>1</v>
      </c>
      <c r="I152" s="5">
        <v>1</v>
      </c>
      <c r="J152" s="5">
        <v>1</v>
      </c>
      <c r="K152" s="5">
        <v>1</v>
      </c>
      <c r="L152" s="5">
        <v>1</v>
      </c>
      <c r="M152" s="5">
        <v>1</v>
      </c>
      <c r="N152" s="5">
        <v>1</v>
      </c>
      <c r="O152" s="5">
        <v>1</v>
      </c>
      <c r="P152" s="5">
        <v>1</v>
      </c>
      <c r="Q152" s="5">
        <v>1</v>
      </c>
      <c r="R152" s="5">
        <v>1</v>
      </c>
      <c r="S152" s="5">
        <v>1</v>
      </c>
      <c r="T152" s="5">
        <v>1</v>
      </c>
      <c r="U152" s="5">
        <v>1</v>
      </c>
      <c r="V152" s="5">
        <v>1</v>
      </c>
      <c r="W152" s="5">
        <v>1</v>
      </c>
      <c r="X152" s="5">
        <v>1</v>
      </c>
      <c r="Y152" s="5">
        <v>1</v>
      </c>
      <c r="Z152" s="5">
        <v>1</v>
      </c>
      <c r="AA152" s="5">
        <v>1</v>
      </c>
      <c r="AB152" s="5">
        <v>1</v>
      </c>
      <c r="AC152" s="5">
        <v>1</v>
      </c>
      <c r="AD152" s="5">
        <v>1</v>
      </c>
      <c r="AE152" s="5">
        <v>1</v>
      </c>
      <c r="AF152" s="5">
        <v>1</v>
      </c>
      <c r="AG152" s="5">
        <v>1</v>
      </c>
      <c r="AH152" s="5">
        <v>1</v>
      </c>
      <c r="AI152" s="5">
        <v>1</v>
      </c>
      <c r="AJ152" s="5">
        <v>1</v>
      </c>
      <c r="AK152" s="5">
        <v>1</v>
      </c>
      <c r="AL152" s="5">
        <v>1</v>
      </c>
      <c r="AM152" s="5">
        <v>1</v>
      </c>
      <c r="AN152" s="5">
        <v>1</v>
      </c>
      <c r="AO152" s="5">
        <v>1</v>
      </c>
      <c r="AP152" s="5">
        <v>1</v>
      </c>
      <c r="AQ152" s="5">
        <v>1</v>
      </c>
      <c r="AR152" s="5">
        <v>1</v>
      </c>
      <c r="AS152" s="5">
        <v>1</v>
      </c>
      <c r="AT152" s="5">
        <v>1</v>
      </c>
      <c r="AU152" s="5">
        <v>1</v>
      </c>
      <c r="AV152" s="5">
        <v>1</v>
      </c>
      <c r="AW152" s="5">
        <v>1</v>
      </c>
      <c r="AX152" s="5">
        <v>1</v>
      </c>
      <c r="AY152" s="5">
        <v>1</v>
      </c>
      <c r="AZ152" s="5">
        <v>1</v>
      </c>
      <c r="BA152" s="5">
        <v>1</v>
      </c>
      <c r="BB152" s="5">
        <v>1</v>
      </c>
      <c r="BC152" s="5">
        <v>1</v>
      </c>
      <c r="BD152" s="5">
        <v>1</v>
      </c>
      <c r="BE152" s="5">
        <v>1</v>
      </c>
      <c r="BF152" s="5">
        <v>1</v>
      </c>
      <c r="BG152" s="5">
        <v>1</v>
      </c>
      <c r="BH152" s="5">
        <v>1</v>
      </c>
      <c r="BI152" s="5">
        <v>1</v>
      </c>
      <c r="BJ152" s="5">
        <v>1</v>
      </c>
      <c r="BK152" s="5">
        <v>1</v>
      </c>
      <c r="BL152" s="5">
        <v>1</v>
      </c>
      <c r="BM152" s="5">
        <v>1</v>
      </c>
      <c r="BN152" s="5">
        <v>1</v>
      </c>
      <c r="BO152" s="5">
        <v>1</v>
      </c>
      <c r="BP152" s="5">
        <v>1</v>
      </c>
      <c r="BQ152" s="5">
        <v>1</v>
      </c>
      <c r="BR152" s="5">
        <v>1</v>
      </c>
      <c r="BS152" s="5">
        <v>1</v>
      </c>
      <c r="BT152" s="5">
        <v>1</v>
      </c>
      <c r="BU152" s="5">
        <v>1</v>
      </c>
      <c r="BV152" s="5">
        <v>1</v>
      </c>
      <c r="BW152" s="5">
        <v>1</v>
      </c>
      <c r="BX152" s="5">
        <v>1</v>
      </c>
      <c r="BY152" s="5">
        <v>1</v>
      </c>
      <c r="BZ152" s="5">
        <v>1</v>
      </c>
      <c r="CA152" s="5">
        <v>1</v>
      </c>
      <c r="CB152" s="5">
        <v>1</v>
      </c>
      <c r="CC152" s="5">
        <v>1</v>
      </c>
      <c r="CD152" s="5">
        <v>1</v>
      </c>
      <c r="CE152" s="5">
        <v>1</v>
      </c>
      <c r="CF152" s="5">
        <v>1</v>
      </c>
      <c r="CG152" s="5">
        <v>1</v>
      </c>
      <c r="CH152" s="5">
        <v>1</v>
      </c>
      <c r="CI152" s="5">
        <v>1</v>
      </c>
      <c r="CJ152" s="5">
        <v>1</v>
      </c>
      <c r="CK152" s="5">
        <v>1</v>
      </c>
      <c r="CL152" s="5">
        <v>1</v>
      </c>
      <c r="CM152" s="5">
        <v>1</v>
      </c>
    </row>
    <row r="153" spans="1:91" x14ac:dyDescent="0.3">
      <c r="A153" s="64" t="s">
        <v>362</v>
      </c>
      <c r="B153" s="5">
        <v>1</v>
      </c>
      <c r="C153" s="5">
        <v>1</v>
      </c>
      <c r="D153" s="5">
        <v>1</v>
      </c>
      <c r="E153" s="5">
        <v>1</v>
      </c>
      <c r="F153" s="5">
        <v>1</v>
      </c>
      <c r="G153" s="5">
        <v>1</v>
      </c>
      <c r="H153" s="5">
        <v>1</v>
      </c>
      <c r="I153" s="5">
        <v>1</v>
      </c>
      <c r="J153" s="5">
        <v>1</v>
      </c>
      <c r="K153" s="5">
        <v>1</v>
      </c>
      <c r="L153" s="5">
        <v>1</v>
      </c>
      <c r="M153" s="5">
        <v>1</v>
      </c>
      <c r="N153" s="5">
        <v>1</v>
      </c>
      <c r="O153" s="5">
        <v>1</v>
      </c>
      <c r="P153" s="5">
        <v>1</v>
      </c>
      <c r="Q153" s="5">
        <v>1</v>
      </c>
      <c r="R153" s="5">
        <v>1</v>
      </c>
      <c r="S153" s="5">
        <v>1</v>
      </c>
      <c r="T153" s="5">
        <v>1</v>
      </c>
      <c r="U153" s="5">
        <v>1</v>
      </c>
      <c r="V153" s="5">
        <v>1</v>
      </c>
      <c r="W153" s="5">
        <v>1</v>
      </c>
      <c r="X153" s="5">
        <v>1</v>
      </c>
      <c r="Y153" s="5">
        <v>1</v>
      </c>
      <c r="Z153" s="5">
        <v>1</v>
      </c>
      <c r="AA153" s="5">
        <v>1</v>
      </c>
      <c r="AB153" s="5">
        <v>1</v>
      </c>
      <c r="AC153" s="5">
        <v>1</v>
      </c>
      <c r="AD153" s="5">
        <v>1</v>
      </c>
      <c r="AE153" s="5">
        <v>1</v>
      </c>
      <c r="AF153" s="5">
        <v>1</v>
      </c>
      <c r="AG153" s="5">
        <v>1</v>
      </c>
      <c r="AH153" s="5">
        <v>1</v>
      </c>
      <c r="AI153" s="5">
        <v>1</v>
      </c>
      <c r="AJ153" s="5">
        <v>1</v>
      </c>
      <c r="AK153" s="5">
        <v>1</v>
      </c>
      <c r="AL153" s="5">
        <v>1</v>
      </c>
      <c r="AM153" s="5">
        <v>1</v>
      </c>
      <c r="AN153" s="5">
        <v>1</v>
      </c>
      <c r="AO153" s="5">
        <v>1</v>
      </c>
      <c r="AP153" s="5">
        <v>1</v>
      </c>
      <c r="AQ153" s="5">
        <v>1</v>
      </c>
      <c r="AR153" s="5">
        <v>1</v>
      </c>
      <c r="AS153" s="5">
        <v>1</v>
      </c>
      <c r="AT153" s="5">
        <v>1</v>
      </c>
      <c r="AU153" s="5">
        <v>1</v>
      </c>
      <c r="AV153" s="5">
        <v>1</v>
      </c>
      <c r="AW153" s="5">
        <v>1</v>
      </c>
      <c r="AX153" s="5">
        <v>1</v>
      </c>
      <c r="AY153" s="5">
        <v>1</v>
      </c>
      <c r="AZ153" s="5">
        <v>1</v>
      </c>
      <c r="BA153" s="5">
        <v>1</v>
      </c>
      <c r="BB153" s="5">
        <v>1</v>
      </c>
      <c r="BC153" s="5">
        <v>1</v>
      </c>
      <c r="BD153" s="5">
        <v>1</v>
      </c>
      <c r="BE153" s="5">
        <v>1</v>
      </c>
      <c r="BF153" s="5">
        <v>1</v>
      </c>
      <c r="BG153" s="5">
        <v>1</v>
      </c>
      <c r="BH153" s="5">
        <v>1</v>
      </c>
      <c r="BI153" s="5">
        <v>1</v>
      </c>
      <c r="BJ153" s="5">
        <v>1</v>
      </c>
      <c r="BK153" s="5">
        <v>1</v>
      </c>
      <c r="BL153" s="5">
        <v>1</v>
      </c>
      <c r="BM153" s="5">
        <v>1</v>
      </c>
      <c r="BN153" s="5">
        <v>1</v>
      </c>
      <c r="BO153" s="5">
        <v>1</v>
      </c>
      <c r="BP153" s="5">
        <v>1</v>
      </c>
      <c r="BQ153" s="5">
        <v>1</v>
      </c>
      <c r="BR153" s="5">
        <v>1</v>
      </c>
      <c r="BS153" s="5">
        <v>1</v>
      </c>
      <c r="BT153" s="5">
        <v>1</v>
      </c>
      <c r="BU153" s="5">
        <v>1</v>
      </c>
      <c r="BV153" s="5">
        <v>1</v>
      </c>
      <c r="BW153" s="5">
        <v>1</v>
      </c>
      <c r="BX153" s="5">
        <v>1</v>
      </c>
      <c r="BY153" s="5">
        <v>1</v>
      </c>
      <c r="BZ153" s="5">
        <v>1</v>
      </c>
      <c r="CA153" s="5">
        <v>1</v>
      </c>
      <c r="CB153" s="5">
        <v>1</v>
      </c>
      <c r="CC153" s="5">
        <v>1</v>
      </c>
      <c r="CD153" s="5">
        <v>1</v>
      </c>
      <c r="CE153" s="5">
        <v>1</v>
      </c>
      <c r="CF153" s="5">
        <v>1</v>
      </c>
      <c r="CG153" s="5">
        <v>1</v>
      </c>
      <c r="CH153" s="5">
        <v>1</v>
      </c>
      <c r="CI153" s="5">
        <v>1</v>
      </c>
      <c r="CJ153" s="5">
        <v>1</v>
      </c>
      <c r="CK153" s="5">
        <v>1</v>
      </c>
      <c r="CL153" s="5">
        <v>1</v>
      </c>
      <c r="CM153" s="5">
        <v>1</v>
      </c>
    </row>
    <row r="154" spans="1:91" x14ac:dyDescent="0.3">
      <c r="A154" s="64" t="s">
        <v>363</v>
      </c>
      <c r="B154" s="5">
        <v>1</v>
      </c>
      <c r="C154" s="5">
        <v>1</v>
      </c>
      <c r="D154" s="5">
        <v>1</v>
      </c>
      <c r="E154" s="5">
        <v>1</v>
      </c>
      <c r="F154" s="5">
        <v>1</v>
      </c>
      <c r="G154" s="5">
        <v>1</v>
      </c>
      <c r="H154" s="5">
        <v>1</v>
      </c>
      <c r="I154" s="5">
        <v>1</v>
      </c>
      <c r="J154" s="5">
        <v>1</v>
      </c>
      <c r="K154" s="5">
        <v>1</v>
      </c>
      <c r="L154" s="5">
        <v>1</v>
      </c>
      <c r="M154" s="5">
        <v>1</v>
      </c>
      <c r="N154" s="5">
        <v>1</v>
      </c>
      <c r="O154" s="5">
        <v>1</v>
      </c>
      <c r="P154" s="5">
        <v>1</v>
      </c>
      <c r="Q154" s="5">
        <v>1</v>
      </c>
      <c r="R154" s="5">
        <v>1</v>
      </c>
      <c r="S154" s="5">
        <v>1</v>
      </c>
      <c r="T154" s="5">
        <v>1</v>
      </c>
      <c r="U154" s="5">
        <v>1</v>
      </c>
      <c r="V154" s="5">
        <v>1</v>
      </c>
      <c r="W154" s="5">
        <v>1</v>
      </c>
      <c r="X154" s="5">
        <v>1</v>
      </c>
      <c r="Y154" s="5">
        <v>1</v>
      </c>
      <c r="Z154" s="5">
        <v>1</v>
      </c>
      <c r="AA154" s="5">
        <v>1</v>
      </c>
      <c r="AB154" s="5">
        <v>1</v>
      </c>
      <c r="AC154" s="5">
        <v>1</v>
      </c>
      <c r="AD154" s="5">
        <v>1</v>
      </c>
      <c r="AE154" s="5">
        <v>1</v>
      </c>
      <c r="AF154" s="5">
        <v>1</v>
      </c>
      <c r="AG154" s="5">
        <v>1</v>
      </c>
      <c r="AH154" s="5">
        <v>1</v>
      </c>
      <c r="AI154" s="5">
        <v>1</v>
      </c>
      <c r="AJ154" s="5">
        <v>1</v>
      </c>
      <c r="AK154" s="5">
        <v>1</v>
      </c>
      <c r="AL154" s="5">
        <v>1</v>
      </c>
      <c r="AM154" s="5">
        <v>1</v>
      </c>
      <c r="AN154" s="5">
        <v>1</v>
      </c>
      <c r="AO154" s="5">
        <v>1</v>
      </c>
      <c r="AP154" s="5">
        <v>1</v>
      </c>
      <c r="AQ154" s="5">
        <v>1</v>
      </c>
      <c r="AR154" s="5">
        <v>1</v>
      </c>
      <c r="AS154" s="5">
        <v>1</v>
      </c>
      <c r="AT154" s="5">
        <v>1</v>
      </c>
      <c r="AU154" s="5">
        <v>1</v>
      </c>
      <c r="AV154" s="5">
        <v>1</v>
      </c>
      <c r="AW154" s="5">
        <v>1</v>
      </c>
      <c r="AX154" s="5">
        <v>1</v>
      </c>
      <c r="AY154" s="5">
        <v>1</v>
      </c>
      <c r="AZ154" s="5">
        <v>1</v>
      </c>
      <c r="BA154" s="5">
        <v>1</v>
      </c>
      <c r="BB154" s="5">
        <v>1</v>
      </c>
      <c r="BC154" s="5">
        <v>1</v>
      </c>
      <c r="BD154" s="5">
        <v>1</v>
      </c>
      <c r="BE154" s="5">
        <v>1</v>
      </c>
      <c r="BF154" s="5">
        <v>1</v>
      </c>
      <c r="BG154" s="5">
        <v>1</v>
      </c>
      <c r="BH154" s="5">
        <v>1</v>
      </c>
      <c r="BI154" s="5">
        <v>1</v>
      </c>
      <c r="BJ154" s="5">
        <v>1</v>
      </c>
      <c r="BK154" s="5">
        <v>1</v>
      </c>
      <c r="BL154" s="5">
        <v>1</v>
      </c>
      <c r="BM154" s="5">
        <v>1</v>
      </c>
      <c r="BN154" s="5">
        <v>1</v>
      </c>
      <c r="BO154" s="5">
        <v>1</v>
      </c>
      <c r="BP154" s="5">
        <v>1</v>
      </c>
      <c r="BQ154" s="5">
        <v>1</v>
      </c>
      <c r="BR154" s="5">
        <v>1</v>
      </c>
      <c r="BS154" s="5">
        <v>1</v>
      </c>
      <c r="BT154" s="5">
        <v>1</v>
      </c>
      <c r="BU154" s="5">
        <v>1</v>
      </c>
      <c r="BV154" s="5">
        <v>1</v>
      </c>
      <c r="BW154" s="5">
        <v>1</v>
      </c>
      <c r="BX154" s="5">
        <v>1</v>
      </c>
      <c r="BY154" s="5">
        <v>1</v>
      </c>
      <c r="BZ154" s="5">
        <v>1</v>
      </c>
      <c r="CA154" s="5">
        <v>1</v>
      </c>
      <c r="CB154" s="5">
        <v>1</v>
      </c>
      <c r="CC154" s="5">
        <v>1</v>
      </c>
      <c r="CD154" s="5">
        <v>1</v>
      </c>
      <c r="CE154" s="5">
        <v>1</v>
      </c>
      <c r="CF154" s="5">
        <v>1</v>
      </c>
      <c r="CG154" s="5">
        <v>1</v>
      </c>
      <c r="CH154" s="5">
        <v>1</v>
      </c>
      <c r="CI154" s="5">
        <v>1</v>
      </c>
      <c r="CJ154" s="5">
        <v>1</v>
      </c>
      <c r="CK154" s="5">
        <v>1</v>
      </c>
      <c r="CL154" s="5">
        <v>1</v>
      </c>
      <c r="CM154" s="5">
        <v>1</v>
      </c>
    </row>
    <row r="155" spans="1:91" x14ac:dyDescent="0.3">
      <c r="A155" s="64" t="s">
        <v>364</v>
      </c>
      <c r="B155" s="5">
        <v>1</v>
      </c>
      <c r="C155" s="5">
        <v>1</v>
      </c>
      <c r="D155" s="5">
        <v>1</v>
      </c>
      <c r="E155" s="5">
        <v>1</v>
      </c>
      <c r="F155" s="5">
        <v>1</v>
      </c>
      <c r="G155" s="5">
        <v>1</v>
      </c>
      <c r="H155" s="5">
        <v>1</v>
      </c>
      <c r="I155" s="5">
        <v>1</v>
      </c>
      <c r="J155" s="5">
        <v>1</v>
      </c>
      <c r="K155" s="5">
        <v>1</v>
      </c>
      <c r="L155" s="5">
        <v>1</v>
      </c>
      <c r="M155" s="5">
        <v>1</v>
      </c>
      <c r="N155" s="5">
        <v>1</v>
      </c>
      <c r="O155" s="5">
        <v>1</v>
      </c>
      <c r="P155" s="5">
        <v>1</v>
      </c>
      <c r="Q155" s="5">
        <v>1</v>
      </c>
      <c r="R155" s="5">
        <v>1</v>
      </c>
      <c r="S155" s="5">
        <v>1</v>
      </c>
      <c r="T155" s="5">
        <v>1</v>
      </c>
      <c r="U155" s="5">
        <v>1</v>
      </c>
      <c r="V155" s="5">
        <v>1</v>
      </c>
      <c r="W155" s="5">
        <v>1</v>
      </c>
      <c r="X155" s="5">
        <v>1</v>
      </c>
      <c r="Y155" s="5">
        <v>1</v>
      </c>
      <c r="Z155" s="5">
        <v>1</v>
      </c>
      <c r="AA155" s="5">
        <v>1</v>
      </c>
      <c r="AB155" s="5">
        <v>1</v>
      </c>
      <c r="AC155" s="5">
        <v>1</v>
      </c>
      <c r="AD155" s="5">
        <v>1</v>
      </c>
      <c r="AE155" s="5">
        <v>1</v>
      </c>
      <c r="AF155" s="5">
        <v>1</v>
      </c>
      <c r="AG155" s="5">
        <v>1</v>
      </c>
      <c r="AH155" s="5">
        <v>1</v>
      </c>
      <c r="AI155" s="5">
        <v>1</v>
      </c>
      <c r="AJ155" s="5">
        <v>1</v>
      </c>
      <c r="AK155" s="5">
        <v>1</v>
      </c>
      <c r="AL155" s="5">
        <v>1</v>
      </c>
      <c r="AM155" s="5">
        <v>1</v>
      </c>
      <c r="AN155" s="5">
        <v>1</v>
      </c>
      <c r="AO155" s="5">
        <v>1</v>
      </c>
      <c r="AP155" s="5">
        <v>1</v>
      </c>
      <c r="AQ155" s="5">
        <v>1</v>
      </c>
      <c r="AR155" s="5">
        <v>1</v>
      </c>
      <c r="AS155" s="5">
        <v>1</v>
      </c>
      <c r="AT155" s="5">
        <v>1</v>
      </c>
      <c r="AU155" s="5">
        <v>1</v>
      </c>
      <c r="AV155" s="5">
        <v>1</v>
      </c>
      <c r="AW155" s="5">
        <v>1</v>
      </c>
      <c r="AX155" s="5">
        <v>1</v>
      </c>
      <c r="AY155" s="5">
        <v>1</v>
      </c>
      <c r="AZ155" s="5">
        <v>1</v>
      </c>
      <c r="BA155" s="5">
        <v>1</v>
      </c>
      <c r="BB155" s="5">
        <v>1</v>
      </c>
      <c r="BC155" s="5">
        <v>1</v>
      </c>
      <c r="BD155" s="5">
        <v>1</v>
      </c>
      <c r="BE155" s="5">
        <v>1</v>
      </c>
      <c r="BF155" s="5">
        <v>1</v>
      </c>
      <c r="BG155" s="5">
        <v>1</v>
      </c>
      <c r="BH155" s="5">
        <v>1</v>
      </c>
      <c r="BI155" s="5">
        <v>1</v>
      </c>
      <c r="BJ155" s="5">
        <v>1</v>
      </c>
      <c r="BK155" s="5">
        <v>1</v>
      </c>
      <c r="BL155" s="5">
        <v>1</v>
      </c>
      <c r="BM155" s="5">
        <v>1</v>
      </c>
      <c r="BN155" s="5">
        <v>1</v>
      </c>
      <c r="BO155" s="5">
        <v>1</v>
      </c>
      <c r="BP155" s="5">
        <v>1</v>
      </c>
      <c r="BQ155" s="5">
        <v>1</v>
      </c>
      <c r="BR155" s="5">
        <v>1</v>
      </c>
      <c r="BS155" s="5">
        <v>1</v>
      </c>
      <c r="BT155" s="5">
        <v>1</v>
      </c>
      <c r="BU155" s="5">
        <v>1</v>
      </c>
      <c r="BV155" s="5">
        <v>1</v>
      </c>
      <c r="BW155" s="5">
        <v>1</v>
      </c>
      <c r="BX155" s="5">
        <v>1</v>
      </c>
      <c r="BY155" s="5">
        <v>1</v>
      </c>
      <c r="BZ155" s="5">
        <v>1</v>
      </c>
      <c r="CA155" s="5">
        <v>1</v>
      </c>
      <c r="CB155" s="5">
        <v>1</v>
      </c>
      <c r="CC155" s="5">
        <v>1</v>
      </c>
      <c r="CD155" s="5">
        <v>1</v>
      </c>
      <c r="CE155" s="5">
        <v>1</v>
      </c>
      <c r="CF155" s="5">
        <v>1</v>
      </c>
      <c r="CG155" s="5">
        <v>1</v>
      </c>
      <c r="CH155" s="5">
        <v>1</v>
      </c>
      <c r="CI155" s="5">
        <v>1</v>
      </c>
      <c r="CJ155" s="5">
        <v>1</v>
      </c>
      <c r="CK155" s="5">
        <v>1</v>
      </c>
      <c r="CL155" s="5">
        <v>1</v>
      </c>
      <c r="CM155" s="5">
        <v>1</v>
      </c>
    </row>
    <row r="156" spans="1:91" x14ac:dyDescent="0.3">
      <c r="A156" s="64" t="s">
        <v>365</v>
      </c>
      <c r="B156" s="5">
        <v>1</v>
      </c>
      <c r="C156" s="5">
        <v>1</v>
      </c>
      <c r="D156" s="5">
        <v>1</v>
      </c>
      <c r="E156" s="5">
        <v>1</v>
      </c>
      <c r="F156" s="5">
        <v>1</v>
      </c>
      <c r="G156" s="5">
        <v>1</v>
      </c>
      <c r="H156" s="5">
        <v>1</v>
      </c>
      <c r="I156" s="5">
        <v>1</v>
      </c>
      <c r="J156" s="5">
        <v>1</v>
      </c>
      <c r="K156" s="5">
        <v>1</v>
      </c>
      <c r="L156" s="5">
        <v>1</v>
      </c>
      <c r="M156" s="5">
        <v>1</v>
      </c>
      <c r="N156" s="5">
        <v>1</v>
      </c>
      <c r="O156" s="5">
        <v>1</v>
      </c>
      <c r="P156" s="5">
        <v>1</v>
      </c>
      <c r="Q156" s="5">
        <v>1</v>
      </c>
      <c r="R156" s="5">
        <v>1</v>
      </c>
      <c r="S156" s="5">
        <v>1</v>
      </c>
      <c r="T156" s="5">
        <v>1</v>
      </c>
      <c r="U156" s="5">
        <v>1</v>
      </c>
      <c r="V156" s="5">
        <v>1</v>
      </c>
      <c r="W156" s="5">
        <v>1</v>
      </c>
      <c r="X156" s="5">
        <v>1</v>
      </c>
      <c r="Y156" s="5">
        <v>1</v>
      </c>
      <c r="Z156" s="5">
        <v>1</v>
      </c>
      <c r="AA156" s="5">
        <v>1</v>
      </c>
      <c r="AB156" s="5">
        <v>1</v>
      </c>
      <c r="AC156" s="5">
        <v>1</v>
      </c>
      <c r="AD156" s="5">
        <v>1</v>
      </c>
      <c r="AE156" s="5">
        <v>1</v>
      </c>
      <c r="AF156" s="5">
        <v>1</v>
      </c>
      <c r="AG156" s="5">
        <v>1</v>
      </c>
      <c r="AH156" s="5">
        <v>1</v>
      </c>
      <c r="AI156" s="5">
        <v>1</v>
      </c>
      <c r="AJ156" s="5">
        <v>1</v>
      </c>
      <c r="AK156" s="5">
        <v>1</v>
      </c>
      <c r="AL156" s="5">
        <v>1</v>
      </c>
      <c r="AM156" s="5">
        <v>1</v>
      </c>
      <c r="AN156" s="5">
        <v>1</v>
      </c>
      <c r="AO156" s="5">
        <v>1</v>
      </c>
      <c r="AP156" s="5">
        <v>1</v>
      </c>
      <c r="AQ156" s="5">
        <v>1</v>
      </c>
      <c r="AR156" s="5">
        <v>1</v>
      </c>
      <c r="AS156" s="5">
        <v>1</v>
      </c>
      <c r="AT156" s="5">
        <v>1</v>
      </c>
      <c r="AU156" s="5">
        <v>1</v>
      </c>
      <c r="AV156" s="5">
        <v>1</v>
      </c>
      <c r="AW156" s="5">
        <v>1</v>
      </c>
      <c r="AX156" s="5">
        <v>1</v>
      </c>
      <c r="AY156" s="5">
        <v>1</v>
      </c>
      <c r="AZ156" s="5">
        <v>1</v>
      </c>
      <c r="BA156" s="5">
        <v>1</v>
      </c>
      <c r="BB156" s="5">
        <v>1</v>
      </c>
      <c r="BC156" s="5">
        <v>1</v>
      </c>
      <c r="BD156" s="5">
        <v>1</v>
      </c>
      <c r="BE156" s="5">
        <v>1</v>
      </c>
      <c r="BF156" s="5">
        <v>1</v>
      </c>
      <c r="BG156" s="5">
        <v>1</v>
      </c>
      <c r="BH156" s="5">
        <v>1</v>
      </c>
      <c r="BI156" s="5">
        <v>1</v>
      </c>
      <c r="BJ156" s="5">
        <v>1</v>
      </c>
      <c r="BK156" s="5">
        <v>1</v>
      </c>
      <c r="BL156" s="5">
        <v>1</v>
      </c>
      <c r="BM156" s="5">
        <v>1</v>
      </c>
      <c r="BN156" s="5">
        <v>1</v>
      </c>
      <c r="BO156" s="5">
        <v>1</v>
      </c>
      <c r="BP156" s="5">
        <v>1</v>
      </c>
      <c r="BQ156" s="5">
        <v>1</v>
      </c>
      <c r="BR156" s="5">
        <v>1</v>
      </c>
      <c r="BS156" s="5">
        <v>1</v>
      </c>
      <c r="BT156" s="5">
        <v>1</v>
      </c>
      <c r="BU156" s="5">
        <v>1</v>
      </c>
      <c r="BV156" s="5">
        <v>1</v>
      </c>
      <c r="BW156" s="5">
        <v>1</v>
      </c>
      <c r="BX156" s="5">
        <v>1</v>
      </c>
      <c r="BY156" s="5">
        <v>1</v>
      </c>
      <c r="BZ156" s="5">
        <v>1</v>
      </c>
      <c r="CA156" s="5">
        <v>1</v>
      </c>
      <c r="CB156" s="5">
        <v>1</v>
      </c>
      <c r="CC156" s="5">
        <v>1</v>
      </c>
      <c r="CD156" s="5">
        <v>1</v>
      </c>
      <c r="CE156" s="5">
        <v>1</v>
      </c>
      <c r="CF156" s="5">
        <v>1</v>
      </c>
      <c r="CG156" s="5">
        <v>1</v>
      </c>
      <c r="CH156" s="5">
        <v>1</v>
      </c>
      <c r="CI156" s="5">
        <v>1</v>
      </c>
      <c r="CJ156" s="5">
        <v>1</v>
      </c>
      <c r="CK156" s="5">
        <v>1</v>
      </c>
      <c r="CL156" s="5">
        <v>1</v>
      </c>
      <c r="CM156" s="5">
        <v>1</v>
      </c>
    </row>
    <row r="157" spans="1:91" x14ac:dyDescent="0.3">
      <c r="A157" s="64" t="s">
        <v>366</v>
      </c>
      <c r="B157" s="5">
        <v>1</v>
      </c>
      <c r="C157" s="5">
        <v>1</v>
      </c>
      <c r="D157" s="5">
        <v>1</v>
      </c>
      <c r="E157" s="5">
        <v>1</v>
      </c>
      <c r="F157" s="5">
        <v>1</v>
      </c>
      <c r="G157" s="5">
        <v>1</v>
      </c>
      <c r="H157" s="5">
        <v>1</v>
      </c>
      <c r="I157" s="5">
        <v>1</v>
      </c>
      <c r="J157" s="5">
        <v>1</v>
      </c>
      <c r="K157" s="5">
        <v>1</v>
      </c>
      <c r="L157" s="5">
        <v>1</v>
      </c>
      <c r="M157" s="5">
        <v>1</v>
      </c>
      <c r="N157" s="5">
        <v>1</v>
      </c>
      <c r="O157" s="5">
        <v>1</v>
      </c>
      <c r="P157" s="5">
        <v>1</v>
      </c>
      <c r="Q157" s="5">
        <v>1</v>
      </c>
      <c r="R157" s="5">
        <v>1</v>
      </c>
      <c r="S157" s="5">
        <v>1</v>
      </c>
      <c r="T157" s="5">
        <v>1</v>
      </c>
      <c r="U157" s="5">
        <v>1</v>
      </c>
      <c r="V157" s="5">
        <v>1</v>
      </c>
      <c r="W157" s="5">
        <v>1</v>
      </c>
      <c r="X157" s="5">
        <v>1</v>
      </c>
      <c r="Y157" s="5">
        <v>1</v>
      </c>
      <c r="Z157" s="5">
        <v>1</v>
      </c>
      <c r="AA157" s="5">
        <v>1</v>
      </c>
      <c r="AB157" s="5">
        <v>1</v>
      </c>
      <c r="AC157" s="5">
        <v>1</v>
      </c>
      <c r="AD157" s="5">
        <v>1</v>
      </c>
      <c r="AE157" s="5">
        <v>1</v>
      </c>
      <c r="AF157" s="5">
        <v>1</v>
      </c>
      <c r="AG157" s="5">
        <v>1</v>
      </c>
      <c r="AH157" s="5">
        <v>1</v>
      </c>
      <c r="AI157" s="5">
        <v>1</v>
      </c>
      <c r="AJ157" s="5">
        <v>1</v>
      </c>
      <c r="AK157" s="5">
        <v>1</v>
      </c>
      <c r="AL157" s="5">
        <v>1</v>
      </c>
      <c r="AM157" s="5">
        <v>1</v>
      </c>
      <c r="AN157" s="5">
        <v>1</v>
      </c>
      <c r="AO157" s="5">
        <v>1</v>
      </c>
      <c r="AP157" s="5">
        <v>1</v>
      </c>
      <c r="AQ157" s="5">
        <v>1</v>
      </c>
      <c r="AR157" s="5">
        <v>1</v>
      </c>
      <c r="AS157" s="5">
        <v>1</v>
      </c>
      <c r="AT157" s="5">
        <v>1</v>
      </c>
      <c r="AU157" s="5">
        <v>1</v>
      </c>
      <c r="AV157" s="5">
        <v>1</v>
      </c>
      <c r="AW157" s="5">
        <v>1</v>
      </c>
      <c r="AX157" s="5">
        <v>1</v>
      </c>
      <c r="AY157" s="5">
        <v>1</v>
      </c>
      <c r="AZ157" s="5">
        <v>1</v>
      </c>
      <c r="BA157" s="5">
        <v>1</v>
      </c>
      <c r="BB157" s="5">
        <v>1</v>
      </c>
      <c r="BC157" s="5">
        <v>1</v>
      </c>
      <c r="BD157" s="5">
        <v>1</v>
      </c>
      <c r="BE157" s="5">
        <v>1</v>
      </c>
      <c r="BF157" s="5">
        <v>1</v>
      </c>
      <c r="BG157" s="5">
        <v>1</v>
      </c>
      <c r="BH157" s="5">
        <v>1</v>
      </c>
      <c r="BI157" s="5">
        <v>1</v>
      </c>
      <c r="BJ157" s="5">
        <v>1</v>
      </c>
      <c r="BK157" s="5">
        <v>1</v>
      </c>
      <c r="BL157" s="5">
        <v>1</v>
      </c>
      <c r="BM157" s="5">
        <v>1</v>
      </c>
      <c r="BN157" s="5">
        <v>1</v>
      </c>
      <c r="BO157" s="5">
        <v>1</v>
      </c>
      <c r="BP157" s="5">
        <v>1</v>
      </c>
      <c r="BQ157" s="5">
        <v>1</v>
      </c>
      <c r="BR157" s="5">
        <v>1</v>
      </c>
      <c r="BS157" s="5">
        <v>1</v>
      </c>
      <c r="BT157" s="5">
        <v>1</v>
      </c>
      <c r="BU157" s="5">
        <v>1</v>
      </c>
      <c r="BV157" s="5">
        <v>1</v>
      </c>
      <c r="BW157" s="5">
        <v>1</v>
      </c>
      <c r="BX157" s="5">
        <v>1</v>
      </c>
      <c r="BY157" s="5">
        <v>1</v>
      </c>
      <c r="BZ157" s="5">
        <v>1</v>
      </c>
      <c r="CA157" s="5">
        <v>1</v>
      </c>
      <c r="CB157" s="5">
        <v>1</v>
      </c>
      <c r="CC157" s="5">
        <v>1</v>
      </c>
      <c r="CD157" s="5">
        <v>1</v>
      </c>
      <c r="CE157" s="5">
        <v>1</v>
      </c>
      <c r="CF157" s="5">
        <v>1</v>
      </c>
      <c r="CG157" s="5">
        <v>1</v>
      </c>
      <c r="CH157" s="5">
        <v>1</v>
      </c>
      <c r="CI157" s="5">
        <v>1</v>
      </c>
      <c r="CJ157" s="5">
        <v>1</v>
      </c>
      <c r="CK157" s="5">
        <v>1</v>
      </c>
      <c r="CL157" s="5">
        <v>1</v>
      </c>
      <c r="CM157" s="5">
        <v>1</v>
      </c>
    </row>
    <row r="158" spans="1:91" x14ac:dyDescent="0.3">
      <c r="A158" s="64" t="s">
        <v>367</v>
      </c>
      <c r="B158" s="5">
        <v>1</v>
      </c>
      <c r="C158" s="5">
        <v>1</v>
      </c>
      <c r="D158" s="5">
        <v>1</v>
      </c>
      <c r="E158" s="5">
        <v>1</v>
      </c>
      <c r="F158" s="5">
        <v>1</v>
      </c>
      <c r="G158" s="5">
        <v>1</v>
      </c>
      <c r="H158" s="5">
        <v>1</v>
      </c>
      <c r="I158" s="5">
        <v>1</v>
      </c>
      <c r="J158" s="5">
        <v>1</v>
      </c>
      <c r="K158" s="5">
        <v>1</v>
      </c>
      <c r="L158" s="5">
        <v>1</v>
      </c>
      <c r="M158" s="5">
        <v>1</v>
      </c>
      <c r="N158" s="5">
        <v>1</v>
      </c>
      <c r="O158" s="5">
        <v>1</v>
      </c>
      <c r="P158" s="5">
        <v>1</v>
      </c>
      <c r="Q158" s="5">
        <v>1</v>
      </c>
      <c r="R158" s="5">
        <v>1</v>
      </c>
      <c r="S158" s="5">
        <v>1</v>
      </c>
      <c r="T158" s="5">
        <v>1</v>
      </c>
      <c r="U158" s="5">
        <v>1</v>
      </c>
      <c r="V158" s="5">
        <v>1</v>
      </c>
      <c r="W158" s="5">
        <v>1</v>
      </c>
      <c r="X158" s="5">
        <v>1</v>
      </c>
      <c r="Y158" s="5">
        <v>1</v>
      </c>
      <c r="Z158" s="5">
        <v>1</v>
      </c>
      <c r="AA158" s="5">
        <v>1</v>
      </c>
      <c r="AB158" s="5">
        <v>1</v>
      </c>
      <c r="AC158" s="5">
        <v>1</v>
      </c>
      <c r="AD158" s="5">
        <v>1</v>
      </c>
      <c r="AE158" s="5">
        <v>1</v>
      </c>
      <c r="AF158" s="5">
        <v>1</v>
      </c>
      <c r="AG158" s="5">
        <v>1</v>
      </c>
      <c r="AH158" s="5">
        <v>1</v>
      </c>
      <c r="AI158" s="5">
        <v>1</v>
      </c>
      <c r="AJ158" s="5">
        <v>1</v>
      </c>
      <c r="AK158" s="5">
        <v>1</v>
      </c>
      <c r="AL158" s="5">
        <v>1</v>
      </c>
      <c r="AM158" s="5">
        <v>1</v>
      </c>
      <c r="AN158" s="5">
        <v>1</v>
      </c>
      <c r="AO158" s="5">
        <v>1</v>
      </c>
      <c r="AP158" s="5">
        <v>1</v>
      </c>
      <c r="AQ158" s="5">
        <v>1</v>
      </c>
      <c r="AR158" s="5">
        <v>1</v>
      </c>
      <c r="AS158" s="5">
        <v>1</v>
      </c>
      <c r="AT158" s="5">
        <v>1</v>
      </c>
      <c r="AU158" s="5">
        <v>1</v>
      </c>
      <c r="AV158" s="5">
        <v>1</v>
      </c>
      <c r="AW158" s="5">
        <v>1</v>
      </c>
      <c r="AX158" s="5">
        <v>1</v>
      </c>
      <c r="AY158" s="5">
        <v>1</v>
      </c>
      <c r="AZ158" s="5">
        <v>1</v>
      </c>
      <c r="BA158" s="5">
        <v>1</v>
      </c>
      <c r="BB158" s="5">
        <v>1</v>
      </c>
      <c r="BC158" s="5">
        <v>1</v>
      </c>
      <c r="BD158" s="5">
        <v>1</v>
      </c>
      <c r="BE158" s="5">
        <v>1</v>
      </c>
      <c r="BF158" s="5">
        <v>1</v>
      </c>
      <c r="BG158" s="5">
        <v>1</v>
      </c>
      <c r="BH158" s="5">
        <v>1</v>
      </c>
      <c r="BI158" s="5">
        <v>1</v>
      </c>
      <c r="BJ158" s="5">
        <v>1</v>
      </c>
      <c r="BK158" s="5">
        <v>1</v>
      </c>
      <c r="BL158" s="5">
        <v>1</v>
      </c>
      <c r="BM158" s="5">
        <v>1</v>
      </c>
      <c r="BN158" s="5">
        <v>1</v>
      </c>
      <c r="BO158" s="5">
        <v>1</v>
      </c>
      <c r="BP158" s="5">
        <v>1</v>
      </c>
      <c r="BQ158" s="5">
        <v>1</v>
      </c>
      <c r="BR158" s="5">
        <v>1</v>
      </c>
      <c r="BS158" s="5">
        <v>1</v>
      </c>
      <c r="BT158" s="5">
        <v>1</v>
      </c>
      <c r="BU158" s="5">
        <v>1</v>
      </c>
      <c r="BV158" s="5">
        <v>1</v>
      </c>
      <c r="BW158" s="5">
        <v>1</v>
      </c>
      <c r="BX158" s="5">
        <v>1</v>
      </c>
      <c r="BY158" s="5">
        <v>1</v>
      </c>
      <c r="BZ158" s="5">
        <v>1</v>
      </c>
      <c r="CA158" s="5">
        <v>1</v>
      </c>
      <c r="CB158" s="5">
        <v>1</v>
      </c>
      <c r="CC158" s="5">
        <v>1</v>
      </c>
      <c r="CD158" s="5">
        <v>1</v>
      </c>
      <c r="CE158" s="5">
        <v>1</v>
      </c>
      <c r="CF158" s="5">
        <v>1</v>
      </c>
      <c r="CG158" s="5">
        <v>1</v>
      </c>
      <c r="CH158" s="5">
        <v>1</v>
      </c>
      <c r="CI158" s="5">
        <v>1</v>
      </c>
      <c r="CJ158" s="5">
        <v>1</v>
      </c>
      <c r="CK158" s="5">
        <v>1</v>
      </c>
      <c r="CL158" s="5">
        <v>1</v>
      </c>
      <c r="CM158" s="5">
        <v>1</v>
      </c>
    </row>
    <row r="159" spans="1:91" x14ac:dyDescent="0.3">
      <c r="A159" s="64" t="s">
        <v>368</v>
      </c>
      <c r="B159" s="5">
        <v>1</v>
      </c>
      <c r="C159" s="5">
        <v>1</v>
      </c>
      <c r="D159" s="5">
        <v>1</v>
      </c>
      <c r="E159" s="5">
        <v>1</v>
      </c>
      <c r="F159" s="5">
        <v>1</v>
      </c>
      <c r="G159" s="5">
        <v>1</v>
      </c>
      <c r="H159" s="5">
        <v>1</v>
      </c>
      <c r="I159" s="5">
        <v>1</v>
      </c>
      <c r="J159" s="5">
        <v>1</v>
      </c>
      <c r="K159" s="5">
        <v>1</v>
      </c>
      <c r="L159" s="5">
        <v>1</v>
      </c>
      <c r="M159" s="5">
        <v>1</v>
      </c>
      <c r="N159" s="5">
        <v>1</v>
      </c>
      <c r="O159" s="5">
        <v>1</v>
      </c>
      <c r="P159" s="5">
        <v>1</v>
      </c>
      <c r="Q159" s="5">
        <v>1</v>
      </c>
      <c r="R159" s="5">
        <v>1</v>
      </c>
      <c r="S159" s="5">
        <v>1</v>
      </c>
      <c r="T159" s="5">
        <v>1</v>
      </c>
      <c r="U159" s="5">
        <v>1</v>
      </c>
      <c r="V159" s="5">
        <v>1</v>
      </c>
      <c r="W159" s="5">
        <v>1</v>
      </c>
      <c r="X159" s="5">
        <v>1</v>
      </c>
      <c r="Y159" s="5">
        <v>1</v>
      </c>
      <c r="Z159" s="5">
        <v>1</v>
      </c>
      <c r="AA159" s="5">
        <v>1</v>
      </c>
      <c r="AB159" s="5">
        <v>1</v>
      </c>
      <c r="AC159" s="5">
        <v>1</v>
      </c>
      <c r="AD159" s="5">
        <v>1</v>
      </c>
      <c r="AE159" s="5">
        <v>1</v>
      </c>
      <c r="AF159" s="5">
        <v>1</v>
      </c>
      <c r="AG159" s="5">
        <v>1</v>
      </c>
      <c r="AH159" s="5">
        <v>1</v>
      </c>
      <c r="AI159" s="5">
        <v>1</v>
      </c>
      <c r="AJ159" s="5">
        <v>1</v>
      </c>
      <c r="AK159" s="5">
        <v>1</v>
      </c>
      <c r="AL159" s="5">
        <v>1</v>
      </c>
      <c r="AM159" s="5">
        <v>1</v>
      </c>
      <c r="AN159" s="5">
        <v>1</v>
      </c>
      <c r="AO159" s="5">
        <v>1</v>
      </c>
      <c r="AP159" s="5">
        <v>1</v>
      </c>
      <c r="AQ159" s="5">
        <v>1</v>
      </c>
      <c r="AR159" s="5">
        <v>1</v>
      </c>
      <c r="AS159" s="5">
        <v>1</v>
      </c>
      <c r="AT159" s="5">
        <v>1</v>
      </c>
      <c r="AU159" s="5">
        <v>1</v>
      </c>
      <c r="AV159" s="5">
        <v>1</v>
      </c>
      <c r="AW159" s="5">
        <v>1</v>
      </c>
      <c r="AX159" s="5">
        <v>1</v>
      </c>
      <c r="AY159" s="5">
        <v>1</v>
      </c>
      <c r="AZ159" s="5">
        <v>1</v>
      </c>
      <c r="BA159" s="5">
        <v>1</v>
      </c>
      <c r="BB159" s="5">
        <v>1</v>
      </c>
      <c r="BC159" s="5">
        <v>1</v>
      </c>
      <c r="BD159" s="5">
        <v>1</v>
      </c>
      <c r="BE159" s="5">
        <v>1</v>
      </c>
      <c r="BF159" s="5">
        <v>1</v>
      </c>
      <c r="BG159" s="5">
        <v>1</v>
      </c>
      <c r="BH159" s="5">
        <v>1</v>
      </c>
      <c r="BI159" s="5">
        <v>1</v>
      </c>
      <c r="BJ159" s="5">
        <v>1</v>
      </c>
      <c r="BK159" s="5">
        <v>1</v>
      </c>
      <c r="BL159" s="5">
        <v>1</v>
      </c>
      <c r="BM159" s="5">
        <v>1</v>
      </c>
      <c r="BN159" s="5">
        <v>1</v>
      </c>
      <c r="BO159" s="5">
        <v>1</v>
      </c>
      <c r="BP159" s="5">
        <v>1</v>
      </c>
      <c r="BQ159" s="5">
        <v>1</v>
      </c>
      <c r="BR159" s="5">
        <v>1</v>
      </c>
      <c r="BS159" s="5">
        <v>1</v>
      </c>
      <c r="BT159" s="5">
        <v>1</v>
      </c>
      <c r="BU159" s="5">
        <v>1</v>
      </c>
      <c r="BV159" s="5">
        <v>1</v>
      </c>
      <c r="BW159" s="5">
        <v>1</v>
      </c>
      <c r="BX159" s="5">
        <v>1</v>
      </c>
      <c r="BY159" s="5">
        <v>1</v>
      </c>
      <c r="BZ159" s="5">
        <v>1</v>
      </c>
      <c r="CA159" s="5">
        <v>1</v>
      </c>
      <c r="CB159" s="5">
        <v>1</v>
      </c>
      <c r="CC159" s="5">
        <v>1</v>
      </c>
      <c r="CD159" s="5">
        <v>1</v>
      </c>
      <c r="CE159" s="5">
        <v>1</v>
      </c>
      <c r="CF159" s="5">
        <v>1</v>
      </c>
      <c r="CG159" s="5">
        <v>1</v>
      </c>
      <c r="CH159" s="5">
        <v>1</v>
      </c>
      <c r="CI159" s="5">
        <v>1</v>
      </c>
      <c r="CJ159" s="5">
        <v>1</v>
      </c>
      <c r="CK159" s="5">
        <v>1</v>
      </c>
      <c r="CL159" s="5">
        <v>1</v>
      </c>
      <c r="CM159" s="5">
        <v>1</v>
      </c>
    </row>
    <row r="160" spans="1:91" x14ac:dyDescent="0.3">
      <c r="A160" s="64" t="s">
        <v>375</v>
      </c>
      <c r="B160" s="5">
        <v>1</v>
      </c>
      <c r="C160" s="5">
        <v>1</v>
      </c>
      <c r="D160" s="5">
        <v>1</v>
      </c>
      <c r="E160" s="5">
        <v>1</v>
      </c>
      <c r="F160" s="5">
        <v>1</v>
      </c>
      <c r="G160" s="5">
        <v>1</v>
      </c>
      <c r="H160" s="5">
        <v>1</v>
      </c>
      <c r="I160" s="5">
        <v>1</v>
      </c>
      <c r="J160" s="5">
        <v>1</v>
      </c>
      <c r="K160" s="5">
        <v>1</v>
      </c>
      <c r="L160" s="5">
        <v>1</v>
      </c>
      <c r="M160" s="5">
        <v>1</v>
      </c>
      <c r="N160" s="5">
        <v>1</v>
      </c>
      <c r="O160" s="5">
        <v>1</v>
      </c>
      <c r="P160" s="5">
        <v>1</v>
      </c>
      <c r="Q160" s="5">
        <v>1</v>
      </c>
      <c r="R160" s="5">
        <v>1</v>
      </c>
      <c r="S160" s="5">
        <v>1</v>
      </c>
      <c r="T160" s="5">
        <v>1</v>
      </c>
      <c r="U160" s="5">
        <v>1</v>
      </c>
      <c r="V160" s="5">
        <v>1</v>
      </c>
      <c r="W160" s="5">
        <v>1</v>
      </c>
      <c r="X160" s="5">
        <v>1</v>
      </c>
      <c r="Y160" s="5">
        <v>1</v>
      </c>
      <c r="Z160" s="5">
        <v>1</v>
      </c>
      <c r="AA160" s="5">
        <v>1</v>
      </c>
      <c r="AB160" s="5">
        <v>1</v>
      </c>
      <c r="AC160" s="5">
        <v>1</v>
      </c>
      <c r="AD160" s="5">
        <v>1</v>
      </c>
      <c r="AE160" s="5">
        <v>1</v>
      </c>
      <c r="AF160" s="5">
        <v>1</v>
      </c>
      <c r="AG160" s="5">
        <v>1</v>
      </c>
      <c r="AH160" s="5">
        <v>1</v>
      </c>
      <c r="AI160" s="5">
        <v>1</v>
      </c>
      <c r="AJ160" s="5">
        <v>1</v>
      </c>
      <c r="AK160" s="5">
        <v>1</v>
      </c>
      <c r="AL160" s="5">
        <v>1</v>
      </c>
      <c r="AM160" s="5">
        <v>1</v>
      </c>
      <c r="AN160" s="5">
        <v>1</v>
      </c>
      <c r="AO160" s="5">
        <v>1</v>
      </c>
      <c r="AP160" s="5">
        <v>1</v>
      </c>
      <c r="AQ160" s="5">
        <v>1</v>
      </c>
      <c r="AR160" s="5">
        <v>1</v>
      </c>
      <c r="AS160" s="5">
        <v>1</v>
      </c>
      <c r="AT160" s="5">
        <v>1</v>
      </c>
      <c r="AU160" s="5">
        <v>1</v>
      </c>
      <c r="AV160" s="5">
        <v>1</v>
      </c>
      <c r="AW160" s="5">
        <v>1</v>
      </c>
      <c r="AX160" s="5">
        <v>1</v>
      </c>
      <c r="AY160" s="5">
        <v>1</v>
      </c>
      <c r="AZ160" s="5">
        <v>1</v>
      </c>
      <c r="BA160" s="5">
        <v>1</v>
      </c>
      <c r="BB160" s="5">
        <v>1</v>
      </c>
      <c r="BC160" s="5">
        <v>1</v>
      </c>
      <c r="BD160" s="5">
        <v>1</v>
      </c>
      <c r="BE160" s="5">
        <v>1</v>
      </c>
      <c r="BF160" s="5">
        <v>1</v>
      </c>
      <c r="BG160" s="5">
        <v>1</v>
      </c>
      <c r="BH160" s="5">
        <v>1</v>
      </c>
      <c r="BI160" s="5">
        <v>1</v>
      </c>
      <c r="BJ160" s="5">
        <v>1</v>
      </c>
      <c r="BK160" s="5">
        <v>1</v>
      </c>
      <c r="BL160" s="5">
        <v>1</v>
      </c>
      <c r="BM160" s="5">
        <v>1</v>
      </c>
      <c r="BN160" s="5">
        <v>1</v>
      </c>
      <c r="BO160" s="5">
        <v>1</v>
      </c>
      <c r="BP160" s="5">
        <v>1</v>
      </c>
      <c r="BQ160" s="5">
        <v>1</v>
      </c>
      <c r="BR160" s="5">
        <v>1</v>
      </c>
      <c r="BS160" s="5">
        <v>1</v>
      </c>
      <c r="BT160" s="5">
        <v>1</v>
      </c>
      <c r="BU160" s="5">
        <v>1</v>
      </c>
      <c r="BV160" s="5">
        <v>1</v>
      </c>
      <c r="BW160" s="5">
        <v>1</v>
      </c>
      <c r="BX160" s="5">
        <v>1</v>
      </c>
      <c r="BY160" s="5">
        <v>1</v>
      </c>
      <c r="BZ160" s="5">
        <v>1</v>
      </c>
      <c r="CA160" s="5">
        <v>1</v>
      </c>
      <c r="CB160" s="5">
        <v>1</v>
      </c>
      <c r="CC160" s="5">
        <v>1</v>
      </c>
      <c r="CD160" s="5">
        <v>1</v>
      </c>
      <c r="CE160" s="5">
        <v>1</v>
      </c>
      <c r="CF160" s="5">
        <v>1</v>
      </c>
      <c r="CG160" s="5">
        <v>1</v>
      </c>
      <c r="CH160" s="5">
        <v>1</v>
      </c>
      <c r="CI160" s="5">
        <v>1</v>
      </c>
      <c r="CJ160" s="5">
        <v>1</v>
      </c>
      <c r="CK160" s="5">
        <v>1</v>
      </c>
      <c r="CL160" s="5">
        <v>1</v>
      </c>
      <c r="CM160" s="5">
        <v>1</v>
      </c>
    </row>
    <row r="161" spans="1:91" x14ac:dyDescent="0.3">
      <c r="A161" s="64" t="s">
        <v>376</v>
      </c>
      <c r="B161" s="5">
        <v>1</v>
      </c>
      <c r="C161" s="5">
        <v>1</v>
      </c>
      <c r="D161" s="5">
        <v>1</v>
      </c>
      <c r="E161" s="5">
        <v>1</v>
      </c>
      <c r="F161" s="5">
        <v>1</v>
      </c>
      <c r="G161" s="5">
        <v>1</v>
      </c>
      <c r="H161" s="5">
        <v>1</v>
      </c>
      <c r="I161" s="5">
        <v>1</v>
      </c>
      <c r="J161" s="5">
        <v>1</v>
      </c>
      <c r="K161" s="5">
        <v>1</v>
      </c>
      <c r="L161" s="5">
        <v>1</v>
      </c>
      <c r="M161" s="5">
        <v>1</v>
      </c>
      <c r="N161" s="5">
        <v>1</v>
      </c>
      <c r="O161" s="5">
        <v>1</v>
      </c>
      <c r="P161" s="5">
        <v>1</v>
      </c>
      <c r="Q161" s="5">
        <v>1</v>
      </c>
      <c r="R161" s="5">
        <v>1</v>
      </c>
      <c r="S161" s="5">
        <v>1</v>
      </c>
      <c r="T161" s="5">
        <v>1</v>
      </c>
      <c r="U161" s="5">
        <v>1</v>
      </c>
      <c r="V161" s="5">
        <v>1</v>
      </c>
      <c r="W161" s="5">
        <v>1</v>
      </c>
      <c r="X161" s="5">
        <v>1</v>
      </c>
      <c r="Y161" s="5">
        <v>1</v>
      </c>
      <c r="Z161" s="5">
        <v>1</v>
      </c>
      <c r="AA161" s="5">
        <v>1</v>
      </c>
      <c r="AB161" s="5">
        <v>1</v>
      </c>
      <c r="AC161" s="5">
        <v>1</v>
      </c>
      <c r="AD161" s="5">
        <v>1</v>
      </c>
      <c r="AE161" s="5">
        <v>1</v>
      </c>
      <c r="AF161" s="5">
        <v>1</v>
      </c>
      <c r="AG161" s="5">
        <v>1</v>
      </c>
      <c r="AH161" s="5">
        <v>1</v>
      </c>
      <c r="AI161" s="5">
        <v>1</v>
      </c>
      <c r="AJ161" s="5">
        <v>1</v>
      </c>
      <c r="AK161" s="5">
        <v>1</v>
      </c>
      <c r="AL161" s="5">
        <v>1</v>
      </c>
      <c r="AM161" s="5">
        <v>1</v>
      </c>
      <c r="AN161" s="5">
        <v>1</v>
      </c>
      <c r="AO161" s="5">
        <v>1</v>
      </c>
      <c r="AP161" s="5">
        <v>1</v>
      </c>
      <c r="AQ161" s="5">
        <v>1</v>
      </c>
      <c r="AR161" s="5">
        <v>1</v>
      </c>
      <c r="AS161" s="5">
        <v>1</v>
      </c>
      <c r="AT161" s="5">
        <v>1</v>
      </c>
      <c r="AU161" s="5">
        <v>1</v>
      </c>
      <c r="AV161" s="5">
        <v>1</v>
      </c>
      <c r="AW161" s="5">
        <v>1</v>
      </c>
      <c r="AX161" s="5">
        <v>1</v>
      </c>
      <c r="AY161" s="5">
        <v>1</v>
      </c>
      <c r="AZ161" s="5">
        <v>1</v>
      </c>
      <c r="BA161" s="5">
        <v>1</v>
      </c>
      <c r="BB161" s="5">
        <v>1</v>
      </c>
      <c r="BC161" s="5">
        <v>1</v>
      </c>
      <c r="BD161" s="5">
        <v>1</v>
      </c>
      <c r="BE161" s="5">
        <v>1</v>
      </c>
      <c r="BF161" s="5">
        <v>1</v>
      </c>
      <c r="BG161" s="5">
        <v>1</v>
      </c>
      <c r="BH161" s="5">
        <v>1</v>
      </c>
      <c r="BI161" s="5">
        <v>1</v>
      </c>
      <c r="BJ161" s="5">
        <v>1</v>
      </c>
      <c r="BK161" s="5">
        <v>1</v>
      </c>
      <c r="BL161" s="5">
        <v>1</v>
      </c>
      <c r="BM161" s="5">
        <v>1</v>
      </c>
      <c r="BN161" s="5">
        <v>1</v>
      </c>
      <c r="BO161" s="5">
        <v>1</v>
      </c>
      <c r="BP161" s="5">
        <v>1</v>
      </c>
      <c r="BQ161" s="5">
        <v>1</v>
      </c>
      <c r="BR161" s="5">
        <v>1</v>
      </c>
      <c r="BS161" s="5">
        <v>1</v>
      </c>
      <c r="BT161" s="5">
        <v>1</v>
      </c>
      <c r="BU161" s="5">
        <v>1</v>
      </c>
      <c r="BV161" s="5">
        <v>1</v>
      </c>
      <c r="BW161" s="5">
        <v>1</v>
      </c>
      <c r="BX161" s="5">
        <v>1</v>
      </c>
      <c r="BY161" s="5">
        <v>1</v>
      </c>
      <c r="BZ161" s="5">
        <v>1</v>
      </c>
      <c r="CA161" s="5">
        <v>1</v>
      </c>
      <c r="CB161" s="5">
        <v>1</v>
      </c>
      <c r="CC161" s="5">
        <v>1</v>
      </c>
      <c r="CD161" s="5">
        <v>1</v>
      </c>
      <c r="CE161" s="5">
        <v>1</v>
      </c>
      <c r="CF161" s="5">
        <v>1</v>
      </c>
      <c r="CG161" s="5">
        <v>1</v>
      </c>
      <c r="CH161" s="5">
        <v>1</v>
      </c>
      <c r="CI161" s="5">
        <v>1</v>
      </c>
      <c r="CJ161" s="5">
        <v>1</v>
      </c>
      <c r="CK161" s="5">
        <v>1</v>
      </c>
      <c r="CL161" s="5">
        <v>1</v>
      </c>
      <c r="CM161" s="5">
        <v>1</v>
      </c>
    </row>
    <row r="162" spans="1:91" x14ac:dyDescent="0.3">
      <c r="A162" s="64" t="s">
        <v>377</v>
      </c>
      <c r="B162" s="5">
        <v>1</v>
      </c>
      <c r="C162" s="5">
        <v>1</v>
      </c>
      <c r="D162" s="5">
        <v>1</v>
      </c>
      <c r="E162" s="5">
        <v>1</v>
      </c>
      <c r="F162" s="5">
        <v>1</v>
      </c>
      <c r="G162" s="5">
        <v>1</v>
      </c>
      <c r="H162" s="5">
        <v>1</v>
      </c>
      <c r="I162" s="5">
        <v>1</v>
      </c>
      <c r="J162" s="5">
        <v>1</v>
      </c>
      <c r="K162" s="5">
        <v>1</v>
      </c>
      <c r="L162" s="5">
        <v>1</v>
      </c>
      <c r="M162" s="5">
        <v>1</v>
      </c>
      <c r="N162" s="5">
        <v>1</v>
      </c>
      <c r="O162" s="5">
        <v>1</v>
      </c>
      <c r="P162" s="5">
        <v>1</v>
      </c>
      <c r="Q162" s="5">
        <v>1</v>
      </c>
      <c r="R162" s="5">
        <v>1</v>
      </c>
      <c r="S162" s="5">
        <v>1</v>
      </c>
      <c r="T162" s="5">
        <v>1</v>
      </c>
      <c r="U162" s="5">
        <v>1</v>
      </c>
      <c r="V162" s="5">
        <v>1</v>
      </c>
      <c r="W162" s="5">
        <v>1</v>
      </c>
      <c r="X162" s="5">
        <v>1</v>
      </c>
      <c r="Y162" s="5">
        <v>1</v>
      </c>
      <c r="Z162" s="5">
        <v>1</v>
      </c>
      <c r="AA162" s="5">
        <v>1</v>
      </c>
      <c r="AB162" s="5">
        <v>1</v>
      </c>
      <c r="AC162" s="5">
        <v>1</v>
      </c>
      <c r="AD162" s="5">
        <v>1</v>
      </c>
      <c r="AE162" s="5">
        <v>1</v>
      </c>
      <c r="AF162" s="5">
        <v>1</v>
      </c>
      <c r="AG162" s="5">
        <v>1</v>
      </c>
      <c r="AH162" s="5">
        <v>1</v>
      </c>
      <c r="AI162" s="5">
        <v>1</v>
      </c>
      <c r="AJ162" s="5">
        <v>1</v>
      </c>
      <c r="AK162" s="5">
        <v>1</v>
      </c>
      <c r="AL162" s="5">
        <v>1</v>
      </c>
      <c r="AM162" s="5">
        <v>1</v>
      </c>
      <c r="AN162" s="5">
        <v>1</v>
      </c>
      <c r="AO162" s="5">
        <v>1</v>
      </c>
      <c r="AP162" s="5">
        <v>1</v>
      </c>
      <c r="AQ162" s="5">
        <v>1</v>
      </c>
      <c r="AR162" s="5">
        <v>1</v>
      </c>
      <c r="AS162" s="5">
        <v>1</v>
      </c>
      <c r="AT162" s="5">
        <v>1</v>
      </c>
      <c r="AU162" s="5">
        <v>1</v>
      </c>
      <c r="AV162" s="5">
        <v>1</v>
      </c>
      <c r="AW162" s="5">
        <v>1</v>
      </c>
      <c r="AX162" s="5">
        <v>1</v>
      </c>
      <c r="AY162" s="5">
        <v>1</v>
      </c>
      <c r="AZ162" s="5">
        <v>1</v>
      </c>
      <c r="BA162" s="5">
        <v>1</v>
      </c>
      <c r="BB162" s="5">
        <v>1</v>
      </c>
      <c r="BC162" s="5">
        <v>1</v>
      </c>
      <c r="BD162" s="5">
        <v>1</v>
      </c>
      <c r="BE162" s="5">
        <v>1</v>
      </c>
      <c r="BF162" s="5">
        <v>1</v>
      </c>
      <c r="BG162" s="5">
        <v>1</v>
      </c>
      <c r="BH162" s="5">
        <v>1</v>
      </c>
      <c r="BI162" s="5">
        <v>1</v>
      </c>
      <c r="BJ162" s="5">
        <v>1</v>
      </c>
      <c r="BK162" s="5">
        <v>1</v>
      </c>
      <c r="BL162" s="5">
        <v>1</v>
      </c>
      <c r="BM162" s="5">
        <v>1</v>
      </c>
      <c r="BN162" s="5">
        <v>1</v>
      </c>
      <c r="BO162" s="5">
        <v>1</v>
      </c>
      <c r="BP162" s="5">
        <v>1</v>
      </c>
      <c r="BQ162" s="5">
        <v>1</v>
      </c>
      <c r="BR162" s="5">
        <v>1</v>
      </c>
      <c r="BS162" s="5">
        <v>1</v>
      </c>
      <c r="BT162" s="5">
        <v>1</v>
      </c>
      <c r="BU162" s="5">
        <v>1</v>
      </c>
      <c r="BV162" s="5">
        <v>1</v>
      </c>
      <c r="BW162" s="5">
        <v>1</v>
      </c>
      <c r="BX162" s="5">
        <v>1</v>
      </c>
      <c r="BY162" s="5">
        <v>1</v>
      </c>
      <c r="BZ162" s="5">
        <v>1</v>
      </c>
      <c r="CA162" s="5">
        <v>1</v>
      </c>
      <c r="CB162" s="5">
        <v>1</v>
      </c>
      <c r="CC162" s="5">
        <v>1</v>
      </c>
      <c r="CD162" s="5">
        <v>1</v>
      </c>
      <c r="CE162" s="5">
        <v>1</v>
      </c>
      <c r="CF162" s="5">
        <v>1</v>
      </c>
      <c r="CG162" s="5">
        <v>1</v>
      </c>
      <c r="CH162" s="5">
        <v>1</v>
      </c>
      <c r="CI162" s="5">
        <v>1</v>
      </c>
      <c r="CJ162" s="5">
        <v>1</v>
      </c>
      <c r="CK162" s="5">
        <v>1</v>
      </c>
      <c r="CL162" s="5">
        <v>1</v>
      </c>
      <c r="CM162" s="5">
        <v>1</v>
      </c>
    </row>
    <row r="163" spans="1:91" x14ac:dyDescent="0.3">
      <c r="A163" s="64" t="s">
        <v>378</v>
      </c>
      <c r="B163" s="5">
        <v>1</v>
      </c>
      <c r="C163" s="5">
        <v>1</v>
      </c>
      <c r="D163" s="5">
        <v>1</v>
      </c>
      <c r="E163" s="5">
        <v>1</v>
      </c>
      <c r="F163" s="5">
        <v>1</v>
      </c>
      <c r="G163" s="5">
        <v>1</v>
      </c>
      <c r="H163" s="5">
        <v>1</v>
      </c>
      <c r="I163" s="5">
        <v>1</v>
      </c>
      <c r="J163" s="5">
        <v>1</v>
      </c>
      <c r="K163" s="5">
        <v>1</v>
      </c>
      <c r="L163" s="5">
        <v>1</v>
      </c>
      <c r="M163" s="5">
        <v>1</v>
      </c>
      <c r="N163" s="5">
        <v>1</v>
      </c>
      <c r="O163" s="5">
        <v>1</v>
      </c>
      <c r="P163" s="5">
        <v>1</v>
      </c>
      <c r="Q163" s="5">
        <v>1</v>
      </c>
      <c r="R163" s="5">
        <v>1</v>
      </c>
      <c r="S163" s="5">
        <v>1</v>
      </c>
      <c r="T163" s="5">
        <v>1</v>
      </c>
      <c r="U163" s="5">
        <v>1</v>
      </c>
      <c r="V163" s="5">
        <v>1</v>
      </c>
      <c r="W163" s="5">
        <v>1</v>
      </c>
      <c r="X163" s="5">
        <v>1</v>
      </c>
      <c r="Y163" s="5">
        <v>1</v>
      </c>
      <c r="Z163" s="5">
        <v>1</v>
      </c>
      <c r="AA163" s="5">
        <v>1</v>
      </c>
      <c r="AB163" s="5">
        <v>1</v>
      </c>
      <c r="AC163" s="5">
        <v>1</v>
      </c>
      <c r="AD163" s="5">
        <v>1</v>
      </c>
      <c r="AE163" s="5">
        <v>1</v>
      </c>
      <c r="AF163" s="5">
        <v>1</v>
      </c>
      <c r="AG163" s="5">
        <v>1</v>
      </c>
      <c r="AH163" s="5">
        <v>1</v>
      </c>
      <c r="AI163" s="5">
        <v>1</v>
      </c>
      <c r="AJ163" s="5">
        <v>1</v>
      </c>
      <c r="AK163" s="5">
        <v>1</v>
      </c>
      <c r="AL163" s="5">
        <v>1</v>
      </c>
      <c r="AM163" s="5">
        <v>1</v>
      </c>
      <c r="AN163" s="5">
        <v>1</v>
      </c>
      <c r="AO163" s="5">
        <v>1</v>
      </c>
      <c r="AP163" s="5">
        <v>1</v>
      </c>
      <c r="AQ163" s="5">
        <v>1</v>
      </c>
      <c r="AR163" s="5">
        <v>1</v>
      </c>
      <c r="AS163" s="5">
        <v>1</v>
      </c>
      <c r="AT163" s="5">
        <v>1</v>
      </c>
      <c r="AU163" s="5">
        <v>1</v>
      </c>
      <c r="AV163" s="5">
        <v>1</v>
      </c>
      <c r="AW163" s="5">
        <v>1</v>
      </c>
      <c r="AX163" s="5">
        <v>1</v>
      </c>
      <c r="AY163" s="5">
        <v>1</v>
      </c>
      <c r="AZ163" s="5">
        <v>1</v>
      </c>
      <c r="BA163" s="5">
        <v>1</v>
      </c>
      <c r="BB163" s="5">
        <v>1</v>
      </c>
      <c r="BC163" s="5">
        <v>1</v>
      </c>
      <c r="BD163" s="5">
        <v>1</v>
      </c>
      <c r="BE163" s="5">
        <v>1</v>
      </c>
      <c r="BF163" s="5">
        <v>1</v>
      </c>
      <c r="BG163" s="5">
        <v>1</v>
      </c>
      <c r="BH163" s="5">
        <v>1</v>
      </c>
      <c r="BI163" s="5">
        <v>1</v>
      </c>
      <c r="BJ163" s="5">
        <v>1</v>
      </c>
      <c r="BK163" s="5">
        <v>1</v>
      </c>
      <c r="BL163" s="5">
        <v>1</v>
      </c>
      <c r="BM163" s="5">
        <v>1</v>
      </c>
      <c r="BN163" s="5">
        <v>1</v>
      </c>
      <c r="BO163" s="5">
        <v>1</v>
      </c>
      <c r="BP163" s="5">
        <v>1</v>
      </c>
      <c r="BQ163" s="5">
        <v>1</v>
      </c>
      <c r="BR163" s="5">
        <v>1</v>
      </c>
      <c r="BS163" s="5">
        <v>1</v>
      </c>
      <c r="BT163" s="5">
        <v>1</v>
      </c>
      <c r="BU163" s="5">
        <v>1</v>
      </c>
      <c r="BV163" s="5">
        <v>1</v>
      </c>
      <c r="BW163" s="5">
        <v>1</v>
      </c>
      <c r="BX163" s="5">
        <v>1</v>
      </c>
      <c r="BY163" s="5">
        <v>1</v>
      </c>
      <c r="BZ163" s="5">
        <v>1</v>
      </c>
      <c r="CA163" s="5">
        <v>1</v>
      </c>
      <c r="CB163" s="5">
        <v>1</v>
      </c>
      <c r="CC163" s="5">
        <v>1</v>
      </c>
      <c r="CD163" s="5">
        <v>1</v>
      </c>
      <c r="CE163" s="5">
        <v>1</v>
      </c>
      <c r="CF163" s="5">
        <v>1</v>
      </c>
      <c r="CG163" s="5">
        <v>1</v>
      </c>
      <c r="CH163" s="5">
        <v>1</v>
      </c>
      <c r="CI163" s="5">
        <v>1</v>
      </c>
      <c r="CJ163" s="5">
        <v>1</v>
      </c>
      <c r="CK163" s="5">
        <v>1</v>
      </c>
      <c r="CL163" s="5">
        <v>1</v>
      </c>
      <c r="CM163" s="5">
        <v>1</v>
      </c>
    </row>
    <row r="164" spans="1:91" x14ac:dyDescent="0.3">
      <c r="A164" s="64" t="s">
        <v>379</v>
      </c>
      <c r="B164" s="5">
        <v>1</v>
      </c>
      <c r="C164" s="5">
        <v>1</v>
      </c>
      <c r="D164" s="5">
        <v>1</v>
      </c>
      <c r="E164" s="5">
        <v>1</v>
      </c>
      <c r="F164" s="5">
        <v>1</v>
      </c>
      <c r="G164" s="5">
        <v>1</v>
      </c>
      <c r="H164" s="5">
        <v>1</v>
      </c>
      <c r="I164" s="5">
        <v>1</v>
      </c>
      <c r="J164" s="5">
        <v>1</v>
      </c>
      <c r="K164" s="5">
        <v>1</v>
      </c>
      <c r="L164" s="5">
        <v>1</v>
      </c>
      <c r="M164" s="5">
        <v>1</v>
      </c>
      <c r="N164" s="5">
        <v>1</v>
      </c>
      <c r="O164" s="5">
        <v>1</v>
      </c>
      <c r="P164" s="5">
        <v>1</v>
      </c>
      <c r="Q164" s="5">
        <v>1</v>
      </c>
      <c r="R164" s="5">
        <v>1</v>
      </c>
      <c r="S164" s="5">
        <v>1</v>
      </c>
      <c r="T164" s="5">
        <v>1</v>
      </c>
      <c r="U164" s="5">
        <v>1</v>
      </c>
      <c r="V164" s="5">
        <v>1</v>
      </c>
      <c r="W164" s="5">
        <v>1</v>
      </c>
      <c r="X164" s="5">
        <v>1</v>
      </c>
      <c r="Y164" s="5">
        <v>1</v>
      </c>
      <c r="Z164" s="5">
        <v>1</v>
      </c>
      <c r="AA164" s="5">
        <v>1</v>
      </c>
      <c r="AB164" s="5">
        <v>1</v>
      </c>
      <c r="AC164" s="5">
        <v>1</v>
      </c>
      <c r="AD164" s="5">
        <v>1</v>
      </c>
      <c r="AE164" s="5">
        <v>1</v>
      </c>
      <c r="AF164" s="5">
        <v>1</v>
      </c>
      <c r="AG164" s="5">
        <v>1</v>
      </c>
      <c r="AH164" s="5">
        <v>1</v>
      </c>
      <c r="AI164" s="5">
        <v>1</v>
      </c>
      <c r="AJ164" s="5">
        <v>1</v>
      </c>
      <c r="AK164" s="5">
        <v>1</v>
      </c>
      <c r="AL164" s="5">
        <v>1</v>
      </c>
      <c r="AM164" s="5">
        <v>1</v>
      </c>
      <c r="AN164" s="5">
        <v>1</v>
      </c>
      <c r="AO164" s="5">
        <v>1</v>
      </c>
      <c r="AP164" s="5">
        <v>1</v>
      </c>
      <c r="AQ164" s="5">
        <v>1</v>
      </c>
      <c r="AR164" s="5">
        <v>1</v>
      </c>
      <c r="AS164" s="5">
        <v>1</v>
      </c>
      <c r="AT164" s="5">
        <v>1</v>
      </c>
      <c r="AU164" s="5">
        <v>1</v>
      </c>
      <c r="AV164" s="5">
        <v>1</v>
      </c>
      <c r="AW164" s="5">
        <v>1</v>
      </c>
      <c r="AX164" s="5">
        <v>1</v>
      </c>
      <c r="AY164" s="5">
        <v>1</v>
      </c>
      <c r="AZ164" s="5">
        <v>1</v>
      </c>
      <c r="BA164" s="5">
        <v>1</v>
      </c>
      <c r="BB164" s="5">
        <v>1</v>
      </c>
      <c r="BC164" s="5">
        <v>1</v>
      </c>
      <c r="BD164" s="5">
        <v>1</v>
      </c>
      <c r="BE164" s="5">
        <v>1</v>
      </c>
      <c r="BF164" s="5">
        <v>1</v>
      </c>
      <c r="BG164" s="5">
        <v>1</v>
      </c>
      <c r="BH164" s="5">
        <v>1</v>
      </c>
      <c r="BI164" s="5">
        <v>1</v>
      </c>
      <c r="BJ164" s="5">
        <v>1</v>
      </c>
      <c r="BK164" s="5">
        <v>1</v>
      </c>
      <c r="BL164" s="5">
        <v>1</v>
      </c>
      <c r="BM164" s="5">
        <v>1</v>
      </c>
      <c r="BN164" s="5">
        <v>1</v>
      </c>
      <c r="BO164" s="5">
        <v>1</v>
      </c>
      <c r="BP164" s="5">
        <v>1</v>
      </c>
      <c r="BQ164" s="5">
        <v>1</v>
      </c>
      <c r="BR164" s="5">
        <v>1</v>
      </c>
      <c r="BS164" s="5">
        <v>1</v>
      </c>
      <c r="BT164" s="5">
        <v>1</v>
      </c>
      <c r="BU164" s="5">
        <v>1</v>
      </c>
      <c r="BV164" s="5">
        <v>1</v>
      </c>
      <c r="BW164" s="5">
        <v>1</v>
      </c>
      <c r="BX164" s="5">
        <v>1</v>
      </c>
      <c r="BY164" s="5">
        <v>1</v>
      </c>
      <c r="BZ164" s="5">
        <v>1</v>
      </c>
      <c r="CA164" s="5">
        <v>1</v>
      </c>
      <c r="CB164" s="5">
        <v>1</v>
      </c>
      <c r="CC164" s="5">
        <v>1</v>
      </c>
      <c r="CD164" s="5">
        <v>1</v>
      </c>
      <c r="CE164" s="5">
        <v>1</v>
      </c>
      <c r="CF164" s="5">
        <v>1</v>
      </c>
      <c r="CG164" s="5">
        <v>1</v>
      </c>
      <c r="CH164" s="5">
        <v>1</v>
      </c>
      <c r="CI164" s="5">
        <v>1</v>
      </c>
      <c r="CJ164" s="5">
        <v>1</v>
      </c>
      <c r="CK164" s="5">
        <v>1</v>
      </c>
      <c r="CL164" s="5">
        <v>1</v>
      </c>
      <c r="CM164" s="5">
        <v>1</v>
      </c>
    </row>
    <row r="165" spans="1:91" x14ac:dyDescent="0.3">
      <c r="A165" s="64" t="s">
        <v>380</v>
      </c>
      <c r="B165" s="5">
        <v>1</v>
      </c>
      <c r="C165" s="5">
        <v>1</v>
      </c>
      <c r="D165" s="5">
        <v>1</v>
      </c>
      <c r="E165" s="5">
        <v>1</v>
      </c>
      <c r="F165" s="5">
        <v>1</v>
      </c>
      <c r="G165" s="5">
        <v>1</v>
      </c>
      <c r="H165" s="5">
        <v>1</v>
      </c>
      <c r="I165" s="5">
        <v>1</v>
      </c>
      <c r="J165" s="5">
        <v>1</v>
      </c>
      <c r="K165" s="5">
        <v>1</v>
      </c>
      <c r="L165" s="5">
        <v>1</v>
      </c>
      <c r="M165" s="5">
        <v>1</v>
      </c>
      <c r="N165" s="5">
        <v>1</v>
      </c>
      <c r="O165" s="5">
        <v>1</v>
      </c>
      <c r="P165" s="5">
        <v>1</v>
      </c>
      <c r="Q165" s="5">
        <v>1</v>
      </c>
      <c r="R165" s="5">
        <v>1</v>
      </c>
      <c r="S165" s="5">
        <v>1</v>
      </c>
      <c r="T165" s="5">
        <v>1</v>
      </c>
      <c r="U165" s="5">
        <v>1</v>
      </c>
      <c r="V165" s="5">
        <v>1</v>
      </c>
      <c r="W165" s="5">
        <v>1</v>
      </c>
      <c r="X165" s="5">
        <v>1</v>
      </c>
      <c r="Y165" s="5">
        <v>1</v>
      </c>
      <c r="Z165" s="5">
        <v>1</v>
      </c>
      <c r="AA165" s="5">
        <v>1</v>
      </c>
      <c r="AB165" s="5">
        <v>1</v>
      </c>
      <c r="AC165" s="5">
        <v>1</v>
      </c>
      <c r="AD165" s="5">
        <v>1</v>
      </c>
      <c r="AE165" s="5">
        <v>1</v>
      </c>
      <c r="AF165" s="5">
        <v>1</v>
      </c>
      <c r="AG165" s="5">
        <v>1</v>
      </c>
      <c r="AH165" s="5">
        <v>1</v>
      </c>
      <c r="AI165" s="5">
        <v>1</v>
      </c>
      <c r="AJ165" s="5">
        <v>1</v>
      </c>
      <c r="AK165" s="5">
        <v>1</v>
      </c>
      <c r="AL165" s="5">
        <v>1</v>
      </c>
      <c r="AM165" s="5">
        <v>1</v>
      </c>
      <c r="AN165" s="5">
        <v>1</v>
      </c>
      <c r="AO165" s="5">
        <v>1</v>
      </c>
      <c r="AP165" s="5">
        <v>1</v>
      </c>
      <c r="AQ165" s="5">
        <v>1</v>
      </c>
      <c r="AR165" s="5">
        <v>1</v>
      </c>
      <c r="AS165" s="5">
        <v>1</v>
      </c>
      <c r="AT165" s="5">
        <v>1</v>
      </c>
      <c r="AU165" s="5">
        <v>1</v>
      </c>
      <c r="AV165" s="5">
        <v>1</v>
      </c>
      <c r="AW165" s="5">
        <v>1</v>
      </c>
      <c r="AX165" s="5">
        <v>1</v>
      </c>
      <c r="AY165" s="5">
        <v>1</v>
      </c>
      <c r="AZ165" s="5">
        <v>1</v>
      </c>
      <c r="BA165" s="5">
        <v>1</v>
      </c>
      <c r="BB165" s="5">
        <v>1</v>
      </c>
      <c r="BC165" s="5">
        <v>1</v>
      </c>
      <c r="BD165" s="5">
        <v>1</v>
      </c>
      <c r="BE165" s="5">
        <v>1</v>
      </c>
      <c r="BF165" s="5">
        <v>1</v>
      </c>
      <c r="BG165" s="5">
        <v>1</v>
      </c>
      <c r="BH165" s="5">
        <v>1</v>
      </c>
      <c r="BI165" s="5">
        <v>1</v>
      </c>
      <c r="BJ165" s="5">
        <v>1</v>
      </c>
      <c r="BK165" s="5">
        <v>1</v>
      </c>
      <c r="BL165" s="5">
        <v>1</v>
      </c>
      <c r="BM165" s="5">
        <v>1</v>
      </c>
      <c r="BN165" s="5">
        <v>1</v>
      </c>
      <c r="BO165" s="5">
        <v>1</v>
      </c>
      <c r="BP165" s="5">
        <v>1</v>
      </c>
      <c r="BQ165" s="5">
        <v>1</v>
      </c>
      <c r="BR165" s="5">
        <v>1</v>
      </c>
      <c r="BS165" s="5">
        <v>1</v>
      </c>
      <c r="BT165" s="5">
        <v>1</v>
      </c>
      <c r="BU165" s="5">
        <v>1</v>
      </c>
      <c r="BV165" s="5">
        <v>1</v>
      </c>
      <c r="BW165" s="5">
        <v>1</v>
      </c>
      <c r="BX165" s="5">
        <v>1</v>
      </c>
      <c r="BY165" s="5">
        <v>1</v>
      </c>
      <c r="BZ165" s="5">
        <v>1</v>
      </c>
      <c r="CA165" s="5">
        <v>1</v>
      </c>
      <c r="CB165" s="5">
        <v>1</v>
      </c>
      <c r="CC165" s="5">
        <v>1</v>
      </c>
      <c r="CD165" s="5">
        <v>1</v>
      </c>
      <c r="CE165" s="5">
        <v>1</v>
      </c>
      <c r="CF165" s="5">
        <v>1</v>
      </c>
      <c r="CG165" s="5">
        <v>1</v>
      </c>
      <c r="CH165" s="5">
        <v>1</v>
      </c>
      <c r="CI165" s="5">
        <v>1</v>
      </c>
      <c r="CJ165" s="5">
        <v>1</v>
      </c>
      <c r="CK165" s="5">
        <v>1</v>
      </c>
      <c r="CL165" s="5">
        <v>1</v>
      </c>
      <c r="CM165" s="5">
        <v>1</v>
      </c>
    </row>
    <row r="166" spans="1:91" x14ac:dyDescent="0.3">
      <c r="A166" s="64" t="s">
        <v>381</v>
      </c>
      <c r="B166" s="5">
        <v>1</v>
      </c>
      <c r="C166" s="5">
        <v>1</v>
      </c>
      <c r="D166" s="5">
        <v>1</v>
      </c>
      <c r="E166" s="5">
        <v>1</v>
      </c>
      <c r="F166" s="5">
        <v>1</v>
      </c>
      <c r="G166" s="5">
        <v>1</v>
      </c>
      <c r="H166" s="5">
        <v>1</v>
      </c>
      <c r="I166" s="5">
        <v>1</v>
      </c>
      <c r="J166" s="5">
        <v>1</v>
      </c>
      <c r="K166" s="5">
        <v>1</v>
      </c>
      <c r="L166" s="5">
        <v>1</v>
      </c>
      <c r="M166" s="5">
        <v>1</v>
      </c>
      <c r="N166" s="5">
        <v>1</v>
      </c>
      <c r="O166" s="5">
        <v>1</v>
      </c>
      <c r="P166" s="5">
        <v>1</v>
      </c>
      <c r="Q166" s="5">
        <v>1</v>
      </c>
      <c r="R166" s="5">
        <v>1</v>
      </c>
      <c r="S166" s="5">
        <v>1</v>
      </c>
      <c r="T166" s="5">
        <v>1</v>
      </c>
      <c r="U166" s="5">
        <v>1</v>
      </c>
      <c r="V166" s="5">
        <v>1</v>
      </c>
      <c r="W166" s="5">
        <v>1</v>
      </c>
      <c r="X166" s="5">
        <v>1</v>
      </c>
      <c r="Y166" s="5">
        <v>1</v>
      </c>
      <c r="Z166" s="5">
        <v>1</v>
      </c>
      <c r="AA166" s="5">
        <v>1</v>
      </c>
      <c r="AB166" s="5">
        <v>1</v>
      </c>
      <c r="AC166" s="5">
        <v>1</v>
      </c>
      <c r="AD166" s="5">
        <v>1</v>
      </c>
      <c r="AE166" s="5">
        <v>1</v>
      </c>
      <c r="AF166" s="5">
        <v>1</v>
      </c>
      <c r="AG166" s="5">
        <v>1</v>
      </c>
      <c r="AH166" s="5">
        <v>1</v>
      </c>
      <c r="AI166" s="5">
        <v>1</v>
      </c>
      <c r="AJ166" s="5">
        <v>1</v>
      </c>
      <c r="AK166" s="5">
        <v>1</v>
      </c>
      <c r="AL166" s="5">
        <v>1</v>
      </c>
      <c r="AM166" s="5">
        <v>1</v>
      </c>
      <c r="AN166" s="5">
        <v>1</v>
      </c>
      <c r="AO166" s="5">
        <v>1</v>
      </c>
      <c r="AP166" s="5">
        <v>1</v>
      </c>
      <c r="AQ166" s="5">
        <v>1</v>
      </c>
      <c r="AR166" s="5">
        <v>1</v>
      </c>
      <c r="AS166" s="5">
        <v>1</v>
      </c>
      <c r="AT166" s="5">
        <v>1</v>
      </c>
      <c r="AU166" s="5">
        <v>1</v>
      </c>
      <c r="AV166" s="5">
        <v>1</v>
      </c>
      <c r="AW166" s="5">
        <v>1</v>
      </c>
      <c r="AX166" s="5">
        <v>1</v>
      </c>
      <c r="AY166" s="5">
        <v>1</v>
      </c>
      <c r="AZ166" s="5">
        <v>1</v>
      </c>
      <c r="BA166" s="5">
        <v>1</v>
      </c>
      <c r="BB166" s="5">
        <v>1</v>
      </c>
      <c r="BC166" s="5">
        <v>1</v>
      </c>
      <c r="BD166" s="5">
        <v>1</v>
      </c>
      <c r="BE166" s="5">
        <v>1</v>
      </c>
      <c r="BF166" s="5">
        <v>1</v>
      </c>
      <c r="BG166" s="5">
        <v>1</v>
      </c>
      <c r="BH166" s="5">
        <v>1</v>
      </c>
      <c r="BI166" s="5">
        <v>1</v>
      </c>
      <c r="BJ166" s="5">
        <v>1</v>
      </c>
      <c r="BK166" s="5">
        <v>1</v>
      </c>
      <c r="BL166" s="5">
        <v>1</v>
      </c>
      <c r="BM166" s="5">
        <v>1</v>
      </c>
      <c r="BN166" s="5">
        <v>1</v>
      </c>
      <c r="BO166" s="5">
        <v>1</v>
      </c>
      <c r="BP166" s="5">
        <v>1</v>
      </c>
      <c r="BQ166" s="5">
        <v>1</v>
      </c>
      <c r="BR166" s="5">
        <v>1</v>
      </c>
      <c r="BS166" s="5">
        <v>1</v>
      </c>
      <c r="BT166" s="5">
        <v>1</v>
      </c>
      <c r="BU166" s="5">
        <v>1</v>
      </c>
      <c r="BV166" s="5">
        <v>1</v>
      </c>
      <c r="BW166" s="5">
        <v>1</v>
      </c>
      <c r="BX166" s="5">
        <v>1</v>
      </c>
      <c r="BY166" s="5">
        <v>1</v>
      </c>
      <c r="BZ166" s="5">
        <v>1</v>
      </c>
      <c r="CA166" s="5">
        <v>1</v>
      </c>
      <c r="CB166" s="5">
        <v>1</v>
      </c>
      <c r="CC166" s="5">
        <v>1</v>
      </c>
      <c r="CD166" s="5">
        <v>1</v>
      </c>
      <c r="CE166" s="5">
        <v>1</v>
      </c>
      <c r="CF166" s="5">
        <v>1</v>
      </c>
      <c r="CG166" s="5">
        <v>1</v>
      </c>
      <c r="CH166" s="5">
        <v>1</v>
      </c>
      <c r="CI166" s="5">
        <v>1</v>
      </c>
      <c r="CJ166" s="5">
        <v>1</v>
      </c>
      <c r="CK166" s="5">
        <v>1</v>
      </c>
      <c r="CL166" s="5">
        <v>1</v>
      </c>
      <c r="CM166" s="5">
        <v>1</v>
      </c>
    </row>
    <row r="167" spans="1:91" x14ac:dyDescent="0.3">
      <c r="A167" s="64" t="s">
        <v>382</v>
      </c>
      <c r="B167" s="5">
        <v>1</v>
      </c>
      <c r="C167" s="5">
        <v>1</v>
      </c>
      <c r="D167" s="5">
        <v>1</v>
      </c>
      <c r="E167" s="5">
        <v>1</v>
      </c>
      <c r="F167" s="5">
        <v>1</v>
      </c>
      <c r="G167" s="5">
        <v>1</v>
      </c>
      <c r="H167" s="5">
        <v>1</v>
      </c>
      <c r="I167" s="5">
        <v>1</v>
      </c>
      <c r="J167" s="5">
        <v>1</v>
      </c>
      <c r="K167" s="5">
        <v>1</v>
      </c>
      <c r="L167" s="5">
        <v>1</v>
      </c>
      <c r="M167" s="5">
        <v>1</v>
      </c>
      <c r="N167" s="5">
        <v>1</v>
      </c>
      <c r="O167" s="5">
        <v>1</v>
      </c>
      <c r="P167" s="5">
        <v>1</v>
      </c>
      <c r="Q167" s="5">
        <v>1</v>
      </c>
      <c r="R167" s="5">
        <v>1</v>
      </c>
      <c r="S167" s="5">
        <v>1</v>
      </c>
      <c r="T167" s="5">
        <v>1</v>
      </c>
      <c r="U167" s="5">
        <v>1</v>
      </c>
      <c r="V167" s="5">
        <v>1</v>
      </c>
      <c r="W167" s="5">
        <v>1</v>
      </c>
      <c r="X167" s="5">
        <v>1</v>
      </c>
      <c r="Y167" s="5">
        <v>1</v>
      </c>
      <c r="Z167" s="5">
        <v>1</v>
      </c>
      <c r="AA167" s="5">
        <v>1</v>
      </c>
      <c r="AB167" s="5">
        <v>1</v>
      </c>
      <c r="AC167" s="5">
        <v>1</v>
      </c>
      <c r="AD167" s="5">
        <v>1</v>
      </c>
      <c r="AE167" s="5">
        <v>1</v>
      </c>
      <c r="AF167" s="5">
        <v>1</v>
      </c>
      <c r="AG167" s="5">
        <v>1</v>
      </c>
      <c r="AH167" s="5">
        <v>1</v>
      </c>
      <c r="AI167" s="5">
        <v>1</v>
      </c>
      <c r="AJ167" s="5">
        <v>1</v>
      </c>
      <c r="AK167" s="5">
        <v>1</v>
      </c>
      <c r="AL167" s="5">
        <v>1</v>
      </c>
      <c r="AM167" s="5">
        <v>1</v>
      </c>
      <c r="AN167" s="5">
        <v>1</v>
      </c>
      <c r="AO167" s="5">
        <v>1</v>
      </c>
      <c r="AP167" s="5">
        <v>1</v>
      </c>
      <c r="AQ167" s="5">
        <v>1</v>
      </c>
      <c r="AR167" s="5">
        <v>1</v>
      </c>
      <c r="AS167" s="5">
        <v>1</v>
      </c>
      <c r="AT167" s="5">
        <v>1</v>
      </c>
      <c r="AU167" s="5">
        <v>1</v>
      </c>
      <c r="AV167" s="5">
        <v>1</v>
      </c>
      <c r="AW167" s="5">
        <v>1</v>
      </c>
      <c r="AX167" s="5">
        <v>1</v>
      </c>
      <c r="AY167" s="5">
        <v>1</v>
      </c>
      <c r="AZ167" s="5">
        <v>1</v>
      </c>
      <c r="BA167" s="5">
        <v>1</v>
      </c>
      <c r="BB167" s="5">
        <v>1</v>
      </c>
      <c r="BC167" s="5">
        <v>1</v>
      </c>
      <c r="BD167" s="5">
        <v>1</v>
      </c>
      <c r="BE167" s="5">
        <v>1</v>
      </c>
      <c r="BF167" s="5">
        <v>1</v>
      </c>
      <c r="BG167" s="5">
        <v>1</v>
      </c>
      <c r="BH167" s="5">
        <v>1</v>
      </c>
      <c r="BI167" s="5">
        <v>1</v>
      </c>
      <c r="BJ167" s="5">
        <v>1</v>
      </c>
      <c r="BK167" s="5">
        <v>1</v>
      </c>
      <c r="BL167" s="5">
        <v>1</v>
      </c>
      <c r="BM167" s="5">
        <v>1</v>
      </c>
      <c r="BN167" s="5">
        <v>1</v>
      </c>
      <c r="BO167" s="5">
        <v>1</v>
      </c>
      <c r="BP167" s="5">
        <v>1</v>
      </c>
      <c r="BQ167" s="5">
        <v>1</v>
      </c>
      <c r="BR167" s="5">
        <v>1</v>
      </c>
      <c r="BS167" s="5">
        <v>1</v>
      </c>
      <c r="BT167" s="5">
        <v>1</v>
      </c>
      <c r="BU167" s="5">
        <v>1</v>
      </c>
      <c r="BV167" s="5">
        <v>1</v>
      </c>
      <c r="BW167" s="5">
        <v>1</v>
      </c>
      <c r="BX167" s="5">
        <v>1</v>
      </c>
      <c r="BY167" s="5">
        <v>1</v>
      </c>
      <c r="BZ167" s="5">
        <v>1</v>
      </c>
      <c r="CA167" s="5">
        <v>1</v>
      </c>
      <c r="CB167" s="5">
        <v>1</v>
      </c>
      <c r="CC167" s="5">
        <v>1</v>
      </c>
      <c r="CD167" s="5">
        <v>1</v>
      </c>
      <c r="CE167" s="5">
        <v>1</v>
      </c>
      <c r="CF167" s="5">
        <v>1</v>
      </c>
      <c r="CG167" s="5">
        <v>1</v>
      </c>
      <c r="CH167" s="5">
        <v>1</v>
      </c>
      <c r="CI167" s="5">
        <v>1</v>
      </c>
      <c r="CJ167" s="5">
        <v>1</v>
      </c>
      <c r="CK167" s="5">
        <v>1</v>
      </c>
      <c r="CL167" s="5">
        <v>1</v>
      </c>
      <c r="CM167" s="5">
        <v>1</v>
      </c>
    </row>
    <row r="168" spans="1:91" x14ac:dyDescent="0.3">
      <c r="A168" s="64" t="s">
        <v>383</v>
      </c>
      <c r="B168" s="5">
        <v>1</v>
      </c>
      <c r="C168" s="5">
        <v>1</v>
      </c>
      <c r="D168" s="5">
        <v>1</v>
      </c>
      <c r="E168" s="5">
        <v>1</v>
      </c>
      <c r="F168" s="5">
        <v>1</v>
      </c>
      <c r="G168" s="5">
        <v>1</v>
      </c>
      <c r="H168" s="5">
        <v>1</v>
      </c>
      <c r="I168" s="5">
        <v>1</v>
      </c>
      <c r="J168" s="5">
        <v>1</v>
      </c>
      <c r="K168" s="5">
        <v>1</v>
      </c>
      <c r="L168" s="5">
        <v>1</v>
      </c>
      <c r="M168" s="5">
        <v>1</v>
      </c>
      <c r="N168" s="5">
        <v>1</v>
      </c>
      <c r="O168" s="5">
        <v>1</v>
      </c>
      <c r="P168" s="5">
        <v>1</v>
      </c>
      <c r="Q168" s="5">
        <v>1</v>
      </c>
      <c r="R168" s="5">
        <v>1</v>
      </c>
      <c r="S168" s="5">
        <v>1</v>
      </c>
      <c r="T168" s="5">
        <v>1</v>
      </c>
      <c r="U168" s="5">
        <v>1</v>
      </c>
      <c r="V168" s="5">
        <v>1</v>
      </c>
      <c r="W168" s="5">
        <v>1</v>
      </c>
      <c r="X168" s="5">
        <v>1</v>
      </c>
      <c r="Y168" s="5">
        <v>1</v>
      </c>
      <c r="Z168" s="5">
        <v>1</v>
      </c>
      <c r="AA168" s="5">
        <v>1</v>
      </c>
      <c r="AB168" s="5">
        <v>1</v>
      </c>
      <c r="AC168" s="5">
        <v>1</v>
      </c>
      <c r="AD168" s="5">
        <v>1</v>
      </c>
      <c r="AE168" s="5">
        <v>1</v>
      </c>
      <c r="AF168" s="5">
        <v>1</v>
      </c>
      <c r="AG168" s="5">
        <v>1</v>
      </c>
      <c r="AH168" s="5">
        <v>1</v>
      </c>
      <c r="AI168" s="5">
        <v>1</v>
      </c>
      <c r="AJ168" s="5">
        <v>1</v>
      </c>
      <c r="AK168" s="5">
        <v>1</v>
      </c>
      <c r="AL168" s="5">
        <v>1</v>
      </c>
      <c r="AM168" s="5">
        <v>1</v>
      </c>
      <c r="AN168" s="5">
        <v>1</v>
      </c>
      <c r="AO168" s="5">
        <v>1</v>
      </c>
      <c r="AP168" s="5">
        <v>1</v>
      </c>
      <c r="AQ168" s="5">
        <v>1</v>
      </c>
      <c r="AR168" s="5">
        <v>1</v>
      </c>
      <c r="AS168" s="5">
        <v>1</v>
      </c>
      <c r="AT168" s="5">
        <v>1</v>
      </c>
      <c r="AU168" s="5">
        <v>1</v>
      </c>
      <c r="AV168" s="5">
        <v>1</v>
      </c>
      <c r="AW168" s="5">
        <v>1</v>
      </c>
      <c r="AX168" s="5">
        <v>1</v>
      </c>
      <c r="AY168" s="5">
        <v>1</v>
      </c>
      <c r="AZ168" s="5">
        <v>1</v>
      </c>
      <c r="BA168" s="5">
        <v>1</v>
      </c>
      <c r="BB168" s="5">
        <v>1</v>
      </c>
      <c r="BC168" s="5">
        <v>1</v>
      </c>
      <c r="BD168" s="5">
        <v>1</v>
      </c>
      <c r="BE168" s="5">
        <v>1</v>
      </c>
      <c r="BF168" s="5">
        <v>1</v>
      </c>
      <c r="BG168" s="5">
        <v>1</v>
      </c>
      <c r="BH168" s="5">
        <v>1</v>
      </c>
      <c r="BI168" s="5">
        <v>1</v>
      </c>
      <c r="BJ168" s="5">
        <v>1</v>
      </c>
      <c r="BK168" s="5">
        <v>1</v>
      </c>
      <c r="BL168" s="5">
        <v>1</v>
      </c>
      <c r="BM168" s="5">
        <v>1</v>
      </c>
      <c r="BN168" s="5">
        <v>1</v>
      </c>
      <c r="BO168" s="5">
        <v>1</v>
      </c>
      <c r="BP168" s="5">
        <v>1</v>
      </c>
      <c r="BQ168" s="5">
        <v>1</v>
      </c>
      <c r="BR168" s="5">
        <v>1</v>
      </c>
      <c r="BS168" s="5">
        <v>1</v>
      </c>
      <c r="BT168" s="5">
        <v>1</v>
      </c>
      <c r="BU168" s="5">
        <v>1</v>
      </c>
      <c r="BV168" s="5">
        <v>1</v>
      </c>
      <c r="BW168" s="5">
        <v>1</v>
      </c>
      <c r="BX168" s="5">
        <v>1</v>
      </c>
      <c r="BY168" s="5">
        <v>1</v>
      </c>
      <c r="BZ168" s="5">
        <v>1</v>
      </c>
      <c r="CA168" s="5">
        <v>1</v>
      </c>
      <c r="CB168" s="5">
        <v>1</v>
      </c>
      <c r="CC168" s="5">
        <v>1</v>
      </c>
      <c r="CD168" s="5">
        <v>1</v>
      </c>
      <c r="CE168" s="5">
        <v>1</v>
      </c>
      <c r="CF168" s="5">
        <v>1</v>
      </c>
      <c r="CG168" s="5">
        <v>1</v>
      </c>
      <c r="CH168" s="5">
        <v>1</v>
      </c>
      <c r="CI168" s="5">
        <v>1</v>
      </c>
      <c r="CJ168" s="5">
        <v>1</v>
      </c>
      <c r="CK168" s="5">
        <v>1</v>
      </c>
      <c r="CL168" s="5">
        <v>1</v>
      </c>
      <c r="CM168" s="5">
        <v>1</v>
      </c>
    </row>
    <row r="169" spans="1:91" x14ac:dyDescent="0.3">
      <c r="A169" s="64" t="s">
        <v>384</v>
      </c>
      <c r="B169" s="5">
        <v>1</v>
      </c>
      <c r="C169" s="5">
        <v>1</v>
      </c>
      <c r="D169" s="5">
        <v>1</v>
      </c>
      <c r="E169" s="5">
        <v>1</v>
      </c>
      <c r="F169" s="5">
        <v>1</v>
      </c>
      <c r="G169" s="5">
        <v>1</v>
      </c>
      <c r="H169" s="5">
        <v>1</v>
      </c>
      <c r="I169" s="5">
        <v>1</v>
      </c>
      <c r="J169" s="5">
        <v>1</v>
      </c>
      <c r="K169" s="5">
        <v>1</v>
      </c>
      <c r="L169" s="5">
        <v>1</v>
      </c>
      <c r="M169" s="5">
        <v>1</v>
      </c>
      <c r="N169" s="5">
        <v>1</v>
      </c>
      <c r="O169" s="5">
        <v>1</v>
      </c>
      <c r="P169" s="5">
        <v>1</v>
      </c>
      <c r="Q169" s="5">
        <v>1</v>
      </c>
      <c r="R169" s="5">
        <v>1</v>
      </c>
      <c r="S169" s="5">
        <v>1</v>
      </c>
      <c r="T169" s="5">
        <v>1</v>
      </c>
      <c r="U169" s="5">
        <v>1</v>
      </c>
      <c r="V169" s="5">
        <v>1</v>
      </c>
      <c r="W169" s="5">
        <v>1</v>
      </c>
      <c r="X169" s="5">
        <v>1</v>
      </c>
      <c r="Y169" s="5">
        <v>1</v>
      </c>
      <c r="Z169" s="5">
        <v>1</v>
      </c>
      <c r="AA169" s="5">
        <v>1</v>
      </c>
      <c r="AB169" s="5">
        <v>1</v>
      </c>
      <c r="AC169" s="5">
        <v>1</v>
      </c>
      <c r="AD169" s="5">
        <v>1</v>
      </c>
      <c r="AE169" s="5">
        <v>1</v>
      </c>
      <c r="AF169" s="5">
        <v>1</v>
      </c>
      <c r="AG169" s="5">
        <v>1</v>
      </c>
      <c r="AH169" s="5">
        <v>1</v>
      </c>
      <c r="AI169" s="5">
        <v>1</v>
      </c>
      <c r="AJ169" s="5">
        <v>1</v>
      </c>
      <c r="AK169" s="5">
        <v>1</v>
      </c>
      <c r="AL169" s="5">
        <v>1</v>
      </c>
      <c r="AM169" s="5">
        <v>1</v>
      </c>
      <c r="AN169" s="5">
        <v>1</v>
      </c>
      <c r="AO169" s="5">
        <v>1</v>
      </c>
      <c r="AP169" s="5">
        <v>1</v>
      </c>
      <c r="AQ169" s="5">
        <v>1</v>
      </c>
      <c r="AR169" s="5">
        <v>1</v>
      </c>
      <c r="AS169" s="5">
        <v>1</v>
      </c>
      <c r="AT169" s="5">
        <v>1</v>
      </c>
      <c r="AU169" s="5">
        <v>1</v>
      </c>
      <c r="AV169" s="5">
        <v>1</v>
      </c>
      <c r="AW169" s="5">
        <v>1</v>
      </c>
      <c r="AX169" s="5">
        <v>1</v>
      </c>
      <c r="AY169" s="5">
        <v>1</v>
      </c>
      <c r="AZ169" s="5">
        <v>1</v>
      </c>
      <c r="BA169" s="5">
        <v>1</v>
      </c>
      <c r="BB169" s="5">
        <v>1</v>
      </c>
      <c r="BC169" s="5">
        <v>1</v>
      </c>
      <c r="BD169" s="5">
        <v>1</v>
      </c>
      <c r="BE169" s="5">
        <v>1</v>
      </c>
      <c r="BF169" s="5">
        <v>1</v>
      </c>
      <c r="BG169" s="5">
        <v>1</v>
      </c>
      <c r="BH169" s="5">
        <v>1</v>
      </c>
      <c r="BI169" s="5">
        <v>1</v>
      </c>
      <c r="BJ169" s="5">
        <v>1</v>
      </c>
      <c r="BK169" s="5">
        <v>1</v>
      </c>
      <c r="BL169" s="5">
        <v>1</v>
      </c>
      <c r="BM169" s="5">
        <v>1</v>
      </c>
      <c r="BN169" s="5">
        <v>1</v>
      </c>
      <c r="BO169" s="5">
        <v>1</v>
      </c>
      <c r="BP169" s="5">
        <v>1</v>
      </c>
      <c r="BQ169" s="5">
        <v>1</v>
      </c>
      <c r="BR169" s="5">
        <v>1</v>
      </c>
      <c r="BS169" s="5">
        <v>1</v>
      </c>
      <c r="BT169" s="5">
        <v>1</v>
      </c>
      <c r="BU169" s="5">
        <v>1</v>
      </c>
      <c r="BV169" s="5">
        <v>1</v>
      </c>
      <c r="BW169" s="5">
        <v>1</v>
      </c>
      <c r="BX169" s="5">
        <v>1</v>
      </c>
      <c r="BY169" s="5">
        <v>1</v>
      </c>
      <c r="BZ169" s="5">
        <v>1</v>
      </c>
      <c r="CA169" s="5">
        <v>1</v>
      </c>
      <c r="CB169" s="5">
        <v>1</v>
      </c>
      <c r="CC169" s="5">
        <v>1</v>
      </c>
      <c r="CD169" s="5">
        <v>1</v>
      </c>
      <c r="CE169" s="5">
        <v>1</v>
      </c>
      <c r="CF169" s="5">
        <v>1</v>
      </c>
      <c r="CG169" s="5">
        <v>1</v>
      </c>
      <c r="CH169" s="5">
        <v>1</v>
      </c>
      <c r="CI169" s="5">
        <v>1</v>
      </c>
      <c r="CJ169" s="5">
        <v>1</v>
      </c>
      <c r="CK169" s="5">
        <v>1</v>
      </c>
      <c r="CL169" s="5">
        <v>1</v>
      </c>
      <c r="CM169" s="5">
        <v>1</v>
      </c>
    </row>
    <row r="170" spans="1:91" x14ac:dyDescent="0.3">
      <c r="A170" s="64" t="s">
        <v>385</v>
      </c>
      <c r="B170" s="5">
        <v>1</v>
      </c>
      <c r="C170" s="5">
        <v>1</v>
      </c>
      <c r="D170" s="5">
        <v>1</v>
      </c>
      <c r="E170" s="5">
        <v>1</v>
      </c>
      <c r="F170" s="5">
        <v>1</v>
      </c>
      <c r="G170" s="5">
        <v>1</v>
      </c>
      <c r="H170" s="5">
        <v>1</v>
      </c>
      <c r="I170" s="5">
        <v>1</v>
      </c>
      <c r="J170" s="5">
        <v>1</v>
      </c>
      <c r="K170" s="5">
        <v>1</v>
      </c>
      <c r="L170" s="5">
        <v>1</v>
      </c>
      <c r="M170" s="5">
        <v>1</v>
      </c>
      <c r="N170" s="5">
        <v>1</v>
      </c>
      <c r="O170" s="5">
        <v>1</v>
      </c>
      <c r="P170" s="5">
        <v>1</v>
      </c>
      <c r="Q170" s="5">
        <v>1</v>
      </c>
      <c r="R170" s="5">
        <v>1</v>
      </c>
      <c r="S170" s="5">
        <v>1</v>
      </c>
      <c r="T170" s="5">
        <v>1</v>
      </c>
      <c r="U170" s="5">
        <v>1</v>
      </c>
      <c r="V170" s="5">
        <v>1</v>
      </c>
      <c r="W170" s="5">
        <v>1</v>
      </c>
      <c r="X170" s="5">
        <v>1</v>
      </c>
      <c r="Y170" s="5">
        <v>1</v>
      </c>
      <c r="Z170" s="5">
        <v>1</v>
      </c>
      <c r="AA170" s="5">
        <v>1</v>
      </c>
      <c r="AB170" s="5">
        <v>1</v>
      </c>
      <c r="AC170" s="5">
        <v>1</v>
      </c>
      <c r="AD170" s="5">
        <v>1</v>
      </c>
      <c r="AE170" s="5">
        <v>1</v>
      </c>
      <c r="AF170" s="5">
        <v>1</v>
      </c>
      <c r="AG170" s="5">
        <v>1</v>
      </c>
      <c r="AH170" s="5">
        <v>1</v>
      </c>
      <c r="AI170" s="5">
        <v>1</v>
      </c>
      <c r="AJ170" s="5">
        <v>1</v>
      </c>
      <c r="AK170" s="5">
        <v>1</v>
      </c>
      <c r="AL170" s="5">
        <v>1</v>
      </c>
      <c r="AM170" s="5">
        <v>1</v>
      </c>
      <c r="AN170" s="5">
        <v>1</v>
      </c>
      <c r="AO170" s="5">
        <v>1</v>
      </c>
      <c r="AP170" s="5">
        <v>1</v>
      </c>
      <c r="AQ170" s="5">
        <v>1</v>
      </c>
      <c r="AR170" s="5">
        <v>1</v>
      </c>
      <c r="AS170" s="5">
        <v>1</v>
      </c>
      <c r="AT170" s="5">
        <v>1</v>
      </c>
      <c r="AU170" s="5">
        <v>1</v>
      </c>
      <c r="AV170" s="5">
        <v>1</v>
      </c>
      <c r="AW170" s="5">
        <v>1</v>
      </c>
      <c r="AX170" s="5">
        <v>1</v>
      </c>
      <c r="AY170" s="5">
        <v>1</v>
      </c>
      <c r="AZ170" s="5">
        <v>1</v>
      </c>
      <c r="BA170" s="5">
        <v>1</v>
      </c>
      <c r="BB170" s="5">
        <v>1</v>
      </c>
      <c r="BC170" s="5">
        <v>1</v>
      </c>
      <c r="BD170" s="5">
        <v>1</v>
      </c>
      <c r="BE170" s="5">
        <v>1</v>
      </c>
      <c r="BF170" s="5">
        <v>1</v>
      </c>
      <c r="BG170" s="5">
        <v>1</v>
      </c>
      <c r="BH170" s="5">
        <v>1</v>
      </c>
      <c r="BI170" s="5">
        <v>1</v>
      </c>
      <c r="BJ170" s="5">
        <v>1</v>
      </c>
      <c r="BK170" s="5">
        <v>1</v>
      </c>
      <c r="BL170" s="5">
        <v>1</v>
      </c>
      <c r="BM170" s="5">
        <v>1</v>
      </c>
      <c r="BN170" s="5">
        <v>1</v>
      </c>
      <c r="BO170" s="5">
        <v>1</v>
      </c>
      <c r="BP170" s="5">
        <v>1</v>
      </c>
      <c r="BQ170" s="5">
        <v>1</v>
      </c>
      <c r="BR170" s="5">
        <v>1</v>
      </c>
      <c r="BS170" s="5">
        <v>1</v>
      </c>
      <c r="BT170" s="5">
        <v>1</v>
      </c>
      <c r="BU170" s="5">
        <v>1</v>
      </c>
      <c r="BV170" s="5">
        <v>1</v>
      </c>
      <c r="BW170" s="5">
        <v>1</v>
      </c>
      <c r="BX170" s="5">
        <v>1</v>
      </c>
      <c r="BY170" s="5">
        <v>1</v>
      </c>
      <c r="BZ170" s="5">
        <v>1</v>
      </c>
      <c r="CA170" s="5">
        <v>1</v>
      </c>
      <c r="CB170" s="5">
        <v>1</v>
      </c>
      <c r="CC170" s="5">
        <v>1</v>
      </c>
      <c r="CD170" s="5">
        <v>1</v>
      </c>
      <c r="CE170" s="5">
        <v>1</v>
      </c>
      <c r="CF170" s="5">
        <v>1</v>
      </c>
      <c r="CG170" s="5">
        <v>1</v>
      </c>
      <c r="CH170" s="5">
        <v>1</v>
      </c>
      <c r="CI170" s="5">
        <v>1</v>
      </c>
      <c r="CJ170" s="5">
        <v>1</v>
      </c>
      <c r="CK170" s="5">
        <v>1</v>
      </c>
      <c r="CL170" s="5">
        <v>1</v>
      </c>
      <c r="CM170" s="5">
        <v>1</v>
      </c>
    </row>
    <row r="171" spans="1:91" x14ac:dyDescent="0.3">
      <c r="A171" s="64" t="s">
        <v>386</v>
      </c>
      <c r="B171" s="5">
        <v>1</v>
      </c>
      <c r="C171" s="5">
        <v>1</v>
      </c>
      <c r="D171" s="5">
        <v>1</v>
      </c>
      <c r="E171" s="5">
        <v>1</v>
      </c>
      <c r="F171" s="5">
        <v>1</v>
      </c>
      <c r="G171" s="5">
        <v>1</v>
      </c>
      <c r="H171" s="5">
        <v>1</v>
      </c>
      <c r="I171" s="5">
        <v>1</v>
      </c>
      <c r="J171" s="5">
        <v>1</v>
      </c>
      <c r="K171" s="5">
        <v>1</v>
      </c>
      <c r="L171" s="5">
        <v>1</v>
      </c>
      <c r="M171" s="5">
        <v>1</v>
      </c>
      <c r="N171" s="5">
        <v>1</v>
      </c>
      <c r="O171" s="5">
        <v>1</v>
      </c>
      <c r="P171" s="5">
        <v>1</v>
      </c>
      <c r="Q171" s="5">
        <v>1</v>
      </c>
      <c r="R171" s="5">
        <v>1</v>
      </c>
      <c r="S171" s="5">
        <v>1</v>
      </c>
      <c r="T171" s="5">
        <v>1</v>
      </c>
      <c r="U171" s="5">
        <v>1</v>
      </c>
      <c r="V171" s="5">
        <v>1</v>
      </c>
      <c r="W171" s="5">
        <v>1</v>
      </c>
      <c r="X171" s="5">
        <v>1</v>
      </c>
      <c r="Y171" s="5">
        <v>1</v>
      </c>
      <c r="Z171" s="5">
        <v>1</v>
      </c>
      <c r="AA171" s="5">
        <v>1</v>
      </c>
      <c r="AB171" s="5">
        <v>1</v>
      </c>
      <c r="AC171" s="5">
        <v>1</v>
      </c>
      <c r="AD171" s="5">
        <v>1</v>
      </c>
      <c r="AE171" s="5">
        <v>1</v>
      </c>
      <c r="AF171" s="5">
        <v>1</v>
      </c>
      <c r="AG171" s="5">
        <v>1</v>
      </c>
      <c r="AH171" s="5">
        <v>1</v>
      </c>
      <c r="AI171" s="5">
        <v>1</v>
      </c>
      <c r="AJ171" s="5">
        <v>1</v>
      </c>
      <c r="AK171" s="5">
        <v>1</v>
      </c>
      <c r="AL171" s="5">
        <v>1</v>
      </c>
      <c r="AM171" s="5">
        <v>1</v>
      </c>
      <c r="AN171" s="5">
        <v>1</v>
      </c>
      <c r="AO171" s="5">
        <v>1</v>
      </c>
      <c r="AP171" s="5">
        <v>1</v>
      </c>
      <c r="AQ171" s="5">
        <v>1</v>
      </c>
      <c r="AR171" s="5">
        <v>1</v>
      </c>
      <c r="AS171" s="5">
        <v>1</v>
      </c>
      <c r="AT171" s="5">
        <v>1</v>
      </c>
      <c r="AU171" s="5">
        <v>1</v>
      </c>
      <c r="AV171" s="5">
        <v>1</v>
      </c>
      <c r="AW171" s="5">
        <v>1</v>
      </c>
      <c r="AX171" s="5">
        <v>1</v>
      </c>
      <c r="AY171" s="5">
        <v>1</v>
      </c>
      <c r="AZ171" s="5">
        <v>1</v>
      </c>
      <c r="BA171" s="5">
        <v>1</v>
      </c>
      <c r="BB171" s="5">
        <v>1</v>
      </c>
      <c r="BC171" s="5">
        <v>1</v>
      </c>
      <c r="BD171" s="5">
        <v>1</v>
      </c>
      <c r="BE171" s="5">
        <v>1</v>
      </c>
      <c r="BF171" s="5">
        <v>1</v>
      </c>
      <c r="BG171" s="5">
        <v>1</v>
      </c>
      <c r="BH171" s="5">
        <v>1</v>
      </c>
      <c r="BI171" s="5">
        <v>1</v>
      </c>
      <c r="BJ171" s="5">
        <v>1</v>
      </c>
      <c r="BK171" s="5">
        <v>1</v>
      </c>
      <c r="BL171" s="5">
        <v>1</v>
      </c>
      <c r="BM171" s="5">
        <v>1</v>
      </c>
      <c r="BN171" s="5">
        <v>1</v>
      </c>
      <c r="BO171" s="5">
        <v>1</v>
      </c>
      <c r="BP171" s="5">
        <v>1</v>
      </c>
      <c r="BQ171" s="5">
        <v>1</v>
      </c>
      <c r="BR171" s="5">
        <v>1</v>
      </c>
      <c r="BS171" s="5">
        <v>1</v>
      </c>
      <c r="BT171" s="5">
        <v>1</v>
      </c>
      <c r="BU171" s="5">
        <v>1</v>
      </c>
      <c r="BV171" s="5">
        <v>1</v>
      </c>
      <c r="BW171" s="5">
        <v>1</v>
      </c>
      <c r="BX171" s="5">
        <v>1</v>
      </c>
      <c r="BY171" s="5">
        <v>1</v>
      </c>
      <c r="BZ171" s="5">
        <v>1</v>
      </c>
      <c r="CA171" s="5">
        <v>1</v>
      </c>
      <c r="CB171" s="5">
        <v>1</v>
      </c>
      <c r="CC171" s="5">
        <v>1</v>
      </c>
      <c r="CD171" s="5">
        <v>1</v>
      </c>
      <c r="CE171" s="5">
        <v>1</v>
      </c>
      <c r="CF171" s="5">
        <v>1</v>
      </c>
      <c r="CG171" s="5">
        <v>1</v>
      </c>
      <c r="CH171" s="5">
        <v>1</v>
      </c>
      <c r="CI171" s="5">
        <v>1</v>
      </c>
      <c r="CJ171" s="5">
        <v>1</v>
      </c>
      <c r="CK171" s="5">
        <v>1</v>
      </c>
      <c r="CL171" s="5">
        <v>1</v>
      </c>
      <c r="CM171" s="5">
        <v>1</v>
      </c>
    </row>
  </sheetData>
  <mergeCells count="16">
    <mergeCell ref="BX2:CE2"/>
    <mergeCell ref="B1:V1"/>
    <mergeCell ref="W1:AQ1"/>
    <mergeCell ref="BP1:CM1"/>
    <mergeCell ref="AR1:BO1"/>
    <mergeCell ref="CF2:CM2"/>
    <mergeCell ref="B2:H2"/>
    <mergeCell ref="I2:O2"/>
    <mergeCell ref="P2:V2"/>
    <mergeCell ref="W2:AC2"/>
    <mergeCell ref="AD2:AJ2"/>
    <mergeCell ref="AK2:AQ2"/>
    <mergeCell ref="AR2:AY2"/>
    <mergeCell ref="AZ2:BG2"/>
    <mergeCell ref="BH2:BO2"/>
    <mergeCell ref="BP2:BW2"/>
  </mergeCells>
  <phoneticPr fontId="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T172"/>
  <sheetViews>
    <sheetView workbookViewId="0">
      <pane xSplit="1" ySplit="3" topLeftCell="B55" activePane="bottomRight" state="frozen"/>
      <selection activeCell="A136" sqref="A136:A147"/>
      <selection pane="topRight" activeCell="A136" sqref="A136:A147"/>
      <selection pane="bottomLeft" activeCell="A136" sqref="A136:A147"/>
      <selection pane="bottomRight" activeCell="B161" sqref="B161:AT172"/>
    </sheetView>
  </sheetViews>
  <sheetFormatPr baseColWidth="10" defaultColWidth="11.453125" defaultRowHeight="12" x14ac:dyDescent="0.3"/>
  <cols>
    <col min="1" max="1" width="13.453125" style="1" customWidth="1"/>
    <col min="2" max="16384" width="11.453125" style="1"/>
  </cols>
  <sheetData>
    <row r="1" spans="1:46" x14ac:dyDescent="0.3">
      <c r="A1" s="6" t="s">
        <v>113</v>
      </c>
      <c r="B1" s="431" t="s">
        <v>111</v>
      </c>
      <c r="C1" s="432"/>
      <c r="D1" s="432"/>
      <c r="E1" s="432"/>
      <c r="F1" s="432"/>
      <c r="G1" s="432"/>
      <c r="H1" s="432"/>
      <c r="I1" s="432"/>
      <c r="J1" s="432"/>
      <c r="K1" s="432"/>
      <c r="L1" s="432"/>
      <c r="M1" s="432"/>
      <c r="N1" s="432"/>
      <c r="O1" s="432"/>
      <c r="P1" s="432"/>
      <c r="Q1" s="432"/>
      <c r="R1" s="432"/>
      <c r="S1" s="432"/>
      <c r="T1" s="432"/>
      <c r="U1" s="432"/>
      <c r="V1" s="432"/>
      <c r="W1" s="431" t="s">
        <v>112</v>
      </c>
      <c r="X1" s="431"/>
      <c r="Y1" s="431"/>
      <c r="Z1" s="431"/>
      <c r="AA1" s="431"/>
      <c r="AB1" s="431"/>
      <c r="AC1" s="431"/>
      <c r="AD1" s="431"/>
      <c r="AE1" s="431"/>
      <c r="AF1" s="431"/>
      <c r="AG1" s="431"/>
      <c r="AH1" s="431"/>
      <c r="AI1" s="431"/>
      <c r="AJ1" s="431"/>
      <c r="AK1" s="431"/>
      <c r="AL1" s="431"/>
      <c r="AM1" s="431"/>
      <c r="AN1" s="431"/>
      <c r="AO1" s="431"/>
      <c r="AP1" s="431"/>
      <c r="AQ1" s="431"/>
      <c r="AR1" s="431"/>
      <c r="AS1" s="431"/>
      <c r="AT1" s="431"/>
    </row>
    <row r="2" spans="1:46" x14ac:dyDescent="0.3">
      <c r="B2" s="425" t="s">
        <v>49</v>
      </c>
      <c r="C2" s="426"/>
      <c r="D2" s="426"/>
      <c r="E2" s="426"/>
      <c r="F2" s="426"/>
      <c r="G2" s="426"/>
      <c r="H2" s="426"/>
      <c r="I2" s="427" t="s">
        <v>50</v>
      </c>
      <c r="J2" s="428"/>
      <c r="K2" s="428"/>
      <c r="L2" s="428"/>
      <c r="M2" s="428"/>
      <c r="N2" s="428"/>
      <c r="O2" s="428"/>
      <c r="P2" s="429" t="s">
        <v>51</v>
      </c>
      <c r="Q2" s="424"/>
      <c r="R2" s="424"/>
      <c r="S2" s="424"/>
      <c r="T2" s="424"/>
      <c r="U2" s="424"/>
      <c r="V2" s="424"/>
      <c r="W2" s="425" t="s">
        <v>49</v>
      </c>
      <c r="X2" s="425"/>
      <c r="Y2" s="425"/>
      <c r="Z2" s="425"/>
      <c r="AA2" s="425"/>
      <c r="AB2" s="425"/>
      <c r="AC2" s="425"/>
      <c r="AD2" s="425"/>
      <c r="AE2" s="427" t="s">
        <v>50</v>
      </c>
      <c r="AF2" s="427"/>
      <c r="AG2" s="427"/>
      <c r="AH2" s="427"/>
      <c r="AI2" s="427"/>
      <c r="AJ2" s="427"/>
      <c r="AK2" s="427"/>
      <c r="AL2" s="427"/>
      <c r="AM2" s="429" t="s">
        <v>51</v>
      </c>
      <c r="AN2" s="429"/>
      <c r="AO2" s="429"/>
      <c r="AP2" s="429"/>
      <c r="AQ2" s="429"/>
      <c r="AR2" s="429"/>
      <c r="AS2" s="429"/>
      <c r="AT2" s="429"/>
    </row>
    <row r="3" spans="1:46" x14ac:dyDescent="0.3">
      <c r="B3" s="3" t="s">
        <v>32</v>
      </c>
      <c r="C3" s="3" t="s">
        <v>127</v>
      </c>
      <c r="D3" s="3" t="s">
        <v>33</v>
      </c>
      <c r="E3" s="3" t="s">
        <v>128</v>
      </c>
      <c r="F3" s="3" t="s">
        <v>129</v>
      </c>
      <c r="G3" s="3" t="s">
        <v>34</v>
      </c>
      <c r="H3" s="3" t="s">
        <v>35</v>
      </c>
      <c r="I3" s="3" t="s">
        <v>32</v>
      </c>
      <c r="J3" s="3" t="s">
        <v>29</v>
      </c>
      <c r="K3" s="3" t="s">
        <v>33</v>
      </c>
      <c r="L3" s="3" t="s">
        <v>30</v>
      </c>
      <c r="M3" s="3" t="s">
        <v>31</v>
      </c>
      <c r="N3" s="3" t="s">
        <v>34</v>
      </c>
      <c r="O3" s="3" t="s">
        <v>35</v>
      </c>
      <c r="P3" s="3" t="s">
        <v>32</v>
      </c>
      <c r="Q3" s="3" t="s">
        <v>29</v>
      </c>
      <c r="R3" s="3" t="s">
        <v>33</v>
      </c>
      <c r="S3" s="3" t="s">
        <v>30</v>
      </c>
      <c r="T3" s="3" t="s">
        <v>31</v>
      </c>
      <c r="U3" s="3" t="s">
        <v>34</v>
      </c>
      <c r="V3" s="3" t="s">
        <v>35</v>
      </c>
      <c r="W3" s="3" t="s">
        <v>40</v>
      </c>
      <c r="X3" s="3" t="s">
        <v>41</v>
      </c>
      <c r="Y3" s="3" t="s">
        <v>42</v>
      </c>
      <c r="Z3" s="3" t="s">
        <v>43</v>
      </c>
      <c r="AA3" s="3" t="s">
        <v>44</v>
      </c>
      <c r="AB3" s="3" t="s">
        <v>45</v>
      </c>
      <c r="AC3" s="3" t="s">
        <v>46</v>
      </c>
      <c r="AD3" s="3" t="s">
        <v>47</v>
      </c>
      <c r="AE3" s="3" t="s">
        <v>40</v>
      </c>
      <c r="AF3" s="3" t="s">
        <v>41</v>
      </c>
      <c r="AG3" s="3" t="s">
        <v>42</v>
      </c>
      <c r="AH3" s="3" t="s">
        <v>43</v>
      </c>
      <c r="AI3" s="3" t="s">
        <v>44</v>
      </c>
      <c r="AJ3" s="3" t="s">
        <v>45</v>
      </c>
      <c r="AK3" s="3" t="s">
        <v>46</v>
      </c>
      <c r="AL3" s="3" t="s">
        <v>47</v>
      </c>
      <c r="AM3" s="3" t="s">
        <v>40</v>
      </c>
      <c r="AN3" s="3" t="s">
        <v>41</v>
      </c>
      <c r="AO3" s="3" t="s">
        <v>42</v>
      </c>
      <c r="AP3" s="3" t="s">
        <v>43</v>
      </c>
      <c r="AQ3" s="3" t="s">
        <v>44</v>
      </c>
      <c r="AR3" s="3" t="s">
        <v>45</v>
      </c>
      <c r="AS3" s="3" t="s">
        <v>46</v>
      </c>
      <c r="AT3" s="3" t="s">
        <v>47</v>
      </c>
    </row>
    <row r="4" spans="1:46" s="22" customFormat="1" x14ac:dyDescent="0.3">
      <c r="A4" s="21" t="s">
        <v>0</v>
      </c>
      <c r="B4" s="23">
        <v>1</v>
      </c>
      <c r="C4" s="23">
        <v>1</v>
      </c>
      <c r="D4" s="23">
        <v>1</v>
      </c>
      <c r="E4" s="23">
        <v>1</v>
      </c>
      <c r="F4" s="23">
        <v>1</v>
      </c>
      <c r="G4" s="23">
        <v>1</v>
      </c>
      <c r="H4" s="23">
        <v>1</v>
      </c>
      <c r="I4" s="23">
        <v>1</v>
      </c>
      <c r="J4" s="23">
        <v>1</v>
      </c>
      <c r="K4" s="23">
        <v>1</v>
      </c>
      <c r="L4" s="23">
        <v>1</v>
      </c>
      <c r="M4" s="23">
        <v>1</v>
      </c>
      <c r="N4" s="23">
        <v>1</v>
      </c>
      <c r="O4" s="23">
        <v>1</v>
      </c>
      <c r="P4" s="23">
        <v>1</v>
      </c>
      <c r="Q4" s="23">
        <v>1</v>
      </c>
      <c r="R4" s="23">
        <v>1</v>
      </c>
      <c r="S4" s="23">
        <v>1</v>
      </c>
      <c r="T4" s="23">
        <v>1</v>
      </c>
      <c r="U4" s="23">
        <v>1</v>
      </c>
      <c r="V4" s="23">
        <v>1</v>
      </c>
      <c r="W4" s="23">
        <v>1</v>
      </c>
      <c r="X4" s="23">
        <v>1</v>
      </c>
      <c r="Y4" s="23">
        <v>1</v>
      </c>
      <c r="Z4" s="23">
        <v>1</v>
      </c>
      <c r="AA4" s="23">
        <v>1</v>
      </c>
      <c r="AB4" s="23">
        <v>1</v>
      </c>
      <c r="AC4" s="23">
        <v>1</v>
      </c>
      <c r="AD4" s="23">
        <v>1</v>
      </c>
      <c r="AE4" s="23">
        <v>1</v>
      </c>
      <c r="AF4" s="23">
        <v>1</v>
      </c>
      <c r="AG4" s="23">
        <v>1</v>
      </c>
      <c r="AH4" s="23">
        <v>1</v>
      </c>
      <c r="AI4" s="23">
        <v>1</v>
      </c>
      <c r="AJ4" s="23">
        <v>1</v>
      </c>
      <c r="AK4" s="23">
        <v>1</v>
      </c>
      <c r="AL4" s="23">
        <v>1</v>
      </c>
      <c r="AM4" s="23">
        <v>1</v>
      </c>
      <c r="AN4" s="23">
        <v>1</v>
      </c>
      <c r="AO4" s="23">
        <v>1</v>
      </c>
      <c r="AP4" s="23">
        <v>1</v>
      </c>
      <c r="AQ4" s="23">
        <v>1</v>
      </c>
      <c r="AR4" s="23">
        <v>1</v>
      </c>
      <c r="AS4" s="23">
        <v>1</v>
      </c>
      <c r="AT4" s="23">
        <v>1</v>
      </c>
    </row>
    <row r="5" spans="1:46" s="22" customFormat="1" x14ac:dyDescent="0.3">
      <c r="A5" s="21" t="s">
        <v>1</v>
      </c>
      <c r="B5" s="23">
        <v>1</v>
      </c>
      <c r="C5" s="23">
        <v>1</v>
      </c>
      <c r="D5" s="23">
        <v>1</v>
      </c>
      <c r="E5" s="23">
        <v>1</v>
      </c>
      <c r="F5" s="23">
        <v>1</v>
      </c>
      <c r="G5" s="23">
        <v>1</v>
      </c>
      <c r="H5" s="23">
        <v>1</v>
      </c>
      <c r="I5" s="23">
        <v>1</v>
      </c>
      <c r="J5" s="23">
        <v>1</v>
      </c>
      <c r="K5" s="23">
        <v>1</v>
      </c>
      <c r="L5" s="23">
        <v>1</v>
      </c>
      <c r="M5" s="23">
        <v>1</v>
      </c>
      <c r="N5" s="23">
        <v>1</v>
      </c>
      <c r="O5" s="23">
        <v>1</v>
      </c>
      <c r="P5" s="23">
        <v>1</v>
      </c>
      <c r="Q5" s="23">
        <v>1</v>
      </c>
      <c r="R5" s="23">
        <v>1</v>
      </c>
      <c r="S5" s="23">
        <v>1</v>
      </c>
      <c r="T5" s="23">
        <v>1</v>
      </c>
      <c r="U5" s="23">
        <v>1</v>
      </c>
      <c r="V5" s="23">
        <v>1</v>
      </c>
      <c r="W5" s="23">
        <v>1</v>
      </c>
      <c r="X5" s="23">
        <v>1</v>
      </c>
      <c r="Y5" s="23">
        <v>1</v>
      </c>
      <c r="Z5" s="23">
        <v>1</v>
      </c>
      <c r="AA5" s="23">
        <v>1</v>
      </c>
      <c r="AB5" s="23">
        <v>1</v>
      </c>
      <c r="AC5" s="23">
        <v>1</v>
      </c>
      <c r="AD5" s="23">
        <v>1</v>
      </c>
      <c r="AE5" s="23">
        <v>1</v>
      </c>
      <c r="AF5" s="23">
        <v>1</v>
      </c>
      <c r="AG5" s="23">
        <v>1</v>
      </c>
      <c r="AH5" s="23">
        <v>1</v>
      </c>
      <c r="AI5" s="23">
        <v>1</v>
      </c>
      <c r="AJ5" s="23">
        <v>1</v>
      </c>
      <c r="AK5" s="23">
        <v>1</v>
      </c>
      <c r="AL5" s="23">
        <v>1</v>
      </c>
      <c r="AM5" s="23">
        <v>1</v>
      </c>
      <c r="AN5" s="23">
        <v>1</v>
      </c>
      <c r="AO5" s="23">
        <v>1</v>
      </c>
      <c r="AP5" s="23">
        <v>1</v>
      </c>
      <c r="AQ5" s="23">
        <v>1</v>
      </c>
      <c r="AR5" s="23">
        <v>1</v>
      </c>
      <c r="AS5" s="23">
        <v>1</v>
      </c>
      <c r="AT5" s="23">
        <v>1</v>
      </c>
    </row>
    <row r="6" spans="1:46" s="22" customFormat="1" x14ac:dyDescent="0.3">
      <c r="A6" s="21" t="s">
        <v>2</v>
      </c>
      <c r="B6" s="23">
        <v>1</v>
      </c>
      <c r="C6" s="23">
        <v>1</v>
      </c>
      <c r="D6" s="23">
        <v>1</v>
      </c>
      <c r="E6" s="23">
        <v>1</v>
      </c>
      <c r="F6" s="23">
        <v>1</v>
      </c>
      <c r="G6" s="23">
        <v>1</v>
      </c>
      <c r="H6" s="23">
        <v>1</v>
      </c>
      <c r="I6" s="23">
        <v>1</v>
      </c>
      <c r="J6" s="23">
        <v>1</v>
      </c>
      <c r="K6" s="23">
        <v>1</v>
      </c>
      <c r="L6" s="23">
        <v>1</v>
      </c>
      <c r="M6" s="23">
        <v>1</v>
      </c>
      <c r="N6" s="23">
        <v>1</v>
      </c>
      <c r="O6" s="23">
        <v>1</v>
      </c>
      <c r="P6" s="23">
        <v>1</v>
      </c>
      <c r="Q6" s="23">
        <v>1</v>
      </c>
      <c r="R6" s="23">
        <v>1</v>
      </c>
      <c r="S6" s="23">
        <v>1</v>
      </c>
      <c r="T6" s="23">
        <v>1</v>
      </c>
      <c r="U6" s="23">
        <v>1</v>
      </c>
      <c r="V6" s="23">
        <v>1</v>
      </c>
      <c r="W6" s="23">
        <v>1</v>
      </c>
      <c r="X6" s="23">
        <v>1</v>
      </c>
      <c r="Y6" s="23">
        <v>1</v>
      </c>
      <c r="Z6" s="23">
        <v>1</v>
      </c>
      <c r="AA6" s="23">
        <v>1</v>
      </c>
      <c r="AB6" s="23">
        <v>1</v>
      </c>
      <c r="AC6" s="23">
        <v>1</v>
      </c>
      <c r="AD6" s="23">
        <v>1</v>
      </c>
      <c r="AE6" s="23">
        <v>1</v>
      </c>
      <c r="AF6" s="23">
        <v>1</v>
      </c>
      <c r="AG6" s="23">
        <v>1</v>
      </c>
      <c r="AH6" s="23">
        <v>1</v>
      </c>
      <c r="AI6" s="23">
        <v>1</v>
      </c>
      <c r="AJ6" s="23">
        <v>1</v>
      </c>
      <c r="AK6" s="23">
        <v>1</v>
      </c>
      <c r="AL6" s="23">
        <v>1</v>
      </c>
      <c r="AM6" s="23">
        <v>1</v>
      </c>
      <c r="AN6" s="23">
        <v>1</v>
      </c>
      <c r="AO6" s="23">
        <v>1</v>
      </c>
      <c r="AP6" s="23">
        <v>1</v>
      </c>
      <c r="AQ6" s="23">
        <v>1</v>
      </c>
      <c r="AR6" s="23">
        <v>1</v>
      </c>
      <c r="AS6" s="23">
        <v>1</v>
      </c>
      <c r="AT6" s="23">
        <v>1</v>
      </c>
    </row>
    <row r="7" spans="1:46" s="22" customFormat="1" x14ac:dyDescent="0.3">
      <c r="A7" s="21" t="s">
        <v>3</v>
      </c>
      <c r="B7" s="23">
        <v>1</v>
      </c>
      <c r="C7" s="23">
        <v>1</v>
      </c>
      <c r="D7" s="23">
        <v>1</v>
      </c>
      <c r="E7" s="23">
        <v>1</v>
      </c>
      <c r="F7" s="23">
        <v>1</v>
      </c>
      <c r="G7" s="23">
        <v>1</v>
      </c>
      <c r="H7" s="23">
        <v>1</v>
      </c>
      <c r="I7" s="23">
        <v>1</v>
      </c>
      <c r="J7" s="23">
        <v>1</v>
      </c>
      <c r="K7" s="23">
        <v>1</v>
      </c>
      <c r="L7" s="23">
        <v>1</v>
      </c>
      <c r="M7" s="23">
        <v>1</v>
      </c>
      <c r="N7" s="23">
        <v>1</v>
      </c>
      <c r="O7" s="23">
        <v>1</v>
      </c>
      <c r="P7" s="23">
        <v>1</v>
      </c>
      <c r="Q7" s="23">
        <v>1</v>
      </c>
      <c r="R7" s="23">
        <v>1</v>
      </c>
      <c r="S7" s="23">
        <v>1</v>
      </c>
      <c r="T7" s="23">
        <v>1</v>
      </c>
      <c r="U7" s="23">
        <v>1</v>
      </c>
      <c r="V7" s="23">
        <v>1</v>
      </c>
      <c r="W7" s="23">
        <v>1</v>
      </c>
      <c r="X7" s="23">
        <v>1</v>
      </c>
      <c r="Y7" s="23">
        <v>1</v>
      </c>
      <c r="Z7" s="23">
        <v>1</v>
      </c>
      <c r="AA7" s="23">
        <v>1</v>
      </c>
      <c r="AB7" s="23">
        <v>1</v>
      </c>
      <c r="AC7" s="23">
        <v>1</v>
      </c>
      <c r="AD7" s="23">
        <v>1</v>
      </c>
      <c r="AE7" s="23">
        <v>1</v>
      </c>
      <c r="AF7" s="23">
        <v>1</v>
      </c>
      <c r="AG7" s="23">
        <v>1</v>
      </c>
      <c r="AH7" s="23">
        <v>1</v>
      </c>
      <c r="AI7" s="23">
        <v>1</v>
      </c>
      <c r="AJ7" s="23">
        <v>1</v>
      </c>
      <c r="AK7" s="23">
        <v>1</v>
      </c>
      <c r="AL7" s="23">
        <v>1</v>
      </c>
      <c r="AM7" s="23">
        <v>1</v>
      </c>
      <c r="AN7" s="23">
        <v>1</v>
      </c>
      <c r="AO7" s="23">
        <v>1</v>
      </c>
      <c r="AP7" s="23">
        <v>1</v>
      </c>
      <c r="AQ7" s="23">
        <v>1</v>
      </c>
      <c r="AR7" s="23">
        <v>1</v>
      </c>
      <c r="AS7" s="23">
        <v>1</v>
      </c>
      <c r="AT7" s="23">
        <v>1</v>
      </c>
    </row>
    <row r="8" spans="1:46" s="22" customFormat="1" x14ac:dyDescent="0.3">
      <c r="A8" s="21" t="s">
        <v>4</v>
      </c>
      <c r="B8" s="23">
        <v>1</v>
      </c>
      <c r="C8" s="23">
        <v>1</v>
      </c>
      <c r="D8" s="23">
        <v>1</v>
      </c>
      <c r="E8" s="23">
        <v>1</v>
      </c>
      <c r="F8" s="23">
        <v>1</v>
      </c>
      <c r="G8" s="23">
        <v>1</v>
      </c>
      <c r="H8" s="23">
        <v>1</v>
      </c>
      <c r="I8" s="23">
        <v>1</v>
      </c>
      <c r="J8" s="23">
        <v>1</v>
      </c>
      <c r="K8" s="23">
        <v>1</v>
      </c>
      <c r="L8" s="23">
        <v>1</v>
      </c>
      <c r="M8" s="23">
        <v>1</v>
      </c>
      <c r="N8" s="23">
        <v>1</v>
      </c>
      <c r="O8" s="23">
        <v>1</v>
      </c>
      <c r="P8" s="23">
        <v>1</v>
      </c>
      <c r="Q8" s="23">
        <v>1</v>
      </c>
      <c r="R8" s="23">
        <v>1</v>
      </c>
      <c r="S8" s="23">
        <v>1</v>
      </c>
      <c r="T8" s="23">
        <v>1</v>
      </c>
      <c r="U8" s="23">
        <v>1</v>
      </c>
      <c r="V8" s="23">
        <v>1</v>
      </c>
      <c r="W8" s="23">
        <v>1</v>
      </c>
      <c r="X8" s="23">
        <v>1</v>
      </c>
      <c r="Y8" s="23">
        <v>1</v>
      </c>
      <c r="Z8" s="23">
        <v>1</v>
      </c>
      <c r="AA8" s="23">
        <v>1</v>
      </c>
      <c r="AB8" s="23">
        <v>1</v>
      </c>
      <c r="AC8" s="23">
        <v>1</v>
      </c>
      <c r="AD8" s="23">
        <v>1</v>
      </c>
      <c r="AE8" s="23">
        <v>1</v>
      </c>
      <c r="AF8" s="23">
        <v>1</v>
      </c>
      <c r="AG8" s="23">
        <v>1</v>
      </c>
      <c r="AH8" s="23">
        <v>1</v>
      </c>
      <c r="AI8" s="23">
        <v>1</v>
      </c>
      <c r="AJ8" s="23">
        <v>1</v>
      </c>
      <c r="AK8" s="23">
        <v>1</v>
      </c>
      <c r="AL8" s="23">
        <v>1</v>
      </c>
      <c r="AM8" s="23">
        <v>1</v>
      </c>
      <c r="AN8" s="23">
        <v>1</v>
      </c>
      <c r="AO8" s="23">
        <v>1</v>
      </c>
      <c r="AP8" s="23">
        <v>1</v>
      </c>
      <c r="AQ8" s="23">
        <v>1</v>
      </c>
      <c r="AR8" s="23">
        <v>1</v>
      </c>
      <c r="AS8" s="23">
        <v>1</v>
      </c>
      <c r="AT8" s="23">
        <v>1</v>
      </c>
    </row>
    <row r="9" spans="1:46" s="22" customFormat="1" x14ac:dyDescent="0.3">
      <c r="A9" s="21" t="s">
        <v>5</v>
      </c>
      <c r="B9" s="23">
        <v>1</v>
      </c>
      <c r="C9" s="23">
        <v>1</v>
      </c>
      <c r="D9" s="23">
        <v>1</v>
      </c>
      <c r="E9" s="23">
        <v>1</v>
      </c>
      <c r="F9" s="23">
        <v>1</v>
      </c>
      <c r="G9" s="23">
        <v>1</v>
      </c>
      <c r="H9" s="23">
        <v>1</v>
      </c>
      <c r="I9" s="23">
        <v>1</v>
      </c>
      <c r="J9" s="23">
        <v>1</v>
      </c>
      <c r="K9" s="23">
        <v>1</v>
      </c>
      <c r="L9" s="23">
        <v>1</v>
      </c>
      <c r="M9" s="23">
        <v>1</v>
      </c>
      <c r="N9" s="23">
        <v>1</v>
      </c>
      <c r="O9" s="23">
        <v>1</v>
      </c>
      <c r="P9" s="23">
        <v>1</v>
      </c>
      <c r="Q9" s="23">
        <v>1</v>
      </c>
      <c r="R9" s="23">
        <v>1</v>
      </c>
      <c r="S9" s="23">
        <v>1</v>
      </c>
      <c r="T9" s="23">
        <v>1</v>
      </c>
      <c r="U9" s="23">
        <v>1</v>
      </c>
      <c r="V9" s="23">
        <v>1</v>
      </c>
      <c r="W9" s="23">
        <v>1</v>
      </c>
      <c r="X9" s="23">
        <v>1</v>
      </c>
      <c r="Y9" s="23">
        <v>1</v>
      </c>
      <c r="Z9" s="23">
        <v>1</v>
      </c>
      <c r="AA9" s="23">
        <v>1</v>
      </c>
      <c r="AB9" s="23">
        <v>1</v>
      </c>
      <c r="AC9" s="23">
        <v>1</v>
      </c>
      <c r="AD9" s="23">
        <v>1</v>
      </c>
      <c r="AE9" s="23">
        <v>1</v>
      </c>
      <c r="AF9" s="23">
        <v>1</v>
      </c>
      <c r="AG9" s="23">
        <v>1</v>
      </c>
      <c r="AH9" s="23">
        <v>1</v>
      </c>
      <c r="AI9" s="23">
        <v>1</v>
      </c>
      <c r="AJ9" s="23">
        <v>1</v>
      </c>
      <c r="AK9" s="23">
        <v>1</v>
      </c>
      <c r="AL9" s="23">
        <v>1</v>
      </c>
      <c r="AM9" s="23">
        <v>1</v>
      </c>
      <c r="AN9" s="23">
        <v>1</v>
      </c>
      <c r="AO9" s="23">
        <v>1</v>
      </c>
      <c r="AP9" s="23">
        <v>1</v>
      </c>
      <c r="AQ9" s="23">
        <v>1</v>
      </c>
      <c r="AR9" s="23">
        <v>1</v>
      </c>
      <c r="AS9" s="23">
        <v>1</v>
      </c>
      <c r="AT9" s="23">
        <v>1</v>
      </c>
    </row>
    <row r="10" spans="1:46" s="22" customFormat="1" x14ac:dyDescent="0.3">
      <c r="A10" s="21" t="s">
        <v>6</v>
      </c>
      <c r="B10" s="23">
        <v>1</v>
      </c>
      <c r="C10" s="23">
        <v>1</v>
      </c>
      <c r="D10" s="23">
        <v>1</v>
      </c>
      <c r="E10" s="23">
        <v>1</v>
      </c>
      <c r="F10" s="23">
        <v>1</v>
      </c>
      <c r="G10" s="23">
        <v>1</v>
      </c>
      <c r="H10" s="23">
        <v>1</v>
      </c>
      <c r="I10" s="23">
        <v>1</v>
      </c>
      <c r="J10" s="23">
        <v>1</v>
      </c>
      <c r="K10" s="23">
        <v>1</v>
      </c>
      <c r="L10" s="23">
        <v>1</v>
      </c>
      <c r="M10" s="23">
        <v>1</v>
      </c>
      <c r="N10" s="23">
        <v>1</v>
      </c>
      <c r="O10" s="23">
        <v>1</v>
      </c>
      <c r="P10" s="23">
        <v>1</v>
      </c>
      <c r="Q10" s="23">
        <v>1</v>
      </c>
      <c r="R10" s="23">
        <v>1</v>
      </c>
      <c r="S10" s="23">
        <v>1</v>
      </c>
      <c r="T10" s="23">
        <v>1</v>
      </c>
      <c r="U10" s="23">
        <v>1</v>
      </c>
      <c r="V10" s="23">
        <v>1</v>
      </c>
      <c r="W10" s="23">
        <v>1</v>
      </c>
      <c r="X10" s="23">
        <v>1</v>
      </c>
      <c r="Y10" s="23">
        <v>1</v>
      </c>
      <c r="Z10" s="23">
        <v>1</v>
      </c>
      <c r="AA10" s="23">
        <v>1</v>
      </c>
      <c r="AB10" s="23">
        <v>1</v>
      </c>
      <c r="AC10" s="23">
        <v>1</v>
      </c>
      <c r="AD10" s="23">
        <v>1</v>
      </c>
      <c r="AE10" s="23">
        <v>1</v>
      </c>
      <c r="AF10" s="23">
        <v>1</v>
      </c>
      <c r="AG10" s="23">
        <v>1</v>
      </c>
      <c r="AH10" s="23">
        <v>1</v>
      </c>
      <c r="AI10" s="23">
        <v>1</v>
      </c>
      <c r="AJ10" s="23">
        <v>1</v>
      </c>
      <c r="AK10" s="23">
        <v>1</v>
      </c>
      <c r="AL10" s="23">
        <v>1</v>
      </c>
      <c r="AM10" s="23">
        <v>1</v>
      </c>
      <c r="AN10" s="23">
        <v>1</v>
      </c>
      <c r="AO10" s="23">
        <v>1</v>
      </c>
      <c r="AP10" s="23">
        <v>1</v>
      </c>
      <c r="AQ10" s="23">
        <v>1</v>
      </c>
      <c r="AR10" s="23">
        <v>1</v>
      </c>
      <c r="AS10" s="23">
        <v>1</v>
      </c>
      <c r="AT10" s="23">
        <v>1</v>
      </c>
    </row>
    <row r="11" spans="1:46" s="22" customFormat="1" x14ac:dyDescent="0.3">
      <c r="A11" s="21" t="s">
        <v>7</v>
      </c>
      <c r="B11" s="23">
        <v>1</v>
      </c>
      <c r="C11" s="23">
        <v>1</v>
      </c>
      <c r="D11" s="23">
        <v>1</v>
      </c>
      <c r="E11" s="23">
        <v>1</v>
      </c>
      <c r="F11" s="23">
        <v>1</v>
      </c>
      <c r="G11" s="23">
        <v>1</v>
      </c>
      <c r="H11" s="23">
        <v>1</v>
      </c>
      <c r="I11" s="23">
        <v>1</v>
      </c>
      <c r="J11" s="23">
        <v>1</v>
      </c>
      <c r="K11" s="23">
        <v>1</v>
      </c>
      <c r="L11" s="23">
        <v>1</v>
      </c>
      <c r="M11" s="23">
        <v>1</v>
      </c>
      <c r="N11" s="23">
        <v>1</v>
      </c>
      <c r="O11" s="23">
        <v>1</v>
      </c>
      <c r="P11" s="23">
        <v>1</v>
      </c>
      <c r="Q11" s="23">
        <v>1</v>
      </c>
      <c r="R11" s="23">
        <v>1</v>
      </c>
      <c r="S11" s="23">
        <v>1</v>
      </c>
      <c r="T11" s="23">
        <v>1</v>
      </c>
      <c r="U11" s="23">
        <v>1</v>
      </c>
      <c r="V11" s="23">
        <v>1</v>
      </c>
      <c r="W11" s="23">
        <v>1</v>
      </c>
      <c r="X11" s="23">
        <v>1</v>
      </c>
      <c r="Y11" s="23">
        <v>1</v>
      </c>
      <c r="Z11" s="23">
        <v>1</v>
      </c>
      <c r="AA11" s="23">
        <v>1</v>
      </c>
      <c r="AB11" s="23">
        <v>1</v>
      </c>
      <c r="AC11" s="23">
        <v>1</v>
      </c>
      <c r="AD11" s="23">
        <v>1</v>
      </c>
      <c r="AE11" s="23">
        <v>1</v>
      </c>
      <c r="AF11" s="23">
        <v>1</v>
      </c>
      <c r="AG11" s="23">
        <v>1</v>
      </c>
      <c r="AH11" s="23">
        <v>1</v>
      </c>
      <c r="AI11" s="23">
        <v>1</v>
      </c>
      <c r="AJ11" s="23">
        <v>1</v>
      </c>
      <c r="AK11" s="23">
        <v>1</v>
      </c>
      <c r="AL11" s="23">
        <v>1</v>
      </c>
      <c r="AM11" s="23">
        <v>1</v>
      </c>
      <c r="AN11" s="23">
        <v>1</v>
      </c>
      <c r="AO11" s="23">
        <v>1</v>
      </c>
      <c r="AP11" s="23">
        <v>1</v>
      </c>
      <c r="AQ11" s="23">
        <v>1</v>
      </c>
      <c r="AR11" s="23">
        <v>1</v>
      </c>
      <c r="AS11" s="23">
        <v>1</v>
      </c>
      <c r="AT11" s="23">
        <v>1</v>
      </c>
    </row>
    <row r="12" spans="1:46" s="22" customFormat="1" x14ac:dyDescent="0.3">
      <c r="A12" s="21" t="s">
        <v>8</v>
      </c>
      <c r="B12" s="23">
        <v>1</v>
      </c>
      <c r="C12" s="23">
        <v>1</v>
      </c>
      <c r="D12" s="23">
        <v>1</v>
      </c>
      <c r="E12" s="23">
        <v>1</v>
      </c>
      <c r="F12" s="23">
        <v>1</v>
      </c>
      <c r="G12" s="23">
        <v>1</v>
      </c>
      <c r="H12" s="23">
        <v>1</v>
      </c>
      <c r="I12" s="23">
        <v>1</v>
      </c>
      <c r="J12" s="23">
        <v>1</v>
      </c>
      <c r="K12" s="23">
        <v>1</v>
      </c>
      <c r="L12" s="23">
        <v>1</v>
      </c>
      <c r="M12" s="23">
        <v>1</v>
      </c>
      <c r="N12" s="23">
        <v>1</v>
      </c>
      <c r="O12" s="23">
        <v>1</v>
      </c>
      <c r="P12" s="23">
        <v>1</v>
      </c>
      <c r="Q12" s="23">
        <v>1</v>
      </c>
      <c r="R12" s="23">
        <v>1</v>
      </c>
      <c r="S12" s="23">
        <v>1</v>
      </c>
      <c r="T12" s="23">
        <v>1</v>
      </c>
      <c r="U12" s="23">
        <v>1</v>
      </c>
      <c r="V12" s="23">
        <v>1</v>
      </c>
      <c r="W12" s="23">
        <v>1</v>
      </c>
      <c r="X12" s="23">
        <v>1</v>
      </c>
      <c r="Y12" s="23">
        <v>1</v>
      </c>
      <c r="Z12" s="23">
        <v>1</v>
      </c>
      <c r="AA12" s="23">
        <v>1</v>
      </c>
      <c r="AB12" s="23">
        <v>1</v>
      </c>
      <c r="AC12" s="23">
        <v>1</v>
      </c>
      <c r="AD12" s="23">
        <v>1</v>
      </c>
      <c r="AE12" s="23">
        <v>1</v>
      </c>
      <c r="AF12" s="23">
        <v>1</v>
      </c>
      <c r="AG12" s="23">
        <v>1</v>
      </c>
      <c r="AH12" s="23">
        <v>1</v>
      </c>
      <c r="AI12" s="23">
        <v>1</v>
      </c>
      <c r="AJ12" s="23">
        <v>1</v>
      </c>
      <c r="AK12" s="23">
        <v>1</v>
      </c>
      <c r="AL12" s="23">
        <v>1</v>
      </c>
      <c r="AM12" s="23">
        <v>1</v>
      </c>
      <c r="AN12" s="23">
        <v>1</v>
      </c>
      <c r="AO12" s="23">
        <v>1</v>
      </c>
      <c r="AP12" s="23">
        <v>1</v>
      </c>
      <c r="AQ12" s="23">
        <v>1</v>
      </c>
      <c r="AR12" s="23">
        <v>1</v>
      </c>
      <c r="AS12" s="23">
        <v>1</v>
      </c>
      <c r="AT12" s="23">
        <v>1</v>
      </c>
    </row>
    <row r="13" spans="1:46" s="22" customFormat="1" x14ac:dyDescent="0.3">
      <c r="A13" s="21" t="s">
        <v>9</v>
      </c>
      <c r="B13" s="23">
        <v>1</v>
      </c>
      <c r="C13" s="23">
        <v>1</v>
      </c>
      <c r="D13" s="23">
        <v>1</v>
      </c>
      <c r="E13" s="23">
        <v>1</v>
      </c>
      <c r="F13" s="23">
        <v>1</v>
      </c>
      <c r="G13" s="23">
        <v>1</v>
      </c>
      <c r="H13" s="23">
        <v>1</v>
      </c>
      <c r="I13" s="23">
        <v>1</v>
      </c>
      <c r="J13" s="23">
        <v>1</v>
      </c>
      <c r="K13" s="23">
        <v>1</v>
      </c>
      <c r="L13" s="23">
        <v>1</v>
      </c>
      <c r="M13" s="23">
        <v>1</v>
      </c>
      <c r="N13" s="23">
        <v>1</v>
      </c>
      <c r="O13" s="23">
        <v>1</v>
      </c>
      <c r="P13" s="23">
        <v>1</v>
      </c>
      <c r="Q13" s="23">
        <v>1</v>
      </c>
      <c r="R13" s="23">
        <v>1</v>
      </c>
      <c r="S13" s="23">
        <v>1</v>
      </c>
      <c r="T13" s="23">
        <v>1</v>
      </c>
      <c r="U13" s="23">
        <v>1</v>
      </c>
      <c r="V13" s="23">
        <v>1</v>
      </c>
      <c r="W13" s="23">
        <v>1</v>
      </c>
      <c r="X13" s="23">
        <v>1</v>
      </c>
      <c r="Y13" s="23">
        <v>1</v>
      </c>
      <c r="Z13" s="23">
        <v>1</v>
      </c>
      <c r="AA13" s="23">
        <v>1</v>
      </c>
      <c r="AB13" s="23">
        <v>1</v>
      </c>
      <c r="AC13" s="23">
        <v>1</v>
      </c>
      <c r="AD13" s="23">
        <v>1</v>
      </c>
      <c r="AE13" s="23">
        <v>1</v>
      </c>
      <c r="AF13" s="23">
        <v>1</v>
      </c>
      <c r="AG13" s="23">
        <v>1</v>
      </c>
      <c r="AH13" s="23">
        <v>1</v>
      </c>
      <c r="AI13" s="23">
        <v>1</v>
      </c>
      <c r="AJ13" s="23">
        <v>1</v>
      </c>
      <c r="AK13" s="23">
        <v>1</v>
      </c>
      <c r="AL13" s="23">
        <v>1</v>
      </c>
      <c r="AM13" s="23">
        <v>1</v>
      </c>
      <c r="AN13" s="23">
        <v>1</v>
      </c>
      <c r="AO13" s="23">
        <v>1</v>
      </c>
      <c r="AP13" s="23">
        <v>1</v>
      </c>
      <c r="AQ13" s="23">
        <v>1</v>
      </c>
      <c r="AR13" s="23">
        <v>1</v>
      </c>
      <c r="AS13" s="23">
        <v>1</v>
      </c>
      <c r="AT13" s="23">
        <v>1</v>
      </c>
    </row>
    <row r="14" spans="1:46" s="22" customFormat="1" x14ac:dyDescent="0.3">
      <c r="A14" s="21" t="s">
        <v>10</v>
      </c>
      <c r="B14" s="23">
        <v>1</v>
      </c>
      <c r="C14" s="23">
        <v>1</v>
      </c>
      <c r="D14" s="23">
        <v>1</v>
      </c>
      <c r="E14" s="23">
        <v>1</v>
      </c>
      <c r="F14" s="23">
        <v>1</v>
      </c>
      <c r="G14" s="23">
        <v>1</v>
      </c>
      <c r="H14" s="23">
        <v>1</v>
      </c>
      <c r="I14" s="23">
        <v>1</v>
      </c>
      <c r="J14" s="23">
        <v>1</v>
      </c>
      <c r="K14" s="23">
        <v>1</v>
      </c>
      <c r="L14" s="23">
        <v>1</v>
      </c>
      <c r="M14" s="23">
        <v>1</v>
      </c>
      <c r="N14" s="23">
        <v>1</v>
      </c>
      <c r="O14" s="23">
        <v>1</v>
      </c>
      <c r="P14" s="23">
        <v>1</v>
      </c>
      <c r="Q14" s="23">
        <v>1</v>
      </c>
      <c r="R14" s="23">
        <v>1</v>
      </c>
      <c r="S14" s="23">
        <v>1</v>
      </c>
      <c r="T14" s="23">
        <v>1</v>
      </c>
      <c r="U14" s="23">
        <v>1</v>
      </c>
      <c r="V14" s="23">
        <v>1</v>
      </c>
      <c r="W14" s="23">
        <v>1</v>
      </c>
      <c r="X14" s="23">
        <v>1</v>
      </c>
      <c r="Y14" s="23">
        <v>1</v>
      </c>
      <c r="Z14" s="23">
        <v>1</v>
      </c>
      <c r="AA14" s="23">
        <v>1</v>
      </c>
      <c r="AB14" s="23">
        <v>1</v>
      </c>
      <c r="AC14" s="23">
        <v>1</v>
      </c>
      <c r="AD14" s="23">
        <v>1</v>
      </c>
      <c r="AE14" s="23">
        <v>1</v>
      </c>
      <c r="AF14" s="23">
        <v>1</v>
      </c>
      <c r="AG14" s="23">
        <v>1</v>
      </c>
      <c r="AH14" s="23">
        <v>1</v>
      </c>
      <c r="AI14" s="23">
        <v>1</v>
      </c>
      <c r="AJ14" s="23">
        <v>1</v>
      </c>
      <c r="AK14" s="23">
        <v>1</v>
      </c>
      <c r="AL14" s="23">
        <v>1</v>
      </c>
      <c r="AM14" s="23">
        <v>1</v>
      </c>
      <c r="AN14" s="23">
        <v>1</v>
      </c>
      <c r="AO14" s="23">
        <v>1</v>
      </c>
      <c r="AP14" s="23">
        <v>1</v>
      </c>
      <c r="AQ14" s="23">
        <v>1</v>
      </c>
      <c r="AR14" s="23">
        <v>1</v>
      </c>
      <c r="AS14" s="23">
        <v>1</v>
      </c>
      <c r="AT14" s="23">
        <v>1</v>
      </c>
    </row>
    <row r="15" spans="1:46" s="22" customFormat="1" x14ac:dyDescent="0.3">
      <c r="A15" s="21" t="s">
        <v>11</v>
      </c>
      <c r="B15" s="23">
        <v>1</v>
      </c>
      <c r="C15" s="23">
        <v>1</v>
      </c>
      <c r="D15" s="23">
        <v>1</v>
      </c>
      <c r="E15" s="23">
        <v>1</v>
      </c>
      <c r="F15" s="23">
        <v>1</v>
      </c>
      <c r="G15" s="23">
        <v>1</v>
      </c>
      <c r="H15" s="23">
        <v>1</v>
      </c>
      <c r="I15" s="23">
        <v>1</v>
      </c>
      <c r="J15" s="23">
        <v>1</v>
      </c>
      <c r="K15" s="23">
        <v>1</v>
      </c>
      <c r="L15" s="23">
        <v>1</v>
      </c>
      <c r="M15" s="23">
        <v>1</v>
      </c>
      <c r="N15" s="23">
        <v>1</v>
      </c>
      <c r="O15" s="23">
        <v>1</v>
      </c>
      <c r="P15" s="23">
        <v>1</v>
      </c>
      <c r="Q15" s="23">
        <v>1</v>
      </c>
      <c r="R15" s="23">
        <v>1</v>
      </c>
      <c r="S15" s="23">
        <v>1</v>
      </c>
      <c r="T15" s="23">
        <v>1</v>
      </c>
      <c r="U15" s="23">
        <v>1</v>
      </c>
      <c r="V15" s="23">
        <v>1</v>
      </c>
      <c r="W15" s="23">
        <v>1</v>
      </c>
      <c r="X15" s="23">
        <v>1</v>
      </c>
      <c r="Y15" s="23">
        <v>1</v>
      </c>
      <c r="Z15" s="23">
        <v>1</v>
      </c>
      <c r="AA15" s="23">
        <v>1</v>
      </c>
      <c r="AB15" s="23">
        <v>1</v>
      </c>
      <c r="AC15" s="23">
        <v>1</v>
      </c>
      <c r="AD15" s="23">
        <v>1</v>
      </c>
      <c r="AE15" s="23">
        <v>1</v>
      </c>
      <c r="AF15" s="23">
        <v>1</v>
      </c>
      <c r="AG15" s="23">
        <v>1</v>
      </c>
      <c r="AH15" s="23">
        <v>1</v>
      </c>
      <c r="AI15" s="23">
        <v>1</v>
      </c>
      <c r="AJ15" s="23">
        <v>1</v>
      </c>
      <c r="AK15" s="23">
        <v>1</v>
      </c>
      <c r="AL15" s="23">
        <v>1</v>
      </c>
      <c r="AM15" s="23">
        <v>1</v>
      </c>
      <c r="AN15" s="23">
        <v>1</v>
      </c>
      <c r="AO15" s="23">
        <v>1</v>
      </c>
      <c r="AP15" s="23">
        <v>1</v>
      </c>
      <c r="AQ15" s="23">
        <v>1</v>
      </c>
      <c r="AR15" s="23">
        <v>1</v>
      </c>
      <c r="AS15" s="23">
        <v>1</v>
      </c>
      <c r="AT15" s="23">
        <v>1</v>
      </c>
    </row>
    <row r="16" spans="1:46" s="22" customFormat="1" x14ac:dyDescent="0.3">
      <c r="A16" s="21" t="s">
        <v>12</v>
      </c>
      <c r="B16" s="23">
        <v>1</v>
      </c>
      <c r="C16" s="23">
        <v>1</v>
      </c>
      <c r="D16" s="23">
        <v>1</v>
      </c>
      <c r="E16" s="23">
        <v>1</v>
      </c>
      <c r="F16" s="23">
        <v>1</v>
      </c>
      <c r="G16" s="23">
        <v>1</v>
      </c>
      <c r="H16" s="23">
        <v>1</v>
      </c>
      <c r="I16" s="23">
        <v>1</v>
      </c>
      <c r="J16" s="23">
        <v>1</v>
      </c>
      <c r="K16" s="23">
        <v>1</v>
      </c>
      <c r="L16" s="23">
        <v>1</v>
      </c>
      <c r="M16" s="23">
        <v>1</v>
      </c>
      <c r="N16" s="23">
        <v>1</v>
      </c>
      <c r="O16" s="23">
        <v>1</v>
      </c>
      <c r="P16" s="23">
        <v>1</v>
      </c>
      <c r="Q16" s="23">
        <v>1</v>
      </c>
      <c r="R16" s="23">
        <v>1</v>
      </c>
      <c r="S16" s="23">
        <v>1</v>
      </c>
      <c r="T16" s="23">
        <v>1</v>
      </c>
      <c r="U16" s="23">
        <v>1</v>
      </c>
      <c r="V16" s="23">
        <v>1</v>
      </c>
      <c r="W16" s="23">
        <v>1</v>
      </c>
      <c r="X16" s="23">
        <v>1</v>
      </c>
      <c r="Y16" s="23">
        <v>1</v>
      </c>
      <c r="Z16" s="23">
        <v>1</v>
      </c>
      <c r="AA16" s="23">
        <v>1</v>
      </c>
      <c r="AB16" s="23">
        <v>1</v>
      </c>
      <c r="AC16" s="23">
        <v>1</v>
      </c>
      <c r="AD16" s="23">
        <v>1</v>
      </c>
      <c r="AE16" s="23">
        <v>1</v>
      </c>
      <c r="AF16" s="23">
        <v>1</v>
      </c>
      <c r="AG16" s="23">
        <v>1</v>
      </c>
      <c r="AH16" s="23">
        <v>1</v>
      </c>
      <c r="AI16" s="23">
        <v>1</v>
      </c>
      <c r="AJ16" s="23">
        <v>1</v>
      </c>
      <c r="AK16" s="23">
        <v>1</v>
      </c>
      <c r="AL16" s="23">
        <v>1</v>
      </c>
      <c r="AM16" s="23">
        <v>1</v>
      </c>
      <c r="AN16" s="23">
        <v>1</v>
      </c>
      <c r="AO16" s="23">
        <v>1</v>
      </c>
      <c r="AP16" s="23">
        <v>1</v>
      </c>
      <c r="AQ16" s="23">
        <v>1</v>
      </c>
      <c r="AR16" s="23">
        <v>1</v>
      </c>
      <c r="AS16" s="23">
        <v>1</v>
      </c>
      <c r="AT16" s="23">
        <v>1</v>
      </c>
    </row>
    <row r="17" spans="1:46" s="22" customFormat="1" x14ac:dyDescent="0.3">
      <c r="A17" s="21" t="s">
        <v>13</v>
      </c>
      <c r="B17" s="23">
        <v>1</v>
      </c>
      <c r="C17" s="23">
        <v>1</v>
      </c>
      <c r="D17" s="23">
        <v>1</v>
      </c>
      <c r="E17" s="23">
        <v>1</v>
      </c>
      <c r="F17" s="23">
        <v>1</v>
      </c>
      <c r="G17" s="23">
        <v>1</v>
      </c>
      <c r="H17" s="23">
        <v>1</v>
      </c>
      <c r="I17" s="23">
        <v>1</v>
      </c>
      <c r="J17" s="23">
        <v>1</v>
      </c>
      <c r="K17" s="23">
        <v>1</v>
      </c>
      <c r="L17" s="23">
        <v>1</v>
      </c>
      <c r="M17" s="23">
        <v>1</v>
      </c>
      <c r="N17" s="23">
        <v>1</v>
      </c>
      <c r="O17" s="23">
        <v>1</v>
      </c>
      <c r="P17" s="23">
        <v>1</v>
      </c>
      <c r="Q17" s="23">
        <v>1</v>
      </c>
      <c r="R17" s="23">
        <v>1</v>
      </c>
      <c r="S17" s="23">
        <v>1</v>
      </c>
      <c r="T17" s="23">
        <v>1</v>
      </c>
      <c r="U17" s="23">
        <v>1</v>
      </c>
      <c r="V17" s="23">
        <v>1</v>
      </c>
      <c r="W17" s="23">
        <v>1</v>
      </c>
      <c r="X17" s="23">
        <v>1</v>
      </c>
      <c r="Y17" s="23">
        <v>1</v>
      </c>
      <c r="Z17" s="23">
        <v>1</v>
      </c>
      <c r="AA17" s="23">
        <v>1</v>
      </c>
      <c r="AB17" s="23">
        <v>1</v>
      </c>
      <c r="AC17" s="23">
        <v>1</v>
      </c>
      <c r="AD17" s="23">
        <v>1</v>
      </c>
      <c r="AE17" s="23">
        <v>1</v>
      </c>
      <c r="AF17" s="23">
        <v>1</v>
      </c>
      <c r="AG17" s="23">
        <v>1</v>
      </c>
      <c r="AH17" s="23">
        <v>1</v>
      </c>
      <c r="AI17" s="23">
        <v>1</v>
      </c>
      <c r="AJ17" s="23">
        <v>1</v>
      </c>
      <c r="AK17" s="23">
        <v>1</v>
      </c>
      <c r="AL17" s="23">
        <v>1</v>
      </c>
      <c r="AM17" s="23">
        <v>1</v>
      </c>
      <c r="AN17" s="23">
        <v>1</v>
      </c>
      <c r="AO17" s="23">
        <v>1</v>
      </c>
      <c r="AP17" s="23">
        <v>1</v>
      </c>
      <c r="AQ17" s="23">
        <v>1</v>
      </c>
      <c r="AR17" s="23">
        <v>1</v>
      </c>
      <c r="AS17" s="23">
        <v>1</v>
      </c>
      <c r="AT17" s="23">
        <v>1</v>
      </c>
    </row>
    <row r="18" spans="1:46" s="22" customFormat="1" x14ac:dyDescent="0.3">
      <c r="A18" s="21" t="s">
        <v>14</v>
      </c>
      <c r="B18" s="23">
        <v>1</v>
      </c>
      <c r="C18" s="23">
        <v>1</v>
      </c>
      <c r="D18" s="23">
        <v>1</v>
      </c>
      <c r="E18" s="23">
        <v>1</v>
      </c>
      <c r="F18" s="23">
        <v>1</v>
      </c>
      <c r="G18" s="23">
        <v>1</v>
      </c>
      <c r="H18" s="23">
        <v>1</v>
      </c>
      <c r="I18" s="23">
        <v>1</v>
      </c>
      <c r="J18" s="23">
        <v>1</v>
      </c>
      <c r="K18" s="23">
        <v>1</v>
      </c>
      <c r="L18" s="23">
        <v>1</v>
      </c>
      <c r="M18" s="23">
        <v>1</v>
      </c>
      <c r="N18" s="23">
        <v>1</v>
      </c>
      <c r="O18" s="23">
        <v>1</v>
      </c>
      <c r="P18" s="23">
        <v>1</v>
      </c>
      <c r="Q18" s="23">
        <v>1</v>
      </c>
      <c r="R18" s="23">
        <v>1</v>
      </c>
      <c r="S18" s="23">
        <v>1</v>
      </c>
      <c r="T18" s="23">
        <v>1</v>
      </c>
      <c r="U18" s="23">
        <v>1</v>
      </c>
      <c r="V18" s="23">
        <v>1</v>
      </c>
      <c r="W18" s="23">
        <v>1</v>
      </c>
      <c r="X18" s="23">
        <v>1</v>
      </c>
      <c r="Y18" s="23">
        <v>1</v>
      </c>
      <c r="Z18" s="23">
        <v>1</v>
      </c>
      <c r="AA18" s="23">
        <v>1</v>
      </c>
      <c r="AB18" s="23">
        <v>1</v>
      </c>
      <c r="AC18" s="23">
        <v>1</v>
      </c>
      <c r="AD18" s="23">
        <v>1</v>
      </c>
      <c r="AE18" s="23">
        <v>1</v>
      </c>
      <c r="AF18" s="23">
        <v>1</v>
      </c>
      <c r="AG18" s="23">
        <v>1</v>
      </c>
      <c r="AH18" s="23">
        <v>1</v>
      </c>
      <c r="AI18" s="23">
        <v>1</v>
      </c>
      <c r="AJ18" s="23">
        <v>1</v>
      </c>
      <c r="AK18" s="23">
        <v>1</v>
      </c>
      <c r="AL18" s="23">
        <v>1</v>
      </c>
      <c r="AM18" s="23">
        <v>1</v>
      </c>
      <c r="AN18" s="23">
        <v>1</v>
      </c>
      <c r="AO18" s="23">
        <v>1</v>
      </c>
      <c r="AP18" s="23">
        <v>1</v>
      </c>
      <c r="AQ18" s="23">
        <v>1</v>
      </c>
      <c r="AR18" s="23">
        <v>1</v>
      </c>
      <c r="AS18" s="23">
        <v>1</v>
      </c>
      <c r="AT18" s="23">
        <v>1</v>
      </c>
    </row>
    <row r="19" spans="1:46" s="22" customFormat="1" x14ac:dyDescent="0.3">
      <c r="A19" s="21" t="s">
        <v>15</v>
      </c>
      <c r="B19" s="23">
        <v>1</v>
      </c>
      <c r="C19" s="23">
        <v>1</v>
      </c>
      <c r="D19" s="23">
        <v>1</v>
      </c>
      <c r="E19" s="23">
        <v>1</v>
      </c>
      <c r="F19" s="23">
        <v>1</v>
      </c>
      <c r="G19" s="23">
        <v>1</v>
      </c>
      <c r="H19" s="23">
        <v>1</v>
      </c>
      <c r="I19" s="23">
        <v>1</v>
      </c>
      <c r="J19" s="23">
        <v>1</v>
      </c>
      <c r="K19" s="23">
        <v>1</v>
      </c>
      <c r="L19" s="23">
        <v>1</v>
      </c>
      <c r="M19" s="23">
        <v>1</v>
      </c>
      <c r="N19" s="23">
        <v>1</v>
      </c>
      <c r="O19" s="23">
        <v>1</v>
      </c>
      <c r="P19" s="23">
        <v>1</v>
      </c>
      <c r="Q19" s="23">
        <v>1</v>
      </c>
      <c r="R19" s="23">
        <v>1</v>
      </c>
      <c r="S19" s="23">
        <v>1</v>
      </c>
      <c r="T19" s="23">
        <v>1</v>
      </c>
      <c r="U19" s="23">
        <v>1</v>
      </c>
      <c r="V19" s="23">
        <v>1</v>
      </c>
      <c r="W19" s="23">
        <v>1</v>
      </c>
      <c r="X19" s="23">
        <v>1</v>
      </c>
      <c r="Y19" s="23">
        <v>1</v>
      </c>
      <c r="Z19" s="23">
        <v>1</v>
      </c>
      <c r="AA19" s="23">
        <v>1</v>
      </c>
      <c r="AB19" s="23">
        <v>1</v>
      </c>
      <c r="AC19" s="23">
        <v>1</v>
      </c>
      <c r="AD19" s="23">
        <v>1</v>
      </c>
      <c r="AE19" s="23">
        <v>1</v>
      </c>
      <c r="AF19" s="23">
        <v>1</v>
      </c>
      <c r="AG19" s="23">
        <v>1</v>
      </c>
      <c r="AH19" s="23">
        <v>1</v>
      </c>
      <c r="AI19" s="23">
        <v>1</v>
      </c>
      <c r="AJ19" s="23">
        <v>1</v>
      </c>
      <c r="AK19" s="23">
        <v>1</v>
      </c>
      <c r="AL19" s="23">
        <v>1</v>
      </c>
      <c r="AM19" s="23">
        <v>1</v>
      </c>
      <c r="AN19" s="23">
        <v>1</v>
      </c>
      <c r="AO19" s="23">
        <v>1</v>
      </c>
      <c r="AP19" s="23">
        <v>1</v>
      </c>
      <c r="AQ19" s="23">
        <v>1</v>
      </c>
      <c r="AR19" s="23">
        <v>1</v>
      </c>
      <c r="AS19" s="23">
        <v>1</v>
      </c>
      <c r="AT19" s="23">
        <v>1</v>
      </c>
    </row>
    <row r="20" spans="1:46" s="22" customFormat="1" x14ac:dyDescent="0.3">
      <c r="A20" s="21" t="s">
        <v>16</v>
      </c>
      <c r="B20" s="23">
        <v>1</v>
      </c>
      <c r="C20" s="23">
        <v>1</v>
      </c>
      <c r="D20" s="23">
        <v>1</v>
      </c>
      <c r="E20" s="23">
        <v>1</v>
      </c>
      <c r="F20" s="23">
        <v>1</v>
      </c>
      <c r="G20" s="23">
        <v>1</v>
      </c>
      <c r="H20" s="23">
        <v>1</v>
      </c>
      <c r="I20" s="23">
        <v>1</v>
      </c>
      <c r="J20" s="23">
        <v>1</v>
      </c>
      <c r="K20" s="23">
        <v>1</v>
      </c>
      <c r="L20" s="23">
        <v>1</v>
      </c>
      <c r="M20" s="23">
        <v>1</v>
      </c>
      <c r="N20" s="23">
        <v>1</v>
      </c>
      <c r="O20" s="23">
        <v>1</v>
      </c>
      <c r="P20" s="23">
        <v>1</v>
      </c>
      <c r="Q20" s="23">
        <v>1</v>
      </c>
      <c r="R20" s="23">
        <v>1</v>
      </c>
      <c r="S20" s="23">
        <v>1</v>
      </c>
      <c r="T20" s="23">
        <v>1</v>
      </c>
      <c r="U20" s="23">
        <v>1</v>
      </c>
      <c r="V20" s="23">
        <v>1</v>
      </c>
      <c r="W20" s="23">
        <v>1</v>
      </c>
      <c r="X20" s="23">
        <v>1</v>
      </c>
      <c r="Y20" s="23">
        <v>1</v>
      </c>
      <c r="Z20" s="23">
        <v>1</v>
      </c>
      <c r="AA20" s="23">
        <v>1</v>
      </c>
      <c r="AB20" s="23">
        <v>1</v>
      </c>
      <c r="AC20" s="23">
        <v>1</v>
      </c>
      <c r="AD20" s="23">
        <v>1</v>
      </c>
      <c r="AE20" s="23">
        <v>1</v>
      </c>
      <c r="AF20" s="23">
        <v>1</v>
      </c>
      <c r="AG20" s="23">
        <v>1</v>
      </c>
      <c r="AH20" s="23">
        <v>1</v>
      </c>
      <c r="AI20" s="23">
        <v>1</v>
      </c>
      <c r="AJ20" s="23">
        <v>1</v>
      </c>
      <c r="AK20" s="23">
        <v>1</v>
      </c>
      <c r="AL20" s="23">
        <v>1</v>
      </c>
      <c r="AM20" s="23">
        <v>1</v>
      </c>
      <c r="AN20" s="23">
        <v>1</v>
      </c>
      <c r="AO20" s="23">
        <v>1</v>
      </c>
      <c r="AP20" s="23">
        <v>1</v>
      </c>
      <c r="AQ20" s="23">
        <v>1</v>
      </c>
      <c r="AR20" s="23">
        <v>1</v>
      </c>
      <c r="AS20" s="23">
        <v>1</v>
      </c>
      <c r="AT20" s="23">
        <v>1</v>
      </c>
    </row>
    <row r="21" spans="1:46" s="22" customFormat="1" x14ac:dyDescent="0.3">
      <c r="A21" s="21" t="s">
        <v>17</v>
      </c>
      <c r="B21" s="23">
        <v>1</v>
      </c>
      <c r="C21" s="23">
        <v>1</v>
      </c>
      <c r="D21" s="23">
        <v>1</v>
      </c>
      <c r="E21" s="23">
        <v>1</v>
      </c>
      <c r="F21" s="23">
        <v>1</v>
      </c>
      <c r="G21" s="23">
        <v>1</v>
      </c>
      <c r="H21" s="23">
        <v>1</v>
      </c>
      <c r="I21" s="23">
        <v>1</v>
      </c>
      <c r="J21" s="23">
        <v>1</v>
      </c>
      <c r="K21" s="23">
        <v>1</v>
      </c>
      <c r="L21" s="23">
        <v>1</v>
      </c>
      <c r="M21" s="23">
        <v>1</v>
      </c>
      <c r="N21" s="23">
        <v>1</v>
      </c>
      <c r="O21" s="23">
        <v>1</v>
      </c>
      <c r="P21" s="23">
        <v>1</v>
      </c>
      <c r="Q21" s="23">
        <v>1</v>
      </c>
      <c r="R21" s="23">
        <v>1</v>
      </c>
      <c r="S21" s="23">
        <v>1</v>
      </c>
      <c r="T21" s="23">
        <v>1</v>
      </c>
      <c r="U21" s="23">
        <v>1</v>
      </c>
      <c r="V21" s="23">
        <v>1</v>
      </c>
      <c r="W21" s="23">
        <v>1</v>
      </c>
      <c r="X21" s="23">
        <v>1</v>
      </c>
      <c r="Y21" s="23">
        <v>1</v>
      </c>
      <c r="Z21" s="23">
        <v>1</v>
      </c>
      <c r="AA21" s="23">
        <v>1</v>
      </c>
      <c r="AB21" s="23">
        <v>1</v>
      </c>
      <c r="AC21" s="23">
        <v>1</v>
      </c>
      <c r="AD21" s="23">
        <v>1</v>
      </c>
      <c r="AE21" s="23">
        <v>1</v>
      </c>
      <c r="AF21" s="23">
        <v>1</v>
      </c>
      <c r="AG21" s="23">
        <v>1</v>
      </c>
      <c r="AH21" s="23">
        <v>1</v>
      </c>
      <c r="AI21" s="23">
        <v>1</v>
      </c>
      <c r="AJ21" s="23">
        <v>1</v>
      </c>
      <c r="AK21" s="23">
        <v>1</v>
      </c>
      <c r="AL21" s="23">
        <v>1</v>
      </c>
      <c r="AM21" s="23">
        <v>1</v>
      </c>
      <c r="AN21" s="23">
        <v>1</v>
      </c>
      <c r="AO21" s="23">
        <v>1</v>
      </c>
      <c r="AP21" s="23">
        <v>1</v>
      </c>
      <c r="AQ21" s="23">
        <v>1</v>
      </c>
      <c r="AR21" s="23">
        <v>1</v>
      </c>
      <c r="AS21" s="23">
        <v>1</v>
      </c>
      <c r="AT21" s="23">
        <v>1</v>
      </c>
    </row>
    <row r="22" spans="1:46" s="22" customFormat="1" x14ac:dyDescent="0.3">
      <c r="A22" s="21" t="s">
        <v>18</v>
      </c>
      <c r="B22" s="23">
        <v>1</v>
      </c>
      <c r="C22" s="23">
        <v>1</v>
      </c>
      <c r="D22" s="23">
        <v>1</v>
      </c>
      <c r="E22" s="23">
        <v>1</v>
      </c>
      <c r="F22" s="23">
        <v>1</v>
      </c>
      <c r="G22" s="23">
        <v>1</v>
      </c>
      <c r="H22" s="23">
        <v>1</v>
      </c>
      <c r="I22" s="23">
        <v>1</v>
      </c>
      <c r="J22" s="23">
        <v>1</v>
      </c>
      <c r="K22" s="23">
        <v>1</v>
      </c>
      <c r="L22" s="23">
        <v>1</v>
      </c>
      <c r="M22" s="23">
        <v>1</v>
      </c>
      <c r="N22" s="23">
        <v>1</v>
      </c>
      <c r="O22" s="23">
        <v>1</v>
      </c>
      <c r="P22" s="23">
        <v>1</v>
      </c>
      <c r="Q22" s="23">
        <v>1</v>
      </c>
      <c r="R22" s="23">
        <v>1</v>
      </c>
      <c r="S22" s="23">
        <v>1</v>
      </c>
      <c r="T22" s="23">
        <v>1</v>
      </c>
      <c r="U22" s="23">
        <v>1</v>
      </c>
      <c r="V22" s="23">
        <v>1</v>
      </c>
      <c r="W22" s="23">
        <v>1</v>
      </c>
      <c r="X22" s="23">
        <v>1</v>
      </c>
      <c r="Y22" s="23">
        <v>1</v>
      </c>
      <c r="Z22" s="23">
        <v>1</v>
      </c>
      <c r="AA22" s="23">
        <v>1</v>
      </c>
      <c r="AB22" s="23">
        <v>1</v>
      </c>
      <c r="AC22" s="23">
        <v>1</v>
      </c>
      <c r="AD22" s="23">
        <v>1</v>
      </c>
      <c r="AE22" s="23">
        <v>1</v>
      </c>
      <c r="AF22" s="23">
        <v>1</v>
      </c>
      <c r="AG22" s="23">
        <v>1</v>
      </c>
      <c r="AH22" s="23">
        <v>1</v>
      </c>
      <c r="AI22" s="23">
        <v>1</v>
      </c>
      <c r="AJ22" s="23">
        <v>1</v>
      </c>
      <c r="AK22" s="23">
        <v>1</v>
      </c>
      <c r="AL22" s="23">
        <v>1</v>
      </c>
      <c r="AM22" s="23">
        <v>1</v>
      </c>
      <c r="AN22" s="23">
        <v>1</v>
      </c>
      <c r="AO22" s="23">
        <v>1</v>
      </c>
      <c r="AP22" s="23">
        <v>1</v>
      </c>
      <c r="AQ22" s="23">
        <v>1</v>
      </c>
      <c r="AR22" s="23">
        <v>1</v>
      </c>
      <c r="AS22" s="23">
        <v>1</v>
      </c>
      <c r="AT22" s="23">
        <v>1</v>
      </c>
    </row>
    <row r="23" spans="1:46" s="22" customFormat="1" x14ac:dyDescent="0.3">
      <c r="A23" s="21" t="s">
        <v>19</v>
      </c>
      <c r="B23" s="23">
        <v>1</v>
      </c>
      <c r="C23" s="23">
        <v>1</v>
      </c>
      <c r="D23" s="23">
        <v>1</v>
      </c>
      <c r="E23" s="23">
        <v>1</v>
      </c>
      <c r="F23" s="23">
        <v>1</v>
      </c>
      <c r="G23" s="23">
        <v>1</v>
      </c>
      <c r="H23" s="23">
        <v>1</v>
      </c>
      <c r="I23" s="23">
        <v>1</v>
      </c>
      <c r="J23" s="23">
        <v>1</v>
      </c>
      <c r="K23" s="23">
        <v>1</v>
      </c>
      <c r="L23" s="23">
        <v>1</v>
      </c>
      <c r="M23" s="23">
        <v>1</v>
      </c>
      <c r="N23" s="23">
        <v>1</v>
      </c>
      <c r="O23" s="23">
        <v>1</v>
      </c>
      <c r="P23" s="23">
        <v>1</v>
      </c>
      <c r="Q23" s="23">
        <v>1</v>
      </c>
      <c r="R23" s="23">
        <v>1</v>
      </c>
      <c r="S23" s="23">
        <v>1</v>
      </c>
      <c r="T23" s="23">
        <v>1</v>
      </c>
      <c r="U23" s="23">
        <v>1</v>
      </c>
      <c r="V23" s="23">
        <v>1</v>
      </c>
      <c r="W23" s="23">
        <v>1</v>
      </c>
      <c r="X23" s="23">
        <v>1</v>
      </c>
      <c r="Y23" s="23">
        <v>1</v>
      </c>
      <c r="Z23" s="23">
        <v>1</v>
      </c>
      <c r="AA23" s="23">
        <v>1</v>
      </c>
      <c r="AB23" s="23">
        <v>1</v>
      </c>
      <c r="AC23" s="23">
        <v>1</v>
      </c>
      <c r="AD23" s="23">
        <v>1</v>
      </c>
      <c r="AE23" s="23">
        <v>1</v>
      </c>
      <c r="AF23" s="23">
        <v>1</v>
      </c>
      <c r="AG23" s="23">
        <v>1</v>
      </c>
      <c r="AH23" s="23">
        <v>1</v>
      </c>
      <c r="AI23" s="23">
        <v>1</v>
      </c>
      <c r="AJ23" s="23">
        <v>1</v>
      </c>
      <c r="AK23" s="23">
        <v>1</v>
      </c>
      <c r="AL23" s="23">
        <v>1</v>
      </c>
      <c r="AM23" s="23">
        <v>1</v>
      </c>
      <c r="AN23" s="23">
        <v>1</v>
      </c>
      <c r="AO23" s="23">
        <v>1</v>
      </c>
      <c r="AP23" s="23">
        <v>1</v>
      </c>
      <c r="AQ23" s="23">
        <v>1</v>
      </c>
      <c r="AR23" s="23">
        <v>1</v>
      </c>
      <c r="AS23" s="23">
        <v>1</v>
      </c>
      <c r="AT23" s="23">
        <v>1</v>
      </c>
    </row>
    <row r="24" spans="1:46" s="22" customFormat="1" x14ac:dyDescent="0.3">
      <c r="A24" s="21" t="s">
        <v>20</v>
      </c>
      <c r="B24" s="23">
        <v>1</v>
      </c>
      <c r="C24" s="23">
        <v>1</v>
      </c>
      <c r="D24" s="23">
        <v>1</v>
      </c>
      <c r="E24" s="23">
        <v>1</v>
      </c>
      <c r="F24" s="23">
        <v>1</v>
      </c>
      <c r="G24" s="23">
        <v>1</v>
      </c>
      <c r="H24" s="23">
        <v>1</v>
      </c>
      <c r="I24" s="23">
        <v>1</v>
      </c>
      <c r="J24" s="23">
        <v>1</v>
      </c>
      <c r="K24" s="23">
        <v>1</v>
      </c>
      <c r="L24" s="23">
        <v>1</v>
      </c>
      <c r="M24" s="23">
        <v>1</v>
      </c>
      <c r="N24" s="23">
        <v>1</v>
      </c>
      <c r="O24" s="23">
        <v>1</v>
      </c>
      <c r="P24" s="23">
        <v>1</v>
      </c>
      <c r="Q24" s="23">
        <v>1</v>
      </c>
      <c r="R24" s="23">
        <v>1</v>
      </c>
      <c r="S24" s="23">
        <v>1</v>
      </c>
      <c r="T24" s="23">
        <v>1</v>
      </c>
      <c r="U24" s="23">
        <v>1</v>
      </c>
      <c r="V24" s="23">
        <v>1</v>
      </c>
      <c r="W24" s="23">
        <v>1</v>
      </c>
      <c r="X24" s="23">
        <v>1</v>
      </c>
      <c r="Y24" s="23">
        <v>1</v>
      </c>
      <c r="Z24" s="23">
        <v>1</v>
      </c>
      <c r="AA24" s="23">
        <v>1</v>
      </c>
      <c r="AB24" s="23">
        <v>1</v>
      </c>
      <c r="AC24" s="23">
        <v>1</v>
      </c>
      <c r="AD24" s="23">
        <v>1</v>
      </c>
      <c r="AE24" s="23">
        <v>1</v>
      </c>
      <c r="AF24" s="23">
        <v>1</v>
      </c>
      <c r="AG24" s="23">
        <v>1</v>
      </c>
      <c r="AH24" s="23">
        <v>1</v>
      </c>
      <c r="AI24" s="23">
        <v>1</v>
      </c>
      <c r="AJ24" s="23">
        <v>1</v>
      </c>
      <c r="AK24" s="23">
        <v>1</v>
      </c>
      <c r="AL24" s="23">
        <v>1</v>
      </c>
      <c r="AM24" s="23">
        <v>1</v>
      </c>
      <c r="AN24" s="23">
        <v>1</v>
      </c>
      <c r="AO24" s="23">
        <v>1</v>
      </c>
      <c r="AP24" s="23">
        <v>1</v>
      </c>
      <c r="AQ24" s="23">
        <v>1</v>
      </c>
      <c r="AR24" s="23">
        <v>1</v>
      </c>
      <c r="AS24" s="23">
        <v>1</v>
      </c>
      <c r="AT24" s="23">
        <v>1</v>
      </c>
    </row>
    <row r="25" spans="1:46" s="22" customFormat="1" x14ac:dyDescent="0.3">
      <c r="A25" s="21" t="s">
        <v>21</v>
      </c>
      <c r="B25" s="23">
        <v>1</v>
      </c>
      <c r="C25" s="23">
        <v>1</v>
      </c>
      <c r="D25" s="23">
        <v>1</v>
      </c>
      <c r="E25" s="23">
        <v>1</v>
      </c>
      <c r="F25" s="23">
        <v>1</v>
      </c>
      <c r="G25" s="23">
        <v>1</v>
      </c>
      <c r="H25" s="23">
        <v>1</v>
      </c>
      <c r="I25" s="23">
        <v>1</v>
      </c>
      <c r="J25" s="23">
        <v>1</v>
      </c>
      <c r="K25" s="23">
        <v>1</v>
      </c>
      <c r="L25" s="23">
        <v>1</v>
      </c>
      <c r="M25" s="23">
        <v>1</v>
      </c>
      <c r="N25" s="23">
        <v>1</v>
      </c>
      <c r="O25" s="23">
        <v>1</v>
      </c>
      <c r="P25" s="23">
        <v>1</v>
      </c>
      <c r="Q25" s="23">
        <v>1</v>
      </c>
      <c r="R25" s="23">
        <v>1</v>
      </c>
      <c r="S25" s="23">
        <v>1</v>
      </c>
      <c r="T25" s="23">
        <v>1</v>
      </c>
      <c r="U25" s="23">
        <v>1</v>
      </c>
      <c r="V25" s="23">
        <v>1</v>
      </c>
      <c r="W25" s="23">
        <v>1</v>
      </c>
      <c r="X25" s="23">
        <v>1</v>
      </c>
      <c r="Y25" s="23">
        <v>1</v>
      </c>
      <c r="Z25" s="23">
        <v>1</v>
      </c>
      <c r="AA25" s="23">
        <v>1</v>
      </c>
      <c r="AB25" s="23">
        <v>1</v>
      </c>
      <c r="AC25" s="23">
        <v>1</v>
      </c>
      <c r="AD25" s="23">
        <v>1</v>
      </c>
      <c r="AE25" s="23">
        <v>1</v>
      </c>
      <c r="AF25" s="23">
        <v>1</v>
      </c>
      <c r="AG25" s="23">
        <v>1</v>
      </c>
      <c r="AH25" s="23">
        <v>1</v>
      </c>
      <c r="AI25" s="23">
        <v>1</v>
      </c>
      <c r="AJ25" s="23">
        <v>1</v>
      </c>
      <c r="AK25" s="23">
        <v>1</v>
      </c>
      <c r="AL25" s="23">
        <v>1</v>
      </c>
      <c r="AM25" s="23">
        <v>1</v>
      </c>
      <c r="AN25" s="23">
        <v>1</v>
      </c>
      <c r="AO25" s="23">
        <v>1</v>
      </c>
      <c r="AP25" s="23">
        <v>1</v>
      </c>
      <c r="AQ25" s="23">
        <v>1</v>
      </c>
      <c r="AR25" s="23">
        <v>1</v>
      </c>
      <c r="AS25" s="23">
        <v>1</v>
      </c>
      <c r="AT25" s="23">
        <v>1</v>
      </c>
    </row>
    <row r="26" spans="1:46" s="22" customFormat="1" x14ac:dyDescent="0.3">
      <c r="A26" s="21" t="s">
        <v>22</v>
      </c>
      <c r="B26" s="23">
        <v>1</v>
      </c>
      <c r="C26" s="23">
        <v>1</v>
      </c>
      <c r="D26" s="23">
        <v>1</v>
      </c>
      <c r="E26" s="23">
        <v>1</v>
      </c>
      <c r="F26" s="23">
        <v>1</v>
      </c>
      <c r="G26" s="23">
        <v>1</v>
      </c>
      <c r="H26" s="23">
        <v>1</v>
      </c>
      <c r="I26" s="23">
        <v>1</v>
      </c>
      <c r="J26" s="23">
        <v>1</v>
      </c>
      <c r="K26" s="23">
        <v>1</v>
      </c>
      <c r="L26" s="23">
        <v>1</v>
      </c>
      <c r="M26" s="23">
        <v>1</v>
      </c>
      <c r="N26" s="23">
        <v>1</v>
      </c>
      <c r="O26" s="23">
        <v>1</v>
      </c>
      <c r="P26" s="23">
        <v>1</v>
      </c>
      <c r="Q26" s="23">
        <v>1</v>
      </c>
      <c r="R26" s="23">
        <v>1</v>
      </c>
      <c r="S26" s="23">
        <v>1</v>
      </c>
      <c r="T26" s="23">
        <v>1</v>
      </c>
      <c r="U26" s="23">
        <v>1</v>
      </c>
      <c r="V26" s="23">
        <v>1</v>
      </c>
      <c r="W26" s="23">
        <v>1</v>
      </c>
      <c r="X26" s="23">
        <v>1</v>
      </c>
      <c r="Y26" s="23">
        <v>1</v>
      </c>
      <c r="Z26" s="23">
        <v>1</v>
      </c>
      <c r="AA26" s="23">
        <v>1</v>
      </c>
      <c r="AB26" s="23">
        <v>1</v>
      </c>
      <c r="AC26" s="23">
        <v>1</v>
      </c>
      <c r="AD26" s="23">
        <v>1</v>
      </c>
      <c r="AE26" s="23">
        <v>1</v>
      </c>
      <c r="AF26" s="23">
        <v>1</v>
      </c>
      <c r="AG26" s="23">
        <v>1</v>
      </c>
      <c r="AH26" s="23">
        <v>1</v>
      </c>
      <c r="AI26" s="23">
        <v>1</v>
      </c>
      <c r="AJ26" s="23">
        <v>1</v>
      </c>
      <c r="AK26" s="23">
        <v>1</v>
      </c>
      <c r="AL26" s="23">
        <v>1</v>
      </c>
      <c r="AM26" s="23">
        <v>1</v>
      </c>
      <c r="AN26" s="23">
        <v>1</v>
      </c>
      <c r="AO26" s="23">
        <v>1</v>
      </c>
      <c r="AP26" s="23">
        <v>1</v>
      </c>
      <c r="AQ26" s="23">
        <v>1</v>
      </c>
      <c r="AR26" s="23">
        <v>1</v>
      </c>
      <c r="AS26" s="23">
        <v>1</v>
      </c>
      <c r="AT26" s="23">
        <v>1</v>
      </c>
    </row>
    <row r="27" spans="1:46" s="22" customFormat="1" x14ac:dyDescent="0.3">
      <c r="A27" s="21" t="s">
        <v>23</v>
      </c>
      <c r="B27" s="23">
        <v>1</v>
      </c>
      <c r="C27" s="23">
        <v>1</v>
      </c>
      <c r="D27" s="23">
        <v>1</v>
      </c>
      <c r="E27" s="23">
        <v>1</v>
      </c>
      <c r="F27" s="23">
        <v>1</v>
      </c>
      <c r="G27" s="23">
        <v>1</v>
      </c>
      <c r="H27" s="23">
        <v>1</v>
      </c>
      <c r="I27" s="23">
        <v>1</v>
      </c>
      <c r="J27" s="23">
        <v>1</v>
      </c>
      <c r="K27" s="23">
        <v>1</v>
      </c>
      <c r="L27" s="23">
        <v>1</v>
      </c>
      <c r="M27" s="23">
        <v>1</v>
      </c>
      <c r="N27" s="23">
        <v>1</v>
      </c>
      <c r="O27" s="23">
        <v>1</v>
      </c>
      <c r="P27" s="23">
        <v>1</v>
      </c>
      <c r="Q27" s="23">
        <v>1</v>
      </c>
      <c r="R27" s="23">
        <v>1</v>
      </c>
      <c r="S27" s="23">
        <v>1</v>
      </c>
      <c r="T27" s="23">
        <v>1</v>
      </c>
      <c r="U27" s="23">
        <v>1</v>
      </c>
      <c r="V27" s="23">
        <v>1</v>
      </c>
      <c r="W27" s="23">
        <v>1</v>
      </c>
      <c r="X27" s="23">
        <v>1</v>
      </c>
      <c r="Y27" s="23">
        <v>1</v>
      </c>
      <c r="Z27" s="23">
        <v>1</v>
      </c>
      <c r="AA27" s="23">
        <v>1</v>
      </c>
      <c r="AB27" s="23">
        <v>1</v>
      </c>
      <c r="AC27" s="23">
        <v>1</v>
      </c>
      <c r="AD27" s="23">
        <v>1</v>
      </c>
      <c r="AE27" s="23">
        <v>1</v>
      </c>
      <c r="AF27" s="23">
        <v>1</v>
      </c>
      <c r="AG27" s="23">
        <v>1</v>
      </c>
      <c r="AH27" s="23">
        <v>1</v>
      </c>
      <c r="AI27" s="23">
        <v>1</v>
      </c>
      <c r="AJ27" s="23">
        <v>1</v>
      </c>
      <c r="AK27" s="23">
        <v>1</v>
      </c>
      <c r="AL27" s="23">
        <v>1</v>
      </c>
      <c r="AM27" s="23">
        <v>1</v>
      </c>
      <c r="AN27" s="23">
        <v>1</v>
      </c>
      <c r="AO27" s="23">
        <v>1</v>
      </c>
      <c r="AP27" s="23">
        <v>1</v>
      </c>
      <c r="AQ27" s="23">
        <v>1</v>
      </c>
      <c r="AR27" s="23">
        <v>1</v>
      </c>
      <c r="AS27" s="23">
        <v>1</v>
      </c>
      <c r="AT27" s="23">
        <v>1</v>
      </c>
    </row>
    <row r="28" spans="1:46" x14ac:dyDescent="0.3">
      <c r="A28" s="2" t="s">
        <v>24</v>
      </c>
      <c r="B28" s="5">
        <v>1</v>
      </c>
      <c r="C28" s="5">
        <v>1</v>
      </c>
      <c r="D28" s="5">
        <v>1</v>
      </c>
      <c r="E28" s="5">
        <v>1</v>
      </c>
      <c r="F28" s="5">
        <v>1</v>
      </c>
      <c r="G28" s="5">
        <v>1</v>
      </c>
      <c r="H28" s="5">
        <v>1</v>
      </c>
      <c r="I28" s="5">
        <v>1</v>
      </c>
      <c r="J28" s="5">
        <v>1</v>
      </c>
      <c r="K28" s="5">
        <v>1</v>
      </c>
      <c r="L28" s="5">
        <v>1</v>
      </c>
      <c r="M28" s="5">
        <v>1</v>
      </c>
      <c r="N28" s="5">
        <v>1</v>
      </c>
      <c r="O28" s="5">
        <v>1</v>
      </c>
      <c r="P28" s="5">
        <v>1</v>
      </c>
      <c r="Q28" s="5">
        <v>1</v>
      </c>
      <c r="R28" s="5">
        <v>1</v>
      </c>
      <c r="S28" s="5">
        <v>1</v>
      </c>
      <c r="T28" s="5">
        <v>1</v>
      </c>
      <c r="U28" s="5">
        <v>1</v>
      </c>
      <c r="V28" s="5">
        <v>1</v>
      </c>
      <c r="W28" s="5">
        <v>1</v>
      </c>
      <c r="X28" s="5">
        <v>1</v>
      </c>
      <c r="Y28" s="5">
        <v>1</v>
      </c>
      <c r="Z28" s="5">
        <v>1</v>
      </c>
      <c r="AA28" s="5">
        <v>1</v>
      </c>
      <c r="AB28" s="5">
        <v>1</v>
      </c>
      <c r="AC28" s="5">
        <v>1</v>
      </c>
      <c r="AD28" s="5">
        <v>1</v>
      </c>
      <c r="AE28" s="5">
        <v>1</v>
      </c>
      <c r="AF28" s="5">
        <v>1</v>
      </c>
      <c r="AG28" s="5">
        <v>1</v>
      </c>
      <c r="AH28" s="5">
        <v>1</v>
      </c>
      <c r="AI28" s="5">
        <v>1</v>
      </c>
      <c r="AJ28" s="5">
        <v>1</v>
      </c>
      <c r="AK28" s="5">
        <v>1</v>
      </c>
      <c r="AL28" s="5">
        <v>1</v>
      </c>
      <c r="AM28" s="5">
        <v>1</v>
      </c>
      <c r="AN28" s="5">
        <v>1</v>
      </c>
      <c r="AO28" s="5">
        <v>1</v>
      </c>
      <c r="AP28" s="5">
        <v>1</v>
      </c>
      <c r="AQ28" s="5">
        <v>1</v>
      </c>
      <c r="AR28" s="5">
        <v>1</v>
      </c>
      <c r="AS28" s="5">
        <v>1</v>
      </c>
      <c r="AT28" s="5">
        <v>1</v>
      </c>
    </row>
    <row r="29" spans="1:46" x14ac:dyDescent="0.3">
      <c r="A29" s="2" t="s">
        <v>25</v>
      </c>
      <c r="B29" s="5">
        <v>1</v>
      </c>
      <c r="C29" s="5">
        <v>1</v>
      </c>
      <c r="D29" s="5">
        <v>1</v>
      </c>
      <c r="E29" s="5">
        <v>1</v>
      </c>
      <c r="F29" s="5">
        <v>1</v>
      </c>
      <c r="G29" s="5">
        <v>1</v>
      </c>
      <c r="H29" s="5">
        <v>1</v>
      </c>
      <c r="I29" s="5">
        <v>1</v>
      </c>
      <c r="J29" s="5">
        <v>1</v>
      </c>
      <c r="K29" s="5">
        <v>1</v>
      </c>
      <c r="L29" s="5">
        <v>1</v>
      </c>
      <c r="M29" s="5">
        <v>1</v>
      </c>
      <c r="N29" s="5">
        <v>1</v>
      </c>
      <c r="O29" s="5">
        <v>1</v>
      </c>
      <c r="P29" s="5">
        <v>1</v>
      </c>
      <c r="Q29" s="5">
        <v>1</v>
      </c>
      <c r="R29" s="5">
        <v>1</v>
      </c>
      <c r="S29" s="5">
        <v>1</v>
      </c>
      <c r="T29" s="5">
        <v>1</v>
      </c>
      <c r="U29" s="5">
        <v>1</v>
      </c>
      <c r="V29" s="5">
        <v>1</v>
      </c>
      <c r="W29" s="5">
        <v>1</v>
      </c>
      <c r="X29" s="5">
        <v>1</v>
      </c>
      <c r="Y29" s="5">
        <v>1</v>
      </c>
      <c r="Z29" s="5">
        <v>1</v>
      </c>
      <c r="AA29" s="5">
        <v>1</v>
      </c>
      <c r="AB29" s="5">
        <v>1</v>
      </c>
      <c r="AC29" s="5">
        <v>1</v>
      </c>
      <c r="AD29" s="5">
        <v>1</v>
      </c>
      <c r="AE29" s="5">
        <v>1</v>
      </c>
      <c r="AF29" s="5">
        <v>1</v>
      </c>
      <c r="AG29" s="5">
        <v>1</v>
      </c>
      <c r="AH29" s="5">
        <v>1</v>
      </c>
      <c r="AI29" s="5">
        <v>1</v>
      </c>
      <c r="AJ29" s="5">
        <v>1</v>
      </c>
      <c r="AK29" s="5">
        <v>1</v>
      </c>
      <c r="AL29" s="5">
        <v>1</v>
      </c>
      <c r="AM29" s="5">
        <v>1</v>
      </c>
      <c r="AN29" s="5">
        <v>1</v>
      </c>
      <c r="AO29" s="5">
        <v>1</v>
      </c>
      <c r="AP29" s="5">
        <v>1</v>
      </c>
      <c r="AQ29" s="5">
        <v>1</v>
      </c>
      <c r="AR29" s="5">
        <v>1</v>
      </c>
      <c r="AS29" s="5">
        <v>1</v>
      </c>
      <c r="AT29" s="5">
        <v>1</v>
      </c>
    </row>
    <row r="30" spans="1:46" x14ac:dyDescent="0.3">
      <c r="A30" s="2" t="s">
        <v>26</v>
      </c>
      <c r="B30" s="5">
        <v>1</v>
      </c>
      <c r="C30" s="5">
        <v>1</v>
      </c>
      <c r="D30" s="5">
        <v>1</v>
      </c>
      <c r="E30" s="5">
        <v>1</v>
      </c>
      <c r="F30" s="5">
        <v>1</v>
      </c>
      <c r="G30" s="5">
        <v>1</v>
      </c>
      <c r="H30" s="5">
        <v>1</v>
      </c>
      <c r="I30" s="5">
        <v>1</v>
      </c>
      <c r="J30" s="5">
        <v>1</v>
      </c>
      <c r="K30" s="5">
        <v>1</v>
      </c>
      <c r="L30" s="5">
        <v>1</v>
      </c>
      <c r="M30" s="5">
        <v>1</v>
      </c>
      <c r="N30" s="5">
        <v>1</v>
      </c>
      <c r="O30" s="5">
        <v>1</v>
      </c>
      <c r="P30" s="5">
        <v>1</v>
      </c>
      <c r="Q30" s="5">
        <v>1</v>
      </c>
      <c r="R30" s="5">
        <v>1</v>
      </c>
      <c r="S30" s="5">
        <v>1</v>
      </c>
      <c r="T30" s="5">
        <v>1</v>
      </c>
      <c r="U30" s="5">
        <v>1</v>
      </c>
      <c r="V30" s="5">
        <v>1</v>
      </c>
      <c r="W30" s="5">
        <v>1</v>
      </c>
      <c r="X30" s="5">
        <v>1</v>
      </c>
      <c r="Y30" s="5">
        <v>1</v>
      </c>
      <c r="Z30" s="5">
        <v>1</v>
      </c>
      <c r="AA30" s="5">
        <v>1</v>
      </c>
      <c r="AB30" s="5">
        <v>1</v>
      </c>
      <c r="AC30" s="5">
        <v>1</v>
      </c>
      <c r="AD30" s="5">
        <v>1</v>
      </c>
      <c r="AE30" s="5">
        <v>1</v>
      </c>
      <c r="AF30" s="5">
        <v>1</v>
      </c>
      <c r="AG30" s="5">
        <v>1</v>
      </c>
      <c r="AH30" s="5">
        <v>1</v>
      </c>
      <c r="AI30" s="5">
        <v>1</v>
      </c>
      <c r="AJ30" s="5">
        <v>1</v>
      </c>
      <c r="AK30" s="5">
        <v>1</v>
      </c>
      <c r="AL30" s="5">
        <v>1</v>
      </c>
      <c r="AM30" s="5">
        <v>1</v>
      </c>
      <c r="AN30" s="5">
        <v>1</v>
      </c>
      <c r="AO30" s="5">
        <v>1</v>
      </c>
      <c r="AP30" s="5">
        <v>1</v>
      </c>
      <c r="AQ30" s="5">
        <v>1</v>
      </c>
      <c r="AR30" s="5">
        <v>1</v>
      </c>
      <c r="AS30" s="5">
        <v>1</v>
      </c>
      <c r="AT30" s="5">
        <v>1</v>
      </c>
    </row>
    <row r="31" spans="1:46" x14ac:dyDescent="0.3">
      <c r="A31" s="2" t="s">
        <v>27</v>
      </c>
      <c r="B31" s="5">
        <v>1</v>
      </c>
      <c r="C31" s="5">
        <v>1</v>
      </c>
      <c r="D31" s="5">
        <v>1</v>
      </c>
      <c r="E31" s="5">
        <v>1</v>
      </c>
      <c r="F31" s="5">
        <v>1</v>
      </c>
      <c r="G31" s="5">
        <v>1</v>
      </c>
      <c r="H31" s="5">
        <v>1</v>
      </c>
      <c r="I31" s="5">
        <v>1</v>
      </c>
      <c r="J31" s="5">
        <v>1</v>
      </c>
      <c r="K31" s="5">
        <v>1</v>
      </c>
      <c r="L31" s="5">
        <v>1</v>
      </c>
      <c r="M31" s="5">
        <v>1</v>
      </c>
      <c r="N31" s="5">
        <v>1</v>
      </c>
      <c r="O31" s="5">
        <v>1</v>
      </c>
      <c r="P31" s="5">
        <v>1</v>
      </c>
      <c r="Q31" s="5">
        <v>1</v>
      </c>
      <c r="R31" s="5">
        <v>1</v>
      </c>
      <c r="S31" s="5">
        <v>1</v>
      </c>
      <c r="T31" s="5">
        <v>1</v>
      </c>
      <c r="U31" s="5">
        <v>1</v>
      </c>
      <c r="V31" s="5">
        <v>1</v>
      </c>
      <c r="W31" s="5">
        <v>1</v>
      </c>
      <c r="X31" s="5">
        <v>1</v>
      </c>
      <c r="Y31" s="5">
        <v>1</v>
      </c>
      <c r="Z31" s="5">
        <v>1</v>
      </c>
      <c r="AA31" s="5">
        <v>1</v>
      </c>
      <c r="AB31" s="5">
        <v>1</v>
      </c>
      <c r="AC31" s="5">
        <v>1</v>
      </c>
      <c r="AD31" s="5">
        <v>1</v>
      </c>
      <c r="AE31" s="5">
        <v>1</v>
      </c>
      <c r="AF31" s="5">
        <v>1</v>
      </c>
      <c r="AG31" s="5">
        <v>1</v>
      </c>
      <c r="AH31" s="5">
        <v>1</v>
      </c>
      <c r="AI31" s="5">
        <v>1</v>
      </c>
      <c r="AJ31" s="5">
        <v>1</v>
      </c>
      <c r="AK31" s="5">
        <v>1</v>
      </c>
      <c r="AL31" s="5">
        <v>1</v>
      </c>
      <c r="AM31" s="5">
        <v>1</v>
      </c>
      <c r="AN31" s="5">
        <v>1</v>
      </c>
      <c r="AO31" s="5">
        <v>1</v>
      </c>
      <c r="AP31" s="5">
        <v>1</v>
      </c>
      <c r="AQ31" s="5">
        <v>1</v>
      </c>
      <c r="AR31" s="5">
        <v>1</v>
      </c>
      <c r="AS31" s="5">
        <v>1</v>
      </c>
      <c r="AT31" s="5">
        <v>1</v>
      </c>
    </row>
    <row r="32" spans="1:46" x14ac:dyDescent="0.3">
      <c r="A32" s="2" t="s">
        <v>28</v>
      </c>
      <c r="B32" s="5">
        <v>1</v>
      </c>
      <c r="C32" s="5">
        <v>1</v>
      </c>
      <c r="D32" s="5">
        <v>1</v>
      </c>
      <c r="E32" s="5">
        <v>1</v>
      </c>
      <c r="F32" s="5">
        <v>1</v>
      </c>
      <c r="G32" s="5">
        <v>1</v>
      </c>
      <c r="H32" s="5">
        <v>1</v>
      </c>
      <c r="I32" s="5">
        <v>1</v>
      </c>
      <c r="J32" s="5">
        <v>1</v>
      </c>
      <c r="K32" s="5">
        <v>1</v>
      </c>
      <c r="L32" s="5">
        <v>1</v>
      </c>
      <c r="M32" s="5">
        <v>1</v>
      </c>
      <c r="N32" s="5">
        <v>1</v>
      </c>
      <c r="O32" s="5">
        <v>1</v>
      </c>
      <c r="P32" s="5">
        <v>1</v>
      </c>
      <c r="Q32" s="5">
        <v>1</v>
      </c>
      <c r="R32" s="5">
        <v>1</v>
      </c>
      <c r="S32" s="5">
        <v>1</v>
      </c>
      <c r="T32" s="5">
        <v>1</v>
      </c>
      <c r="U32" s="5">
        <v>1</v>
      </c>
      <c r="V32" s="5">
        <v>1</v>
      </c>
      <c r="W32" s="5">
        <v>1</v>
      </c>
      <c r="X32" s="5">
        <v>1</v>
      </c>
      <c r="Y32" s="5">
        <v>1</v>
      </c>
      <c r="Z32" s="5">
        <v>1</v>
      </c>
      <c r="AA32" s="5">
        <v>1</v>
      </c>
      <c r="AB32" s="5">
        <v>1</v>
      </c>
      <c r="AC32" s="5">
        <v>1</v>
      </c>
      <c r="AD32" s="5">
        <v>1</v>
      </c>
      <c r="AE32" s="5">
        <v>1</v>
      </c>
      <c r="AF32" s="5">
        <v>1</v>
      </c>
      <c r="AG32" s="5">
        <v>1</v>
      </c>
      <c r="AH32" s="5">
        <v>1</v>
      </c>
      <c r="AI32" s="5">
        <v>1</v>
      </c>
      <c r="AJ32" s="5">
        <v>1</v>
      </c>
      <c r="AK32" s="5">
        <v>1</v>
      </c>
      <c r="AL32" s="5">
        <v>1</v>
      </c>
      <c r="AM32" s="5">
        <v>1</v>
      </c>
      <c r="AN32" s="5">
        <v>1</v>
      </c>
      <c r="AO32" s="5">
        <v>1</v>
      </c>
      <c r="AP32" s="5">
        <v>1</v>
      </c>
      <c r="AQ32" s="5">
        <v>1</v>
      </c>
      <c r="AR32" s="5">
        <v>1</v>
      </c>
      <c r="AS32" s="5">
        <v>1</v>
      </c>
      <c r="AT32" s="5">
        <v>1</v>
      </c>
    </row>
    <row r="33" spans="1:46" x14ac:dyDescent="0.3">
      <c r="A33" s="2" t="s">
        <v>52</v>
      </c>
      <c r="B33" s="5">
        <v>1</v>
      </c>
      <c r="C33" s="5">
        <v>1</v>
      </c>
      <c r="D33" s="5">
        <v>1</v>
      </c>
      <c r="E33" s="5">
        <v>1</v>
      </c>
      <c r="F33" s="5">
        <v>1</v>
      </c>
      <c r="G33" s="5">
        <v>1</v>
      </c>
      <c r="H33" s="5">
        <v>1</v>
      </c>
      <c r="I33" s="5">
        <v>1</v>
      </c>
      <c r="J33" s="5">
        <v>1</v>
      </c>
      <c r="K33" s="5">
        <v>1</v>
      </c>
      <c r="L33" s="5">
        <v>1</v>
      </c>
      <c r="M33" s="5">
        <v>1</v>
      </c>
      <c r="N33" s="5">
        <v>1</v>
      </c>
      <c r="O33" s="5">
        <v>1</v>
      </c>
      <c r="P33" s="5">
        <v>1</v>
      </c>
      <c r="Q33" s="5">
        <v>1</v>
      </c>
      <c r="R33" s="5">
        <v>1</v>
      </c>
      <c r="S33" s="5">
        <v>1</v>
      </c>
      <c r="T33" s="5">
        <v>1</v>
      </c>
      <c r="U33" s="5">
        <v>1</v>
      </c>
      <c r="V33" s="5">
        <v>1</v>
      </c>
      <c r="W33" s="5">
        <v>1</v>
      </c>
      <c r="X33" s="5">
        <v>1</v>
      </c>
      <c r="Y33" s="5">
        <v>1</v>
      </c>
      <c r="Z33" s="5">
        <v>1</v>
      </c>
      <c r="AA33" s="5">
        <v>1</v>
      </c>
      <c r="AB33" s="5">
        <v>1</v>
      </c>
      <c r="AC33" s="5">
        <v>1</v>
      </c>
      <c r="AD33" s="5">
        <v>1</v>
      </c>
      <c r="AE33" s="5">
        <v>1</v>
      </c>
      <c r="AF33" s="5">
        <v>1</v>
      </c>
      <c r="AG33" s="5">
        <v>1</v>
      </c>
      <c r="AH33" s="5">
        <v>1</v>
      </c>
      <c r="AI33" s="5">
        <v>1</v>
      </c>
      <c r="AJ33" s="5">
        <v>1</v>
      </c>
      <c r="AK33" s="5">
        <v>1</v>
      </c>
      <c r="AL33" s="5">
        <v>1</v>
      </c>
      <c r="AM33" s="5">
        <v>1</v>
      </c>
      <c r="AN33" s="5">
        <v>1</v>
      </c>
      <c r="AO33" s="5">
        <v>1</v>
      </c>
      <c r="AP33" s="5">
        <v>1</v>
      </c>
      <c r="AQ33" s="5">
        <v>1</v>
      </c>
      <c r="AR33" s="5">
        <v>1</v>
      </c>
      <c r="AS33" s="5">
        <v>1</v>
      </c>
      <c r="AT33" s="5">
        <v>1</v>
      </c>
    </row>
    <row r="34" spans="1:46" x14ac:dyDescent="0.3">
      <c r="A34" s="2" t="s">
        <v>53</v>
      </c>
      <c r="B34" s="5">
        <v>1</v>
      </c>
      <c r="C34" s="5">
        <v>1</v>
      </c>
      <c r="D34" s="5">
        <v>1</v>
      </c>
      <c r="E34" s="5">
        <v>1</v>
      </c>
      <c r="F34" s="5">
        <v>1</v>
      </c>
      <c r="G34" s="5">
        <v>1</v>
      </c>
      <c r="H34" s="5">
        <v>1</v>
      </c>
      <c r="I34" s="5">
        <v>1</v>
      </c>
      <c r="J34" s="5">
        <v>1</v>
      </c>
      <c r="K34" s="5">
        <v>1</v>
      </c>
      <c r="L34" s="5">
        <v>1</v>
      </c>
      <c r="M34" s="5">
        <v>1</v>
      </c>
      <c r="N34" s="5">
        <v>1</v>
      </c>
      <c r="O34" s="5">
        <v>1</v>
      </c>
      <c r="P34" s="5">
        <v>1</v>
      </c>
      <c r="Q34" s="5">
        <v>1</v>
      </c>
      <c r="R34" s="5">
        <v>1</v>
      </c>
      <c r="S34" s="5">
        <v>1</v>
      </c>
      <c r="T34" s="5">
        <v>1</v>
      </c>
      <c r="U34" s="5">
        <v>1</v>
      </c>
      <c r="V34" s="5">
        <v>1</v>
      </c>
      <c r="W34" s="5">
        <v>1</v>
      </c>
      <c r="X34" s="5">
        <v>1</v>
      </c>
      <c r="Y34" s="5">
        <v>1</v>
      </c>
      <c r="Z34" s="5">
        <v>1</v>
      </c>
      <c r="AA34" s="5">
        <v>1</v>
      </c>
      <c r="AB34" s="5">
        <v>1</v>
      </c>
      <c r="AC34" s="5">
        <v>1</v>
      </c>
      <c r="AD34" s="5">
        <v>1</v>
      </c>
      <c r="AE34" s="5">
        <v>1</v>
      </c>
      <c r="AF34" s="5">
        <v>1</v>
      </c>
      <c r="AG34" s="5">
        <v>1</v>
      </c>
      <c r="AH34" s="5">
        <v>1</v>
      </c>
      <c r="AI34" s="5">
        <v>1</v>
      </c>
      <c r="AJ34" s="5">
        <v>1</v>
      </c>
      <c r="AK34" s="5">
        <v>1</v>
      </c>
      <c r="AL34" s="5">
        <v>1</v>
      </c>
      <c r="AM34" s="5">
        <v>1</v>
      </c>
      <c r="AN34" s="5">
        <v>1</v>
      </c>
      <c r="AO34" s="5">
        <v>1</v>
      </c>
      <c r="AP34" s="5">
        <v>1</v>
      </c>
      <c r="AQ34" s="5">
        <v>1</v>
      </c>
      <c r="AR34" s="5">
        <v>1</v>
      </c>
      <c r="AS34" s="5">
        <v>1</v>
      </c>
      <c r="AT34" s="5">
        <v>1</v>
      </c>
    </row>
    <row r="35" spans="1:46" x14ac:dyDescent="0.3">
      <c r="A35" s="2" t="s">
        <v>54</v>
      </c>
      <c r="B35" s="5">
        <v>1</v>
      </c>
      <c r="C35" s="5">
        <v>1</v>
      </c>
      <c r="D35" s="5">
        <v>1</v>
      </c>
      <c r="E35" s="5">
        <v>1</v>
      </c>
      <c r="F35" s="5">
        <v>1</v>
      </c>
      <c r="G35" s="5">
        <v>1</v>
      </c>
      <c r="H35" s="5">
        <v>1</v>
      </c>
      <c r="I35" s="5">
        <v>1</v>
      </c>
      <c r="J35" s="5">
        <v>1</v>
      </c>
      <c r="K35" s="5">
        <v>1</v>
      </c>
      <c r="L35" s="5">
        <v>1</v>
      </c>
      <c r="M35" s="5">
        <v>1</v>
      </c>
      <c r="N35" s="5">
        <v>1</v>
      </c>
      <c r="O35" s="5">
        <v>1</v>
      </c>
      <c r="P35" s="5">
        <v>1</v>
      </c>
      <c r="Q35" s="5">
        <v>1</v>
      </c>
      <c r="R35" s="5">
        <v>1</v>
      </c>
      <c r="S35" s="5">
        <v>1</v>
      </c>
      <c r="T35" s="5">
        <v>1</v>
      </c>
      <c r="U35" s="5">
        <v>1</v>
      </c>
      <c r="V35" s="5">
        <v>1</v>
      </c>
      <c r="W35" s="5">
        <v>1</v>
      </c>
      <c r="X35" s="5">
        <v>1</v>
      </c>
      <c r="Y35" s="5">
        <v>1</v>
      </c>
      <c r="Z35" s="5">
        <v>1</v>
      </c>
      <c r="AA35" s="5">
        <v>1</v>
      </c>
      <c r="AB35" s="5">
        <v>1</v>
      </c>
      <c r="AC35" s="5">
        <v>1</v>
      </c>
      <c r="AD35" s="5">
        <v>1</v>
      </c>
      <c r="AE35" s="5">
        <v>1</v>
      </c>
      <c r="AF35" s="5">
        <v>1</v>
      </c>
      <c r="AG35" s="5">
        <v>1</v>
      </c>
      <c r="AH35" s="5">
        <v>1</v>
      </c>
      <c r="AI35" s="5">
        <v>1</v>
      </c>
      <c r="AJ35" s="5">
        <v>1</v>
      </c>
      <c r="AK35" s="5">
        <v>1</v>
      </c>
      <c r="AL35" s="5">
        <v>1</v>
      </c>
      <c r="AM35" s="5">
        <v>1</v>
      </c>
      <c r="AN35" s="5">
        <v>1</v>
      </c>
      <c r="AO35" s="5">
        <v>1</v>
      </c>
      <c r="AP35" s="5">
        <v>1</v>
      </c>
      <c r="AQ35" s="5">
        <v>1</v>
      </c>
      <c r="AR35" s="5">
        <v>1</v>
      </c>
      <c r="AS35" s="5">
        <v>1</v>
      </c>
      <c r="AT35" s="5">
        <v>1</v>
      </c>
    </row>
    <row r="36" spans="1:46" x14ac:dyDescent="0.3">
      <c r="A36" s="2" t="s">
        <v>55</v>
      </c>
      <c r="B36" s="5">
        <v>1</v>
      </c>
      <c r="C36" s="5">
        <v>1</v>
      </c>
      <c r="D36" s="5">
        <v>1</v>
      </c>
      <c r="E36" s="5">
        <v>1</v>
      </c>
      <c r="F36" s="5">
        <v>1</v>
      </c>
      <c r="G36" s="5">
        <v>1</v>
      </c>
      <c r="H36" s="5">
        <v>1</v>
      </c>
      <c r="I36" s="5">
        <v>1</v>
      </c>
      <c r="J36" s="5">
        <v>1</v>
      </c>
      <c r="K36" s="5">
        <v>1</v>
      </c>
      <c r="L36" s="5">
        <v>1</v>
      </c>
      <c r="M36" s="5">
        <v>1</v>
      </c>
      <c r="N36" s="5">
        <v>1</v>
      </c>
      <c r="O36" s="5">
        <v>1</v>
      </c>
      <c r="P36" s="5">
        <v>1</v>
      </c>
      <c r="Q36" s="5">
        <v>1</v>
      </c>
      <c r="R36" s="5">
        <v>1</v>
      </c>
      <c r="S36" s="5">
        <v>1</v>
      </c>
      <c r="T36" s="5">
        <v>1</v>
      </c>
      <c r="U36" s="5">
        <v>1</v>
      </c>
      <c r="V36" s="5">
        <v>1</v>
      </c>
      <c r="W36" s="5">
        <v>1</v>
      </c>
      <c r="X36" s="5">
        <v>1</v>
      </c>
      <c r="Y36" s="5">
        <v>1</v>
      </c>
      <c r="Z36" s="5">
        <v>1</v>
      </c>
      <c r="AA36" s="5">
        <v>1</v>
      </c>
      <c r="AB36" s="5">
        <v>1</v>
      </c>
      <c r="AC36" s="5">
        <v>1</v>
      </c>
      <c r="AD36" s="5">
        <v>1</v>
      </c>
      <c r="AE36" s="5">
        <v>1</v>
      </c>
      <c r="AF36" s="5">
        <v>1</v>
      </c>
      <c r="AG36" s="5">
        <v>1</v>
      </c>
      <c r="AH36" s="5">
        <v>1</v>
      </c>
      <c r="AI36" s="5">
        <v>1</v>
      </c>
      <c r="AJ36" s="5">
        <v>1</v>
      </c>
      <c r="AK36" s="5">
        <v>1</v>
      </c>
      <c r="AL36" s="5">
        <v>1</v>
      </c>
      <c r="AM36" s="5">
        <v>1</v>
      </c>
      <c r="AN36" s="5">
        <v>1</v>
      </c>
      <c r="AO36" s="5">
        <v>1</v>
      </c>
      <c r="AP36" s="5">
        <v>1</v>
      </c>
      <c r="AQ36" s="5">
        <v>1</v>
      </c>
      <c r="AR36" s="5">
        <v>1</v>
      </c>
      <c r="AS36" s="5">
        <v>1</v>
      </c>
      <c r="AT36" s="5">
        <v>1</v>
      </c>
    </row>
    <row r="37" spans="1:46" x14ac:dyDescent="0.3">
      <c r="A37" s="2" t="s">
        <v>56</v>
      </c>
      <c r="B37" s="5">
        <v>1</v>
      </c>
      <c r="C37" s="5">
        <v>1</v>
      </c>
      <c r="D37" s="5">
        <v>1</v>
      </c>
      <c r="E37" s="5">
        <v>1</v>
      </c>
      <c r="F37" s="5">
        <v>1</v>
      </c>
      <c r="G37" s="5">
        <v>1</v>
      </c>
      <c r="H37" s="5">
        <v>1</v>
      </c>
      <c r="I37" s="5">
        <v>1</v>
      </c>
      <c r="J37" s="5">
        <v>1</v>
      </c>
      <c r="K37" s="5">
        <v>1</v>
      </c>
      <c r="L37" s="5">
        <v>1</v>
      </c>
      <c r="M37" s="5">
        <v>1</v>
      </c>
      <c r="N37" s="5">
        <v>1</v>
      </c>
      <c r="O37" s="5">
        <v>1</v>
      </c>
      <c r="P37" s="5">
        <v>1</v>
      </c>
      <c r="Q37" s="5">
        <v>1</v>
      </c>
      <c r="R37" s="5">
        <v>1</v>
      </c>
      <c r="S37" s="5">
        <v>1</v>
      </c>
      <c r="T37" s="5">
        <v>1</v>
      </c>
      <c r="U37" s="5">
        <v>1</v>
      </c>
      <c r="V37" s="5">
        <v>1</v>
      </c>
      <c r="W37" s="5">
        <v>1</v>
      </c>
      <c r="X37" s="5">
        <v>1</v>
      </c>
      <c r="Y37" s="5">
        <v>1</v>
      </c>
      <c r="Z37" s="5">
        <v>1</v>
      </c>
      <c r="AA37" s="5">
        <v>1</v>
      </c>
      <c r="AB37" s="5">
        <v>1</v>
      </c>
      <c r="AC37" s="5">
        <v>1</v>
      </c>
      <c r="AD37" s="5">
        <v>1</v>
      </c>
      <c r="AE37" s="5">
        <v>1</v>
      </c>
      <c r="AF37" s="5">
        <v>1</v>
      </c>
      <c r="AG37" s="5">
        <v>1</v>
      </c>
      <c r="AH37" s="5">
        <v>1</v>
      </c>
      <c r="AI37" s="5">
        <v>1</v>
      </c>
      <c r="AJ37" s="5">
        <v>1</v>
      </c>
      <c r="AK37" s="5">
        <v>1</v>
      </c>
      <c r="AL37" s="5">
        <v>1</v>
      </c>
      <c r="AM37" s="5">
        <v>1</v>
      </c>
      <c r="AN37" s="5">
        <v>1</v>
      </c>
      <c r="AO37" s="5">
        <v>1</v>
      </c>
      <c r="AP37" s="5">
        <v>1</v>
      </c>
      <c r="AQ37" s="5">
        <v>1</v>
      </c>
      <c r="AR37" s="5">
        <v>1</v>
      </c>
      <c r="AS37" s="5">
        <v>1</v>
      </c>
      <c r="AT37" s="5">
        <v>1</v>
      </c>
    </row>
    <row r="38" spans="1:46" x14ac:dyDescent="0.3">
      <c r="A38" s="2" t="s">
        <v>57</v>
      </c>
      <c r="B38" s="5">
        <v>1</v>
      </c>
      <c r="C38" s="5">
        <v>1</v>
      </c>
      <c r="D38" s="5">
        <v>1</v>
      </c>
      <c r="E38" s="5">
        <v>1</v>
      </c>
      <c r="F38" s="5">
        <v>1</v>
      </c>
      <c r="G38" s="5">
        <v>1</v>
      </c>
      <c r="H38" s="5">
        <v>1</v>
      </c>
      <c r="I38" s="5">
        <v>1</v>
      </c>
      <c r="J38" s="5">
        <v>1</v>
      </c>
      <c r="K38" s="5">
        <v>1</v>
      </c>
      <c r="L38" s="5">
        <v>1</v>
      </c>
      <c r="M38" s="5">
        <v>1</v>
      </c>
      <c r="N38" s="5">
        <v>1</v>
      </c>
      <c r="O38" s="5">
        <v>1</v>
      </c>
      <c r="P38" s="5">
        <v>1</v>
      </c>
      <c r="Q38" s="5">
        <v>1</v>
      </c>
      <c r="R38" s="5">
        <v>1</v>
      </c>
      <c r="S38" s="5">
        <v>1</v>
      </c>
      <c r="T38" s="5">
        <v>1</v>
      </c>
      <c r="U38" s="5">
        <v>1</v>
      </c>
      <c r="V38" s="5">
        <v>1</v>
      </c>
      <c r="W38" s="5">
        <v>1</v>
      </c>
      <c r="X38" s="5">
        <v>1</v>
      </c>
      <c r="Y38" s="5">
        <v>1</v>
      </c>
      <c r="Z38" s="5">
        <v>1</v>
      </c>
      <c r="AA38" s="5">
        <v>1</v>
      </c>
      <c r="AB38" s="5">
        <v>1</v>
      </c>
      <c r="AC38" s="5">
        <v>1</v>
      </c>
      <c r="AD38" s="5">
        <v>1</v>
      </c>
      <c r="AE38" s="5">
        <v>1</v>
      </c>
      <c r="AF38" s="5">
        <v>1</v>
      </c>
      <c r="AG38" s="5">
        <v>1</v>
      </c>
      <c r="AH38" s="5">
        <v>1</v>
      </c>
      <c r="AI38" s="5">
        <v>1</v>
      </c>
      <c r="AJ38" s="5">
        <v>1</v>
      </c>
      <c r="AK38" s="5">
        <v>1</v>
      </c>
      <c r="AL38" s="5">
        <v>1</v>
      </c>
      <c r="AM38" s="5">
        <v>1</v>
      </c>
      <c r="AN38" s="5">
        <v>1</v>
      </c>
      <c r="AO38" s="5">
        <v>1</v>
      </c>
      <c r="AP38" s="5">
        <v>1</v>
      </c>
      <c r="AQ38" s="5">
        <v>1</v>
      </c>
      <c r="AR38" s="5">
        <v>1</v>
      </c>
      <c r="AS38" s="5">
        <v>1</v>
      </c>
      <c r="AT38" s="5">
        <v>1</v>
      </c>
    </row>
    <row r="39" spans="1:46" x14ac:dyDescent="0.3">
      <c r="A39" s="2" t="s">
        <v>58</v>
      </c>
      <c r="B39" s="5">
        <v>1</v>
      </c>
      <c r="C39" s="5">
        <v>1</v>
      </c>
      <c r="D39" s="5">
        <v>1</v>
      </c>
      <c r="E39" s="5">
        <v>1</v>
      </c>
      <c r="F39" s="5">
        <v>1</v>
      </c>
      <c r="G39" s="5">
        <v>1</v>
      </c>
      <c r="H39" s="5">
        <v>1</v>
      </c>
      <c r="I39" s="5">
        <v>1</v>
      </c>
      <c r="J39" s="5">
        <v>1</v>
      </c>
      <c r="K39" s="5">
        <v>1</v>
      </c>
      <c r="L39" s="5">
        <v>1</v>
      </c>
      <c r="M39" s="5">
        <v>1</v>
      </c>
      <c r="N39" s="5">
        <v>1</v>
      </c>
      <c r="O39" s="5">
        <v>1</v>
      </c>
      <c r="P39" s="5">
        <v>1</v>
      </c>
      <c r="Q39" s="5">
        <v>1</v>
      </c>
      <c r="R39" s="5">
        <v>1</v>
      </c>
      <c r="S39" s="5">
        <v>1</v>
      </c>
      <c r="T39" s="5">
        <v>1</v>
      </c>
      <c r="U39" s="5">
        <v>1</v>
      </c>
      <c r="V39" s="5">
        <v>1</v>
      </c>
      <c r="W39" s="5">
        <v>1</v>
      </c>
      <c r="X39" s="5">
        <v>1</v>
      </c>
      <c r="Y39" s="5">
        <v>1</v>
      </c>
      <c r="Z39" s="5">
        <v>1</v>
      </c>
      <c r="AA39" s="5">
        <v>1</v>
      </c>
      <c r="AB39" s="5">
        <v>1</v>
      </c>
      <c r="AC39" s="5">
        <v>1</v>
      </c>
      <c r="AD39" s="5">
        <v>1</v>
      </c>
      <c r="AE39" s="5">
        <v>1</v>
      </c>
      <c r="AF39" s="5">
        <v>1</v>
      </c>
      <c r="AG39" s="5">
        <v>1</v>
      </c>
      <c r="AH39" s="5">
        <v>1</v>
      </c>
      <c r="AI39" s="5">
        <v>1</v>
      </c>
      <c r="AJ39" s="5">
        <v>1</v>
      </c>
      <c r="AK39" s="5">
        <v>1</v>
      </c>
      <c r="AL39" s="5">
        <v>1</v>
      </c>
      <c r="AM39" s="5">
        <v>1</v>
      </c>
      <c r="AN39" s="5">
        <v>1</v>
      </c>
      <c r="AO39" s="5">
        <v>1</v>
      </c>
      <c r="AP39" s="5">
        <v>1</v>
      </c>
      <c r="AQ39" s="5">
        <v>1</v>
      </c>
      <c r="AR39" s="5">
        <v>1</v>
      </c>
      <c r="AS39" s="5">
        <v>1</v>
      </c>
      <c r="AT39" s="5">
        <v>1</v>
      </c>
    </row>
    <row r="40" spans="1:46" x14ac:dyDescent="0.3">
      <c r="A40" s="2" t="s">
        <v>59</v>
      </c>
      <c r="B40" s="5">
        <v>1</v>
      </c>
      <c r="C40" s="5">
        <v>1</v>
      </c>
      <c r="D40" s="5">
        <v>1</v>
      </c>
      <c r="E40" s="5">
        <v>1</v>
      </c>
      <c r="F40" s="5">
        <v>1</v>
      </c>
      <c r="G40" s="5">
        <v>1</v>
      </c>
      <c r="H40" s="5">
        <v>1</v>
      </c>
      <c r="I40" s="5">
        <v>1</v>
      </c>
      <c r="J40" s="5">
        <v>1</v>
      </c>
      <c r="K40" s="5">
        <v>1</v>
      </c>
      <c r="L40" s="5">
        <v>1</v>
      </c>
      <c r="M40" s="5">
        <v>1</v>
      </c>
      <c r="N40" s="5">
        <v>1</v>
      </c>
      <c r="O40" s="5">
        <v>1</v>
      </c>
      <c r="P40" s="5">
        <v>1</v>
      </c>
      <c r="Q40" s="5">
        <v>1</v>
      </c>
      <c r="R40" s="5">
        <v>1</v>
      </c>
      <c r="S40" s="5">
        <v>1</v>
      </c>
      <c r="T40" s="5">
        <v>1</v>
      </c>
      <c r="U40" s="5">
        <v>1</v>
      </c>
      <c r="V40" s="5">
        <v>1</v>
      </c>
      <c r="W40" s="5">
        <v>1</v>
      </c>
      <c r="X40" s="5">
        <v>1</v>
      </c>
      <c r="Y40" s="5">
        <v>1</v>
      </c>
      <c r="Z40" s="5">
        <v>1</v>
      </c>
      <c r="AA40" s="5">
        <v>1</v>
      </c>
      <c r="AB40" s="5">
        <v>1</v>
      </c>
      <c r="AC40" s="5">
        <v>1</v>
      </c>
      <c r="AD40" s="5">
        <v>1</v>
      </c>
      <c r="AE40" s="5">
        <v>1</v>
      </c>
      <c r="AF40" s="5">
        <v>1</v>
      </c>
      <c r="AG40" s="5">
        <v>1</v>
      </c>
      <c r="AH40" s="5">
        <v>1</v>
      </c>
      <c r="AI40" s="5">
        <v>1</v>
      </c>
      <c r="AJ40" s="5">
        <v>1</v>
      </c>
      <c r="AK40" s="5">
        <v>1</v>
      </c>
      <c r="AL40" s="5">
        <v>1</v>
      </c>
      <c r="AM40" s="5">
        <v>1</v>
      </c>
      <c r="AN40" s="5">
        <v>1</v>
      </c>
      <c r="AO40" s="5">
        <v>1</v>
      </c>
      <c r="AP40" s="5">
        <v>1</v>
      </c>
      <c r="AQ40" s="5">
        <v>1</v>
      </c>
      <c r="AR40" s="5">
        <v>1</v>
      </c>
      <c r="AS40" s="5">
        <v>1</v>
      </c>
      <c r="AT40" s="5">
        <v>1</v>
      </c>
    </row>
    <row r="41" spans="1:46" x14ac:dyDescent="0.3">
      <c r="A41" s="2" t="s">
        <v>60</v>
      </c>
      <c r="B41" s="5">
        <v>1</v>
      </c>
      <c r="C41" s="5">
        <v>1</v>
      </c>
      <c r="D41" s="5">
        <v>1</v>
      </c>
      <c r="E41" s="5">
        <v>1</v>
      </c>
      <c r="F41" s="5">
        <v>1</v>
      </c>
      <c r="G41" s="5">
        <v>1</v>
      </c>
      <c r="H41" s="5">
        <v>1</v>
      </c>
      <c r="I41" s="5">
        <v>1</v>
      </c>
      <c r="J41" s="5">
        <v>1</v>
      </c>
      <c r="K41" s="5">
        <v>1</v>
      </c>
      <c r="L41" s="5">
        <v>1</v>
      </c>
      <c r="M41" s="5">
        <v>1</v>
      </c>
      <c r="N41" s="5">
        <v>1</v>
      </c>
      <c r="O41" s="5">
        <v>1</v>
      </c>
      <c r="P41" s="5">
        <v>1</v>
      </c>
      <c r="Q41" s="5">
        <v>1</v>
      </c>
      <c r="R41" s="5">
        <v>1</v>
      </c>
      <c r="S41" s="5">
        <v>1</v>
      </c>
      <c r="T41" s="5">
        <v>1</v>
      </c>
      <c r="U41" s="5">
        <v>1</v>
      </c>
      <c r="V41" s="5">
        <v>1</v>
      </c>
      <c r="W41" s="5">
        <v>1</v>
      </c>
      <c r="X41" s="5">
        <v>1</v>
      </c>
      <c r="Y41" s="5">
        <v>1</v>
      </c>
      <c r="Z41" s="5">
        <v>1</v>
      </c>
      <c r="AA41" s="5">
        <v>1</v>
      </c>
      <c r="AB41" s="5">
        <v>1</v>
      </c>
      <c r="AC41" s="5">
        <v>1</v>
      </c>
      <c r="AD41" s="5">
        <v>1</v>
      </c>
      <c r="AE41" s="5">
        <v>1</v>
      </c>
      <c r="AF41" s="5">
        <v>1</v>
      </c>
      <c r="AG41" s="5">
        <v>1</v>
      </c>
      <c r="AH41" s="5">
        <v>1</v>
      </c>
      <c r="AI41" s="5">
        <v>1</v>
      </c>
      <c r="AJ41" s="5">
        <v>1</v>
      </c>
      <c r="AK41" s="5">
        <v>1</v>
      </c>
      <c r="AL41" s="5">
        <v>1</v>
      </c>
      <c r="AM41" s="5">
        <v>1</v>
      </c>
      <c r="AN41" s="5">
        <v>1</v>
      </c>
      <c r="AO41" s="5">
        <v>1</v>
      </c>
      <c r="AP41" s="5">
        <v>1</v>
      </c>
      <c r="AQ41" s="5">
        <v>1</v>
      </c>
      <c r="AR41" s="5">
        <v>1</v>
      </c>
      <c r="AS41" s="5">
        <v>1</v>
      </c>
      <c r="AT41" s="5">
        <v>1</v>
      </c>
    </row>
    <row r="42" spans="1:46" x14ac:dyDescent="0.3">
      <c r="A42" s="2" t="s">
        <v>61</v>
      </c>
      <c r="B42" s="5">
        <v>1</v>
      </c>
      <c r="C42" s="5">
        <v>1</v>
      </c>
      <c r="D42" s="5">
        <v>1</v>
      </c>
      <c r="E42" s="5">
        <v>1</v>
      </c>
      <c r="F42" s="5">
        <v>1</v>
      </c>
      <c r="G42" s="5">
        <v>1</v>
      </c>
      <c r="H42" s="5">
        <v>1</v>
      </c>
      <c r="I42" s="5">
        <v>1</v>
      </c>
      <c r="J42" s="5">
        <v>1</v>
      </c>
      <c r="K42" s="5">
        <v>1</v>
      </c>
      <c r="L42" s="5">
        <v>1</v>
      </c>
      <c r="M42" s="5">
        <v>1</v>
      </c>
      <c r="N42" s="5">
        <v>1</v>
      </c>
      <c r="O42" s="5">
        <v>1</v>
      </c>
      <c r="P42" s="5">
        <v>1</v>
      </c>
      <c r="Q42" s="5">
        <v>1</v>
      </c>
      <c r="R42" s="5">
        <v>1</v>
      </c>
      <c r="S42" s="5">
        <v>1</v>
      </c>
      <c r="T42" s="5">
        <v>1</v>
      </c>
      <c r="U42" s="5">
        <v>1</v>
      </c>
      <c r="V42" s="5">
        <v>1</v>
      </c>
      <c r="W42" s="5">
        <v>1</v>
      </c>
      <c r="X42" s="5">
        <v>1</v>
      </c>
      <c r="Y42" s="5">
        <v>1</v>
      </c>
      <c r="Z42" s="5">
        <v>1</v>
      </c>
      <c r="AA42" s="5">
        <v>1</v>
      </c>
      <c r="AB42" s="5">
        <v>1</v>
      </c>
      <c r="AC42" s="5">
        <v>1</v>
      </c>
      <c r="AD42" s="5">
        <v>1</v>
      </c>
      <c r="AE42" s="5">
        <v>1</v>
      </c>
      <c r="AF42" s="5">
        <v>1</v>
      </c>
      <c r="AG42" s="5">
        <v>1</v>
      </c>
      <c r="AH42" s="5">
        <v>1</v>
      </c>
      <c r="AI42" s="5">
        <v>1</v>
      </c>
      <c r="AJ42" s="5">
        <v>1</v>
      </c>
      <c r="AK42" s="5">
        <v>1</v>
      </c>
      <c r="AL42" s="5">
        <v>1</v>
      </c>
      <c r="AM42" s="5">
        <v>1</v>
      </c>
      <c r="AN42" s="5">
        <v>1</v>
      </c>
      <c r="AO42" s="5">
        <v>1</v>
      </c>
      <c r="AP42" s="5">
        <v>1</v>
      </c>
      <c r="AQ42" s="5">
        <v>1</v>
      </c>
      <c r="AR42" s="5">
        <v>1</v>
      </c>
      <c r="AS42" s="5">
        <v>1</v>
      </c>
      <c r="AT42" s="5">
        <v>1</v>
      </c>
    </row>
    <row r="43" spans="1:46" x14ac:dyDescent="0.3">
      <c r="A43" s="2" t="s">
        <v>62</v>
      </c>
      <c r="B43" s="5">
        <v>1</v>
      </c>
      <c r="C43" s="5">
        <v>1</v>
      </c>
      <c r="D43" s="5">
        <v>1</v>
      </c>
      <c r="E43" s="5">
        <v>1</v>
      </c>
      <c r="F43" s="5">
        <v>1</v>
      </c>
      <c r="G43" s="5">
        <v>1</v>
      </c>
      <c r="H43" s="5">
        <v>1</v>
      </c>
      <c r="I43" s="5">
        <v>1</v>
      </c>
      <c r="J43" s="5">
        <v>1</v>
      </c>
      <c r="K43" s="5">
        <v>1</v>
      </c>
      <c r="L43" s="5">
        <v>1</v>
      </c>
      <c r="M43" s="5">
        <v>1</v>
      </c>
      <c r="N43" s="5">
        <v>1</v>
      </c>
      <c r="O43" s="5">
        <v>1</v>
      </c>
      <c r="P43" s="5">
        <v>1</v>
      </c>
      <c r="Q43" s="5">
        <v>1</v>
      </c>
      <c r="R43" s="5">
        <v>1</v>
      </c>
      <c r="S43" s="5">
        <v>1</v>
      </c>
      <c r="T43" s="5">
        <v>1</v>
      </c>
      <c r="U43" s="5">
        <v>1</v>
      </c>
      <c r="V43" s="5">
        <v>1</v>
      </c>
      <c r="W43" s="5">
        <v>1</v>
      </c>
      <c r="X43" s="5">
        <v>1</v>
      </c>
      <c r="Y43" s="5">
        <v>1</v>
      </c>
      <c r="Z43" s="5">
        <v>1</v>
      </c>
      <c r="AA43" s="5">
        <v>1</v>
      </c>
      <c r="AB43" s="5">
        <v>1</v>
      </c>
      <c r="AC43" s="5">
        <v>1</v>
      </c>
      <c r="AD43" s="5">
        <v>1</v>
      </c>
      <c r="AE43" s="5">
        <v>1</v>
      </c>
      <c r="AF43" s="5">
        <v>1</v>
      </c>
      <c r="AG43" s="5">
        <v>1</v>
      </c>
      <c r="AH43" s="5">
        <v>1</v>
      </c>
      <c r="AI43" s="5">
        <v>1</v>
      </c>
      <c r="AJ43" s="5">
        <v>1</v>
      </c>
      <c r="AK43" s="5">
        <v>1</v>
      </c>
      <c r="AL43" s="5">
        <v>1</v>
      </c>
      <c r="AM43" s="5">
        <v>1</v>
      </c>
      <c r="AN43" s="5">
        <v>1</v>
      </c>
      <c r="AO43" s="5">
        <v>1</v>
      </c>
      <c r="AP43" s="5">
        <v>1</v>
      </c>
      <c r="AQ43" s="5">
        <v>1</v>
      </c>
      <c r="AR43" s="5">
        <v>1</v>
      </c>
      <c r="AS43" s="5">
        <v>1</v>
      </c>
      <c r="AT43" s="5">
        <v>1</v>
      </c>
    </row>
    <row r="44" spans="1:46" x14ac:dyDescent="0.3">
      <c r="A44" s="2" t="s">
        <v>63</v>
      </c>
      <c r="B44" s="5">
        <v>1</v>
      </c>
      <c r="C44" s="5">
        <v>1</v>
      </c>
      <c r="D44" s="5">
        <v>1</v>
      </c>
      <c r="E44" s="5">
        <v>1</v>
      </c>
      <c r="F44" s="5">
        <v>1</v>
      </c>
      <c r="G44" s="5">
        <v>1</v>
      </c>
      <c r="H44" s="5">
        <v>1</v>
      </c>
      <c r="I44" s="5">
        <v>1</v>
      </c>
      <c r="J44" s="5">
        <v>1</v>
      </c>
      <c r="K44" s="5">
        <v>1</v>
      </c>
      <c r="L44" s="5">
        <v>1</v>
      </c>
      <c r="M44" s="5">
        <v>1</v>
      </c>
      <c r="N44" s="5">
        <v>1</v>
      </c>
      <c r="O44" s="5">
        <v>1</v>
      </c>
      <c r="P44" s="5">
        <v>1</v>
      </c>
      <c r="Q44" s="5">
        <v>1</v>
      </c>
      <c r="R44" s="5">
        <v>1</v>
      </c>
      <c r="S44" s="5">
        <v>1</v>
      </c>
      <c r="T44" s="5">
        <v>1</v>
      </c>
      <c r="U44" s="5">
        <v>1</v>
      </c>
      <c r="V44" s="5">
        <v>1</v>
      </c>
      <c r="W44" s="5">
        <v>1</v>
      </c>
      <c r="X44" s="5">
        <v>1</v>
      </c>
      <c r="Y44" s="5">
        <v>1</v>
      </c>
      <c r="Z44" s="5">
        <v>1</v>
      </c>
      <c r="AA44" s="5">
        <v>1</v>
      </c>
      <c r="AB44" s="5">
        <v>1</v>
      </c>
      <c r="AC44" s="5">
        <v>1</v>
      </c>
      <c r="AD44" s="5">
        <v>1</v>
      </c>
      <c r="AE44" s="5">
        <v>1</v>
      </c>
      <c r="AF44" s="5">
        <v>1</v>
      </c>
      <c r="AG44" s="5">
        <v>1</v>
      </c>
      <c r="AH44" s="5">
        <v>1</v>
      </c>
      <c r="AI44" s="5">
        <v>1</v>
      </c>
      <c r="AJ44" s="5">
        <v>1</v>
      </c>
      <c r="AK44" s="5">
        <v>1</v>
      </c>
      <c r="AL44" s="5">
        <v>1</v>
      </c>
      <c r="AM44" s="5">
        <v>1</v>
      </c>
      <c r="AN44" s="5">
        <v>1</v>
      </c>
      <c r="AO44" s="5">
        <v>1</v>
      </c>
      <c r="AP44" s="5">
        <v>1</v>
      </c>
      <c r="AQ44" s="5">
        <v>1</v>
      </c>
      <c r="AR44" s="5">
        <v>1</v>
      </c>
      <c r="AS44" s="5">
        <v>1</v>
      </c>
      <c r="AT44" s="5">
        <v>1</v>
      </c>
    </row>
    <row r="45" spans="1:46" x14ac:dyDescent="0.3">
      <c r="A45" s="2" t="s">
        <v>64</v>
      </c>
      <c r="B45" s="5">
        <v>1</v>
      </c>
      <c r="C45" s="5">
        <v>1</v>
      </c>
      <c r="D45" s="5">
        <v>1</v>
      </c>
      <c r="E45" s="5">
        <v>1</v>
      </c>
      <c r="F45" s="5">
        <v>1</v>
      </c>
      <c r="G45" s="5">
        <v>1</v>
      </c>
      <c r="H45" s="5">
        <v>1</v>
      </c>
      <c r="I45" s="5">
        <v>1</v>
      </c>
      <c r="J45" s="5">
        <v>1</v>
      </c>
      <c r="K45" s="5">
        <v>1</v>
      </c>
      <c r="L45" s="5">
        <v>1</v>
      </c>
      <c r="M45" s="5">
        <v>1</v>
      </c>
      <c r="N45" s="5">
        <v>1</v>
      </c>
      <c r="O45" s="5">
        <v>1</v>
      </c>
      <c r="P45" s="5">
        <v>1</v>
      </c>
      <c r="Q45" s="5">
        <v>1</v>
      </c>
      <c r="R45" s="5">
        <v>1</v>
      </c>
      <c r="S45" s="5">
        <v>1</v>
      </c>
      <c r="T45" s="5">
        <v>1</v>
      </c>
      <c r="U45" s="5">
        <v>1</v>
      </c>
      <c r="V45" s="5">
        <v>1</v>
      </c>
      <c r="W45" s="5">
        <v>1</v>
      </c>
      <c r="X45" s="5">
        <v>1</v>
      </c>
      <c r="Y45" s="5">
        <v>1</v>
      </c>
      <c r="Z45" s="5">
        <v>1</v>
      </c>
      <c r="AA45" s="5">
        <v>1</v>
      </c>
      <c r="AB45" s="5">
        <v>1</v>
      </c>
      <c r="AC45" s="5">
        <v>1</v>
      </c>
      <c r="AD45" s="5">
        <v>1</v>
      </c>
      <c r="AE45" s="5">
        <v>1</v>
      </c>
      <c r="AF45" s="5">
        <v>1</v>
      </c>
      <c r="AG45" s="5">
        <v>1</v>
      </c>
      <c r="AH45" s="5">
        <v>1</v>
      </c>
      <c r="AI45" s="5">
        <v>1</v>
      </c>
      <c r="AJ45" s="5">
        <v>1</v>
      </c>
      <c r="AK45" s="5">
        <v>1</v>
      </c>
      <c r="AL45" s="5">
        <v>1</v>
      </c>
      <c r="AM45" s="5">
        <v>1</v>
      </c>
      <c r="AN45" s="5">
        <v>1</v>
      </c>
      <c r="AO45" s="5">
        <v>1</v>
      </c>
      <c r="AP45" s="5">
        <v>1</v>
      </c>
      <c r="AQ45" s="5">
        <v>1</v>
      </c>
      <c r="AR45" s="5">
        <v>1</v>
      </c>
      <c r="AS45" s="5">
        <v>1</v>
      </c>
      <c r="AT45" s="5">
        <v>1</v>
      </c>
    </row>
    <row r="46" spans="1:46" x14ac:dyDescent="0.3">
      <c r="A46" s="2" t="s">
        <v>65</v>
      </c>
      <c r="B46" s="5">
        <v>1</v>
      </c>
      <c r="C46" s="5">
        <v>1</v>
      </c>
      <c r="D46" s="5">
        <v>1</v>
      </c>
      <c r="E46" s="5">
        <v>1</v>
      </c>
      <c r="F46" s="5">
        <v>1</v>
      </c>
      <c r="G46" s="5">
        <v>1</v>
      </c>
      <c r="H46" s="5">
        <v>1</v>
      </c>
      <c r="I46" s="5">
        <v>1</v>
      </c>
      <c r="J46" s="5">
        <v>1</v>
      </c>
      <c r="K46" s="5">
        <v>1</v>
      </c>
      <c r="L46" s="5">
        <v>1</v>
      </c>
      <c r="M46" s="5">
        <v>1</v>
      </c>
      <c r="N46" s="5">
        <v>1</v>
      </c>
      <c r="O46" s="5">
        <v>1</v>
      </c>
      <c r="P46" s="5">
        <v>1</v>
      </c>
      <c r="Q46" s="5">
        <v>1</v>
      </c>
      <c r="R46" s="5">
        <v>1</v>
      </c>
      <c r="S46" s="5">
        <v>1</v>
      </c>
      <c r="T46" s="5">
        <v>1</v>
      </c>
      <c r="U46" s="5">
        <v>1</v>
      </c>
      <c r="V46" s="5">
        <v>1</v>
      </c>
      <c r="W46" s="5">
        <v>1</v>
      </c>
      <c r="X46" s="5">
        <v>1</v>
      </c>
      <c r="Y46" s="5">
        <v>1</v>
      </c>
      <c r="Z46" s="5">
        <v>1</v>
      </c>
      <c r="AA46" s="5">
        <v>1</v>
      </c>
      <c r="AB46" s="5">
        <v>1</v>
      </c>
      <c r="AC46" s="5">
        <v>1</v>
      </c>
      <c r="AD46" s="5">
        <v>1</v>
      </c>
      <c r="AE46" s="5">
        <v>1</v>
      </c>
      <c r="AF46" s="5">
        <v>1</v>
      </c>
      <c r="AG46" s="5">
        <v>1</v>
      </c>
      <c r="AH46" s="5">
        <v>1</v>
      </c>
      <c r="AI46" s="5">
        <v>1</v>
      </c>
      <c r="AJ46" s="5">
        <v>1</v>
      </c>
      <c r="AK46" s="5">
        <v>1</v>
      </c>
      <c r="AL46" s="5">
        <v>1</v>
      </c>
      <c r="AM46" s="5">
        <v>1</v>
      </c>
      <c r="AN46" s="5">
        <v>1</v>
      </c>
      <c r="AO46" s="5">
        <v>1</v>
      </c>
      <c r="AP46" s="5">
        <v>1</v>
      </c>
      <c r="AQ46" s="5">
        <v>1</v>
      </c>
      <c r="AR46" s="5">
        <v>1</v>
      </c>
      <c r="AS46" s="5">
        <v>1</v>
      </c>
      <c r="AT46" s="5">
        <v>1</v>
      </c>
    </row>
    <row r="47" spans="1:46" x14ac:dyDescent="0.3">
      <c r="A47" s="2" t="s">
        <v>66</v>
      </c>
      <c r="B47" s="5">
        <v>1</v>
      </c>
      <c r="C47" s="5">
        <v>1</v>
      </c>
      <c r="D47" s="5">
        <v>1</v>
      </c>
      <c r="E47" s="5">
        <v>1</v>
      </c>
      <c r="F47" s="5">
        <v>1</v>
      </c>
      <c r="G47" s="5">
        <v>1</v>
      </c>
      <c r="H47" s="5">
        <v>1</v>
      </c>
      <c r="I47" s="5">
        <v>1</v>
      </c>
      <c r="J47" s="5">
        <v>1</v>
      </c>
      <c r="K47" s="5">
        <v>1</v>
      </c>
      <c r="L47" s="5">
        <v>1</v>
      </c>
      <c r="M47" s="5">
        <v>1</v>
      </c>
      <c r="N47" s="5">
        <v>1</v>
      </c>
      <c r="O47" s="5">
        <v>1</v>
      </c>
      <c r="P47" s="5">
        <v>1</v>
      </c>
      <c r="Q47" s="5">
        <v>1</v>
      </c>
      <c r="R47" s="5">
        <v>1</v>
      </c>
      <c r="S47" s="5">
        <v>1</v>
      </c>
      <c r="T47" s="5">
        <v>1</v>
      </c>
      <c r="U47" s="5">
        <v>1</v>
      </c>
      <c r="V47" s="5">
        <v>1</v>
      </c>
      <c r="W47" s="5">
        <v>1</v>
      </c>
      <c r="X47" s="5">
        <v>1</v>
      </c>
      <c r="Y47" s="5">
        <v>1</v>
      </c>
      <c r="Z47" s="5">
        <v>1</v>
      </c>
      <c r="AA47" s="5">
        <v>1</v>
      </c>
      <c r="AB47" s="5">
        <v>1</v>
      </c>
      <c r="AC47" s="5">
        <v>1</v>
      </c>
      <c r="AD47" s="5">
        <v>1</v>
      </c>
      <c r="AE47" s="5">
        <v>1</v>
      </c>
      <c r="AF47" s="5">
        <v>1</v>
      </c>
      <c r="AG47" s="5">
        <v>1</v>
      </c>
      <c r="AH47" s="5">
        <v>1</v>
      </c>
      <c r="AI47" s="5">
        <v>1</v>
      </c>
      <c r="AJ47" s="5">
        <v>1</v>
      </c>
      <c r="AK47" s="5">
        <v>1</v>
      </c>
      <c r="AL47" s="5">
        <v>1</v>
      </c>
      <c r="AM47" s="5">
        <v>1</v>
      </c>
      <c r="AN47" s="5">
        <v>1</v>
      </c>
      <c r="AO47" s="5">
        <v>1</v>
      </c>
      <c r="AP47" s="5">
        <v>1</v>
      </c>
      <c r="AQ47" s="5">
        <v>1</v>
      </c>
      <c r="AR47" s="5">
        <v>1</v>
      </c>
      <c r="AS47" s="5">
        <v>1</v>
      </c>
      <c r="AT47" s="5">
        <v>1</v>
      </c>
    </row>
    <row r="48" spans="1:46" x14ac:dyDescent="0.3">
      <c r="A48" s="2" t="s">
        <v>67</v>
      </c>
      <c r="B48" s="5">
        <v>1</v>
      </c>
      <c r="C48" s="5">
        <v>1</v>
      </c>
      <c r="D48" s="5">
        <v>1</v>
      </c>
      <c r="E48" s="5">
        <v>1</v>
      </c>
      <c r="F48" s="5">
        <v>1</v>
      </c>
      <c r="G48" s="5">
        <v>1</v>
      </c>
      <c r="H48" s="5">
        <v>1</v>
      </c>
      <c r="I48" s="5">
        <v>1</v>
      </c>
      <c r="J48" s="5">
        <v>1</v>
      </c>
      <c r="K48" s="5">
        <v>1</v>
      </c>
      <c r="L48" s="5">
        <v>1</v>
      </c>
      <c r="M48" s="5">
        <v>1</v>
      </c>
      <c r="N48" s="5">
        <v>1</v>
      </c>
      <c r="O48" s="5">
        <v>1</v>
      </c>
      <c r="P48" s="5">
        <v>1</v>
      </c>
      <c r="Q48" s="5">
        <v>1</v>
      </c>
      <c r="R48" s="5">
        <v>1</v>
      </c>
      <c r="S48" s="5">
        <v>1</v>
      </c>
      <c r="T48" s="5">
        <v>1</v>
      </c>
      <c r="U48" s="5">
        <v>1</v>
      </c>
      <c r="V48" s="5">
        <v>1</v>
      </c>
      <c r="W48" s="5">
        <v>1</v>
      </c>
      <c r="X48" s="5">
        <v>1</v>
      </c>
      <c r="Y48" s="5">
        <v>1</v>
      </c>
      <c r="Z48" s="5">
        <v>1</v>
      </c>
      <c r="AA48" s="5">
        <v>1</v>
      </c>
      <c r="AB48" s="5">
        <v>1</v>
      </c>
      <c r="AC48" s="5">
        <v>1</v>
      </c>
      <c r="AD48" s="5">
        <v>1</v>
      </c>
      <c r="AE48" s="5">
        <v>1</v>
      </c>
      <c r="AF48" s="5">
        <v>1</v>
      </c>
      <c r="AG48" s="5">
        <v>1</v>
      </c>
      <c r="AH48" s="5">
        <v>1</v>
      </c>
      <c r="AI48" s="5">
        <v>1</v>
      </c>
      <c r="AJ48" s="5">
        <v>1</v>
      </c>
      <c r="AK48" s="5">
        <v>1</v>
      </c>
      <c r="AL48" s="5">
        <v>1</v>
      </c>
      <c r="AM48" s="5">
        <v>1</v>
      </c>
      <c r="AN48" s="5">
        <v>1</v>
      </c>
      <c r="AO48" s="5">
        <v>1</v>
      </c>
      <c r="AP48" s="5">
        <v>1</v>
      </c>
      <c r="AQ48" s="5">
        <v>1</v>
      </c>
      <c r="AR48" s="5">
        <v>1</v>
      </c>
      <c r="AS48" s="5">
        <v>1</v>
      </c>
      <c r="AT48" s="5">
        <v>1</v>
      </c>
    </row>
    <row r="49" spans="1:46" x14ac:dyDescent="0.3">
      <c r="A49" s="2" t="s">
        <v>68</v>
      </c>
      <c r="B49" s="5">
        <v>1</v>
      </c>
      <c r="C49" s="5">
        <v>1</v>
      </c>
      <c r="D49" s="5">
        <v>1</v>
      </c>
      <c r="E49" s="5">
        <v>1</v>
      </c>
      <c r="F49" s="5">
        <v>1</v>
      </c>
      <c r="G49" s="5">
        <v>1</v>
      </c>
      <c r="H49" s="5">
        <v>1</v>
      </c>
      <c r="I49" s="5">
        <v>1</v>
      </c>
      <c r="J49" s="5">
        <v>1</v>
      </c>
      <c r="K49" s="5">
        <v>1</v>
      </c>
      <c r="L49" s="5">
        <v>1</v>
      </c>
      <c r="M49" s="5">
        <v>1</v>
      </c>
      <c r="N49" s="5">
        <v>1</v>
      </c>
      <c r="O49" s="5">
        <v>1</v>
      </c>
      <c r="P49" s="5">
        <v>1</v>
      </c>
      <c r="Q49" s="5">
        <v>1</v>
      </c>
      <c r="R49" s="5">
        <v>1</v>
      </c>
      <c r="S49" s="5">
        <v>1</v>
      </c>
      <c r="T49" s="5">
        <v>1</v>
      </c>
      <c r="U49" s="5">
        <v>1</v>
      </c>
      <c r="V49" s="5">
        <v>1</v>
      </c>
      <c r="W49" s="5">
        <v>1</v>
      </c>
      <c r="X49" s="5">
        <v>1</v>
      </c>
      <c r="Y49" s="5">
        <v>1</v>
      </c>
      <c r="Z49" s="5">
        <v>1</v>
      </c>
      <c r="AA49" s="5">
        <v>1</v>
      </c>
      <c r="AB49" s="5">
        <v>1</v>
      </c>
      <c r="AC49" s="5">
        <v>1</v>
      </c>
      <c r="AD49" s="5">
        <v>1</v>
      </c>
      <c r="AE49" s="5">
        <v>1</v>
      </c>
      <c r="AF49" s="5">
        <v>1</v>
      </c>
      <c r="AG49" s="5">
        <v>1</v>
      </c>
      <c r="AH49" s="5">
        <v>1</v>
      </c>
      <c r="AI49" s="5">
        <v>1</v>
      </c>
      <c r="AJ49" s="5">
        <v>1</v>
      </c>
      <c r="AK49" s="5">
        <v>1</v>
      </c>
      <c r="AL49" s="5">
        <v>1</v>
      </c>
      <c r="AM49" s="5">
        <v>1</v>
      </c>
      <c r="AN49" s="5">
        <v>1</v>
      </c>
      <c r="AO49" s="5">
        <v>1</v>
      </c>
      <c r="AP49" s="5">
        <v>1</v>
      </c>
      <c r="AQ49" s="5">
        <v>1</v>
      </c>
      <c r="AR49" s="5">
        <v>1</v>
      </c>
      <c r="AS49" s="5">
        <v>1</v>
      </c>
      <c r="AT49" s="5">
        <v>1</v>
      </c>
    </row>
    <row r="50" spans="1:46" x14ac:dyDescent="0.3">
      <c r="A50" s="2" t="s">
        <v>69</v>
      </c>
      <c r="B50" s="5">
        <v>1</v>
      </c>
      <c r="C50" s="5">
        <v>1</v>
      </c>
      <c r="D50" s="5">
        <v>1</v>
      </c>
      <c r="E50" s="5">
        <v>1</v>
      </c>
      <c r="F50" s="5">
        <v>1</v>
      </c>
      <c r="G50" s="5">
        <v>1</v>
      </c>
      <c r="H50" s="5">
        <v>1</v>
      </c>
      <c r="I50" s="5">
        <v>1</v>
      </c>
      <c r="J50" s="5">
        <v>1</v>
      </c>
      <c r="K50" s="5">
        <v>1</v>
      </c>
      <c r="L50" s="5">
        <v>1</v>
      </c>
      <c r="M50" s="5">
        <v>1</v>
      </c>
      <c r="N50" s="5">
        <v>1</v>
      </c>
      <c r="O50" s="5">
        <v>1</v>
      </c>
      <c r="P50" s="5">
        <v>1</v>
      </c>
      <c r="Q50" s="5">
        <v>1</v>
      </c>
      <c r="R50" s="5">
        <v>1</v>
      </c>
      <c r="S50" s="5">
        <v>1</v>
      </c>
      <c r="T50" s="5">
        <v>1</v>
      </c>
      <c r="U50" s="5">
        <v>1</v>
      </c>
      <c r="V50" s="5">
        <v>1</v>
      </c>
      <c r="W50" s="5">
        <v>1</v>
      </c>
      <c r="X50" s="5">
        <v>1</v>
      </c>
      <c r="Y50" s="5">
        <v>1</v>
      </c>
      <c r="Z50" s="5">
        <v>1</v>
      </c>
      <c r="AA50" s="5">
        <v>1</v>
      </c>
      <c r="AB50" s="5">
        <v>1</v>
      </c>
      <c r="AC50" s="5">
        <v>1</v>
      </c>
      <c r="AD50" s="5">
        <v>1</v>
      </c>
      <c r="AE50" s="5">
        <v>1</v>
      </c>
      <c r="AF50" s="5">
        <v>1</v>
      </c>
      <c r="AG50" s="5">
        <v>1</v>
      </c>
      <c r="AH50" s="5">
        <v>1</v>
      </c>
      <c r="AI50" s="5">
        <v>1</v>
      </c>
      <c r="AJ50" s="5">
        <v>1</v>
      </c>
      <c r="AK50" s="5">
        <v>1</v>
      </c>
      <c r="AL50" s="5">
        <v>1</v>
      </c>
      <c r="AM50" s="5">
        <v>1</v>
      </c>
      <c r="AN50" s="5">
        <v>1</v>
      </c>
      <c r="AO50" s="5">
        <v>1</v>
      </c>
      <c r="AP50" s="5">
        <v>1</v>
      </c>
      <c r="AQ50" s="5">
        <v>1</v>
      </c>
      <c r="AR50" s="5">
        <v>1</v>
      </c>
      <c r="AS50" s="5">
        <v>1</v>
      </c>
      <c r="AT50" s="5">
        <v>1</v>
      </c>
    </row>
    <row r="51" spans="1:46" x14ac:dyDescent="0.3">
      <c r="A51" s="2" t="s">
        <v>70</v>
      </c>
      <c r="B51" s="5">
        <v>1</v>
      </c>
      <c r="C51" s="5">
        <v>1</v>
      </c>
      <c r="D51" s="5">
        <v>1</v>
      </c>
      <c r="E51" s="5">
        <v>1</v>
      </c>
      <c r="F51" s="5">
        <v>1</v>
      </c>
      <c r="G51" s="5">
        <v>1</v>
      </c>
      <c r="H51" s="5">
        <v>1</v>
      </c>
      <c r="I51" s="5">
        <v>1</v>
      </c>
      <c r="J51" s="5">
        <v>1</v>
      </c>
      <c r="K51" s="5">
        <v>1</v>
      </c>
      <c r="L51" s="5">
        <v>1</v>
      </c>
      <c r="M51" s="5">
        <v>1</v>
      </c>
      <c r="N51" s="5">
        <v>1</v>
      </c>
      <c r="O51" s="5">
        <v>1</v>
      </c>
      <c r="P51" s="5">
        <v>1</v>
      </c>
      <c r="Q51" s="5">
        <v>1</v>
      </c>
      <c r="R51" s="5">
        <v>1</v>
      </c>
      <c r="S51" s="5">
        <v>1</v>
      </c>
      <c r="T51" s="5">
        <v>1</v>
      </c>
      <c r="U51" s="5">
        <v>1</v>
      </c>
      <c r="V51" s="5">
        <v>1</v>
      </c>
      <c r="W51" s="5">
        <v>1</v>
      </c>
      <c r="X51" s="5">
        <v>1</v>
      </c>
      <c r="Y51" s="5">
        <v>1</v>
      </c>
      <c r="Z51" s="5">
        <v>1</v>
      </c>
      <c r="AA51" s="5">
        <v>1</v>
      </c>
      <c r="AB51" s="5">
        <v>1</v>
      </c>
      <c r="AC51" s="5">
        <v>1</v>
      </c>
      <c r="AD51" s="5">
        <v>1</v>
      </c>
      <c r="AE51" s="5">
        <v>1</v>
      </c>
      <c r="AF51" s="5">
        <v>1</v>
      </c>
      <c r="AG51" s="5">
        <v>1</v>
      </c>
      <c r="AH51" s="5">
        <v>1</v>
      </c>
      <c r="AI51" s="5">
        <v>1</v>
      </c>
      <c r="AJ51" s="5">
        <v>1</v>
      </c>
      <c r="AK51" s="5">
        <v>1</v>
      </c>
      <c r="AL51" s="5">
        <v>1</v>
      </c>
      <c r="AM51" s="5">
        <v>1</v>
      </c>
      <c r="AN51" s="5">
        <v>1</v>
      </c>
      <c r="AO51" s="5">
        <v>1</v>
      </c>
      <c r="AP51" s="5">
        <v>1</v>
      </c>
      <c r="AQ51" s="5">
        <v>1</v>
      </c>
      <c r="AR51" s="5">
        <v>1</v>
      </c>
      <c r="AS51" s="5">
        <v>1</v>
      </c>
      <c r="AT51" s="5">
        <v>1</v>
      </c>
    </row>
    <row r="52" spans="1:46" x14ac:dyDescent="0.3">
      <c r="A52" s="2" t="s">
        <v>71</v>
      </c>
      <c r="B52" s="5">
        <v>1</v>
      </c>
      <c r="C52" s="5">
        <v>1</v>
      </c>
      <c r="D52" s="5">
        <v>1</v>
      </c>
      <c r="E52" s="5">
        <v>1</v>
      </c>
      <c r="F52" s="5">
        <v>1</v>
      </c>
      <c r="G52" s="5">
        <v>1</v>
      </c>
      <c r="H52" s="5">
        <v>1</v>
      </c>
      <c r="I52" s="5">
        <v>1</v>
      </c>
      <c r="J52" s="5">
        <v>1</v>
      </c>
      <c r="K52" s="5">
        <v>1</v>
      </c>
      <c r="L52" s="5">
        <v>1</v>
      </c>
      <c r="M52" s="5">
        <v>1</v>
      </c>
      <c r="N52" s="5">
        <v>1</v>
      </c>
      <c r="O52" s="5">
        <v>1</v>
      </c>
      <c r="P52" s="5">
        <v>1</v>
      </c>
      <c r="Q52" s="5">
        <v>1</v>
      </c>
      <c r="R52" s="5">
        <v>1</v>
      </c>
      <c r="S52" s="5">
        <v>1</v>
      </c>
      <c r="T52" s="5">
        <v>1</v>
      </c>
      <c r="U52" s="5">
        <v>1</v>
      </c>
      <c r="V52" s="5">
        <v>1</v>
      </c>
      <c r="W52" s="5">
        <v>1</v>
      </c>
      <c r="X52" s="5">
        <v>1</v>
      </c>
      <c r="Y52" s="5">
        <v>1</v>
      </c>
      <c r="Z52" s="5">
        <v>1</v>
      </c>
      <c r="AA52" s="5">
        <v>1</v>
      </c>
      <c r="AB52" s="5">
        <v>1</v>
      </c>
      <c r="AC52" s="5">
        <v>1</v>
      </c>
      <c r="AD52" s="5">
        <v>1</v>
      </c>
      <c r="AE52" s="5">
        <v>1</v>
      </c>
      <c r="AF52" s="5">
        <v>1</v>
      </c>
      <c r="AG52" s="5">
        <v>1</v>
      </c>
      <c r="AH52" s="5">
        <v>1</v>
      </c>
      <c r="AI52" s="5">
        <v>1</v>
      </c>
      <c r="AJ52" s="5">
        <v>1</v>
      </c>
      <c r="AK52" s="5">
        <v>1</v>
      </c>
      <c r="AL52" s="5">
        <v>1</v>
      </c>
      <c r="AM52" s="5">
        <v>1</v>
      </c>
      <c r="AN52" s="5">
        <v>1</v>
      </c>
      <c r="AO52" s="5">
        <v>1</v>
      </c>
      <c r="AP52" s="5">
        <v>1</v>
      </c>
      <c r="AQ52" s="5">
        <v>1</v>
      </c>
      <c r="AR52" s="5">
        <v>1</v>
      </c>
      <c r="AS52" s="5">
        <v>1</v>
      </c>
      <c r="AT52" s="5">
        <v>1</v>
      </c>
    </row>
    <row r="53" spans="1:46" x14ac:dyDescent="0.3">
      <c r="A53" s="2" t="s">
        <v>72</v>
      </c>
      <c r="B53" s="5">
        <v>1</v>
      </c>
      <c r="C53" s="5">
        <v>1</v>
      </c>
      <c r="D53" s="5">
        <v>1</v>
      </c>
      <c r="E53" s="5">
        <v>1</v>
      </c>
      <c r="F53" s="5">
        <v>1</v>
      </c>
      <c r="G53" s="5">
        <v>1</v>
      </c>
      <c r="H53" s="5">
        <v>1</v>
      </c>
      <c r="I53" s="5">
        <v>1</v>
      </c>
      <c r="J53" s="5">
        <v>1</v>
      </c>
      <c r="K53" s="5">
        <v>1</v>
      </c>
      <c r="L53" s="5">
        <v>1</v>
      </c>
      <c r="M53" s="5">
        <v>1</v>
      </c>
      <c r="N53" s="5">
        <v>1</v>
      </c>
      <c r="O53" s="5">
        <v>1</v>
      </c>
      <c r="P53" s="5">
        <v>1</v>
      </c>
      <c r="Q53" s="5">
        <v>1</v>
      </c>
      <c r="R53" s="5">
        <v>1</v>
      </c>
      <c r="S53" s="5">
        <v>1</v>
      </c>
      <c r="T53" s="5">
        <v>1</v>
      </c>
      <c r="U53" s="5">
        <v>1</v>
      </c>
      <c r="V53" s="5">
        <v>1</v>
      </c>
      <c r="W53" s="5">
        <v>1</v>
      </c>
      <c r="X53" s="5">
        <v>1</v>
      </c>
      <c r="Y53" s="5">
        <v>1</v>
      </c>
      <c r="Z53" s="5">
        <v>1</v>
      </c>
      <c r="AA53" s="5">
        <v>1</v>
      </c>
      <c r="AB53" s="5">
        <v>1</v>
      </c>
      <c r="AC53" s="5">
        <v>1</v>
      </c>
      <c r="AD53" s="5">
        <v>1</v>
      </c>
      <c r="AE53" s="5">
        <v>1</v>
      </c>
      <c r="AF53" s="5">
        <v>1</v>
      </c>
      <c r="AG53" s="5">
        <v>1</v>
      </c>
      <c r="AH53" s="5">
        <v>1</v>
      </c>
      <c r="AI53" s="5">
        <v>1</v>
      </c>
      <c r="AJ53" s="5">
        <v>1</v>
      </c>
      <c r="AK53" s="5">
        <v>1</v>
      </c>
      <c r="AL53" s="5">
        <v>1</v>
      </c>
      <c r="AM53" s="5">
        <v>1</v>
      </c>
      <c r="AN53" s="5">
        <v>1</v>
      </c>
      <c r="AO53" s="5">
        <v>1</v>
      </c>
      <c r="AP53" s="5">
        <v>1</v>
      </c>
      <c r="AQ53" s="5">
        <v>1</v>
      </c>
      <c r="AR53" s="5">
        <v>1</v>
      </c>
      <c r="AS53" s="5">
        <v>1</v>
      </c>
      <c r="AT53" s="5">
        <v>1</v>
      </c>
    </row>
    <row r="54" spans="1:46" x14ac:dyDescent="0.3">
      <c r="A54" s="2" t="s">
        <v>73</v>
      </c>
      <c r="B54" s="5">
        <v>1</v>
      </c>
      <c r="C54" s="5">
        <v>1</v>
      </c>
      <c r="D54" s="5">
        <v>1</v>
      </c>
      <c r="E54" s="5">
        <v>1</v>
      </c>
      <c r="F54" s="5">
        <v>1</v>
      </c>
      <c r="G54" s="5">
        <v>1</v>
      </c>
      <c r="H54" s="5">
        <v>1</v>
      </c>
      <c r="I54" s="5">
        <v>1</v>
      </c>
      <c r="J54" s="5">
        <v>1</v>
      </c>
      <c r="K54" s="5">
        <v>1</v>
      </c>
      <c r="L54" s="5">
        <v>1</v>
      </c>
      <c r="M54" s="5">
        <v>1</v>
      </c>
      <c r="N54" s="5">
        <v>1</v>
      </c>
      <c r="O54" s="5">
        <v>1</v>
      </c>
      <c r="P54" s="5">
        <v>1</v>
      </c>
      <c r="Q54" s="5">
        <v>1</v>
      </c>
      <c r="R54" s="5">
        <v>1</v>
      </c>
      <c r="S54" s="5">
        <v>1</v>
      </c>
      <c r="T54" s="5">
        <v>1</v>
      </c>
      <c r="U54" s="5">
        <v>1</v>
      </c>
      <c r="V54" s="5">
        <v>1</v>
      </c>
      <c r="W54" s="5">
        <v>1</v>
      </c>
      <c r="X54" s="5">
        <v>1</v>
      </c>
      <c r="Y54" s="5">
        <v>1</v>
      </c>
      <c r="Z54" s="5">
        <v>1</v>
      </c>
      <c r="AA54" s="5">
        <v>1</v>
      </c>
      <c r="AB54" s="5">
        <v>1</v>
      </c>
      <c r="AC54" s="5">
        <v>1</v>
      </c>
      <c r="AD54" s="5">
        <v>1</v>
      </c>
      <c r="AE54" s="5">
        <v>1</v>
      </c>
      <c r="AF54" s="5">
        <v>1</v>
      </c>
      <c r="AG54" s="5">
        <v>1</v>
      </c>
      <c r="AH54" s="5">
        <v>1</v>
      </c>
      <c r="AI54" s="5">
        <v>1</v>
      </c>
      <c r="AJ54" s="5">
        <v>1</v>
      </c>
      <c r="AK54" s="5">
        <v>1</v>
      </c>
      <c r="AL54" s="5">
        <v>1</v>
      </c>
      <c r="AM54" s="5">
        <v>1</v>
      </c>
      <c r="AN54" s="5">
        <v>1</v>
      </c>
      <c r="AO54" s="5">
        <v>1</v>
      </c>
      <c r="AP54" s="5">
        <v>1</v>
      </c>
      <c r="AQ54" s="5">
        <v>1</v>
      </c>
      <c r="AR54" s="5">
        <v>1</v>
      </c>
      <c r="AS54" s="5">
        <v>1</v>
      </c>
      <c r="AT54" s="5">
        <v>1</v>
      </c>
    </row>
    <row r="55" spans="1:46" x14ac:dyDescent="0.3">
      <c r="A55" s="2" t="s">
        <v>74</v>
      </c>
      <c r="B55" s="5">
        <v>1</v>
      </c>
      <c r="C55" s="5">
        <v>1</v>
      </c>
      <c r="D55" s="5">
        <v>1</v>
      </c>
      <c r="E55" s="5">
        <v>1</v>
      </c>
      <c r="F55" s="5">
        <v>1</v>
      </c>
      <c r="G55" s="5">
        <v>1</v>
      </c>
      <c r="H55" s="5">
        <v>1</v>
      </c>
      <c r="I55" s="5">
        <v>1</v>
      </c>
      <c r="J55" s="5">
        <v>1</v>
      </c>
      <c r="K55" s="5">
        <v>1</v>
      </c>
      <c r="L55" s="5">
        <v>1</v>
      </c>
      <c r="M55" s="5">
        <v>1</v>
      </c>
      <c r="N55" s="5">
        <v>1</v>
      </c>
      <c r="O55" s="5">
        <v>1</v>
      </c>
      <c r="P55" s="5">
        <v>1</v>
      </c>
      <c r="Q55" s="5">
        <v>1</v>
      </c>
      <c r="R55" s="5">
        <v>1</v>
      </c>
      <c r="S55" s="5">
        <v>1</v>
      </c>
      <c r="T55" s="5">
        <v>1</v>
      </c>
      <c r="U55" s="5">
        <v>1</v>
      </c>
      <c r="V55" s="5">
        <v>1</v>
      </c>
      <c r="W55" s="5">
        <v>1</v>
      </c>
      <c r="X55" s="5">
        <v>1</v>
      </c>
      <c r="Y55" s="5">
        <v>1</v>
      </c>
      <c r="Z55" s="5">
        <v>1</v>
      </c>
      <c r="AA55" s="5">
        <v>1</v>
      </c>
      <c r="AB55" s="5">
        <v>1</v>
      </c>
      <c r="AC55" s="5">
        <v>1</v>
      </c>
      <c r="AD55" s="5">
        <v>1</v>
      </c>
      <c r="AE55" s="5">
        <v>1</v>
      </c>
      <c r="AF55" s="5">
        <v>1</v>
      </c>
      <c r="AG55" s="5">
        <v>1</v>
      </c>
      <c r="AH55" s="5">
        <v>1</v>
      </c>
      <c r="AI55" s="5">
        <v>1</v>
      </c>
      <c r="AJ55" s="5">
        <v>1</v>
      </c>
      <c r="AK55" s="5">
        <v>1</v>
      </c>
      <c r="AL55" s="5">
        <v>1</v>
      </c>
      <c r="AM55" s="5">
        <v>1</v>
      </c>
      <c r="AN55" s="5">
        <v>1</v>
      </c>
      <c r="AO55" s="5">
        <v>1</v>
      </c>
      <c r="AP55" s="5">
        <v>1</v>
      </c>
      <c r="AQ55" s="5">
        <v>1</v>
      </c>
      <c r="AR55" s="5">
        <v>1</v>
      </c>
      <c r="AS55" s="5">
        <v>1</v>
      </c>
      <c r="AT55" s="5">
        <v>1</v>
      </c>
    </row>
    <row r="56" spans="1:46" x14ac:dyDescent="0.3">
      <c r="A56" s="2" t="s">
        <v>75</v>
      </c>
      <c r="B56" s="5">
        <v>1</v>
      </c>
      <c r="C56" s="5">
        <v>1</v>
      </c>
      <c r="D56" s="5">
        <v>1</v>
      </c>
      <c r="E56" s="5">
        <v>1</v>
      </c>
      <c r="F56" s="5">
        <v>1</v>
      </c>
      <c r="G56" s="5">
        <v>1</v>
      </c>
      <c r="H56" s="5">
        <v>1</v>
      </c>
      <c r="I56" s="5">
        <v>1</v>
      </c>
      <c r="J56" s="5">
        <v>1</v>
      </c>
      <c r="K56" s="5">
        <v>1</v>
      </c>
      <c r="L56" s="5">
        <v>1</v>
      </c>
      <c r="M56" s="5">
        <v>1</v>
      </c>
      <c r="N56" s="5">
        <v>1</v>
      </c>
      <c r="O56" s="5">
        <v>1</v>
      </c>
      <c r="P56" s="5">
        <v>1</v>
      </c>
      <c r="Q56" s="5">
        <v>1</v>
      </c>
      <c r="R56" s="5">
        <v>1</v>
      </c>
      <c r="S56" s="5">
        <v>1</v>
      </c>
      <c r="T56" s="5">
        <v>1</v>
      </c>
      <c r="U56" s="5">
        <v>1</v>
      </c>
      <c r="V56" s="5">
        <v>1</v>
      </c>
      <c r="W56" s="5">
        <v>1</v>
      </c>
      <c r="X56" s="5">
        <v>1</v>
      </c>
      <c r="Y56" s="5">
        <v>1</v>
      </c>
      <c r="Z56" s="5">
        <v>1</v>
      </c>
      <c r="AA56" s="5">
        <v>1</v>
      </c>
      <c r="AB56" s="5">
        <v>1</v>
      </c>
      <c r="AC56" s="5">
        <v>1</v>
      </c>
      <c r="AD56" s="5">
        <v>1</v>
      </c>
      <c r="AE56" s="5">
        <v>1</v>
      </c>
      <c r="AF56" s="5">
        <v>1</v>
      </c>
      <c r="AG56" s="5">
        <v>1</v>
      </c>
      <c r="AH56" s="5">
        <v>1</v>
      </c>
      <c r="AI56" s="5">
        <v>1</v>
      </c>
      <c r="AJ56" s="5">
        <v>1</v>
      </c>
      <c r="AK56" s="5">
        <v>1</v>
      </c>
      <c r="AL56" s="5">
        <v>1</v>
      </c>
      <c r="AM56" s="5">
        <v>1</v>
      </c>
      <c r="AN56" s="5">
        <v>1</v>
      </c>
      <c r="AO56" s="5">
        <v>1</v>
      </c>
      <c r="AP56" s="5">
        <v>1</v>
      </c>
      <c r="AQ56" s="5">
        <v>1</v>
      </c>
      <c r="AR56" s="5">
        <v>1</v>
      </c>
      <c r="AS56" s="5">
        <v>1</v>
      </c>
      <c r="AT56" s="5">
        <v>1</v>
      </c>
    </row>
    <row r="57" spans="1:46" x14ac:dyDescent="0.3">
      <c r="A57" s="2" t="s">
        <v>76</v>
      </c>
      <c r="B57" s="5">
        <v>1</v>
      </c>
      <c r="C57" s="5">
        <v>1</v>
      </c>
      <c r="D57" s="5">
        <v>1</v>
      </c>
      <c r="E57" s="5">
        <v>1</v>
      </c>
      <c r="F57" s="5">
        <v>1</v>
      </c>
      <c r="G57" s="5">
        <v>1</v>
      </c>
      <c r="H57" s="5">
        <v>1</v>
      </c>
      <c r="I57" s="5">
        <v>1</v>
      </c>
      <c r="J57" s="5">
        <v>1</v>
      </c>
      <c r="K57" s="5">
        <v>1</v>
      </c>
      <c r="L57" s="5">
        <v>1</v>
      </c>
      <c r="M57" s="5">
        <v>1</v>
      </c>
      <c r="N57" s="5">
        <v>1</v>
      </c>
      <c r="O57" s="5">
        <v>1</v>
      </c>
      <c r="P57" s="5">
        <v>1</v>
      </c>
      <c r="Q57" s="5">
        <v>1</v>
      </c>
      <c r="R57" s="5">
        <v>1</v>
      </c>
      <c r="S57" s="5">
        <v>1</v>
      </c>
      <c r="T57" s="5">
        <v>1</v>
      </c>
      <c r="U57" s="5">
        <v>1</v>
      </c>
      <c r="V57" s="5">
        <v>1</v>
      </c>
      <c r="W57" s="5">
        <v>1</v>
      </c>
      <c r="X57" s="5">
        <v>1</v>
      </c>
      <c r="Y57" s="5">
        <v>1</v>
      </c>
      <c r="Z57" s="5">
        <v>1</v>
      </c>
      <c r="AA57" s="5">
        <v>1</v>
      </c>
      <c r="AB57" s="5">
        <v>1</v>
      </c>
      <c r="AC57" s="5">
        <v>1</v>
      </c>
      <c r="AD57" s="5">
        <v>1</v>
      </c>
      <c r="AE57" s="5">
        <v>1</v>
      </c>
      <c r="AF57" s="5">
        <v>1</v>
      </c>
      <c r="AG57" s="5">
        <v>1</v>
      </c>
      <c r="AH57" s="5">
        <v>1</v>
      </c>
      <c r="AI57" s="5">
        <v>1</v>
      </c>
      <c r="AJ57" s="5">
        <v>1</v>
      </c>
      <c r="AK57" s="5">
        <v>1</v>
      </c>
      <c r="AL57" s="5">
        <v>1</v>
      </c>
      <c r="AM57" s="5">
        <v>1</v>
      </c>
      <c r="AN57" s="5">
        <v>1</v>
      </c>
      <c r="AO57" s="5">
        <v>1</v>
      </c>
      <c r="AP57" s="5">
        <v>1</v>
      </c>
      <c r="AQ57" s="5">
        <v>1</v>
      </c>
      <c r="AR57" s="5">
        <v>1</v>
      </c>
      <c r="AS57" s="5">
        <v>1</v>
      </c>
      <c r="AT57" s="5">
        <v>1</v>
      </c>
    </row>
    <row r="58" spans="1:46" x14ac:dyDescent="0.3">
      <c r="A58" s="2" t="s">
        <v>77</v>
      </c>
      <c r="B58" s="5">
        <v>1</v>
      </c>
      <c r="C58" s="5">
        <v>1</v>
      </c>
      <c r="D58" s="5">
        <v>1</v>
      </c>
      <c r="E58" s="5">
        <v>1</v>
      </c>
      <c r="F58" s="5">
        <v>1</v>
      </c>
      <c r="G58" s="5">
        <v>1</v>
      </c>
      <c r="H58" s="5">
        <v>1</v>
      </c>
      <c r="I58" s="5">
        <v>1</v>
      </c>
      <c r="J58" s="5">
        <v>1</v>
      </c>
      <c r="K58" s="5">
        <v>1</v>
      </c>
      <c r="L58" s="5">
        <v>1</v>
      </c>
      <c r="M58" s="5">
        <v>1</v>
      </c>
      <c r="N58" s="5">
        <v>1</v>
      </c>
      <c r="O58" s="5">
        <v>1</v>
      </c>
      <c r="P58" s="5">
        <v>1</v>
      </c>
      <c r="Q58" s="5">
        <v>1</v>
      </c>
      <c r="R58" s="5">
        <v>1</v>
      </c>
      <c r="S58" s="5">
        <v>1</v>
      </c>
      <c r="T58" s="5">
        <v>1</v>
      </c>
      <c r="U58" s="5">
        <v>1</v>
      </c>
      <c r="V58" s="5">
        <v>1</v>
      </c>
      <c r="W58" s="5">
        <v>1</v>
      </c>
      <c r="X58" s="5">
        <v>1</v>
      </c>
      <c r="Y58" s="5">
        <v>1</v>
      </c>
      <c r="Z58" s="5">
        <v>1</v>
      </c>
      <c r="AA58" s="5">
        <v>1</v>
      </c>
      <c r="AB58" s="5">
        <v>1</v>
      </c>
      <c r="AC58" s="5">
        <v>1</v>
      </c>
      <c r="AD58" s="5">
        <v>1</v>
      </c>
      <c r="AE58" s="5">
        <v>1</v>
      </c>
      <c r="AF58" s="5">
        <v>1</v>
      </c>
      <c r="AG58" s="5">
        <v>1</v>
      </c>
      <c r="AH58" s="5">
        <v>1</v>
      </c>
      <c r="AI58" s="5">
        <v>1</v>
      </c>
      <c r="AJ58" s="5">
        <v>1</v>
      </c>
      <c r="AK58" s="5">
        <v>1</v>
      </c>
      <c r="AL58" s="5">
        <v>1</v>
      </c>
      <c r="AM58" s="5">
        <v>1</v>
      </c>
      <c r="AN58" s="5">
        <v>1</v>
      </c>
      <c r="AO58" s="5">
        <v>1</v>
      </c>
      <c r="AP58" s="5">
        <v>1</v>
      </c>
      <c r="AQ58" s="5">
        <v>1</v>
      </c>
      <c r="AR58" s="5">
        <v>1</v>
      </c>
      <c r="AS58" s="5">
        <v>1</v>
      </c>
      <c r="AT58" s="5">
        <v>1</v>
      </c>
    </row>
    <row r="59" spans="1:46" x14ac:dyDescent="0.3">
      <c r="A59" s="2" t="s">
        <v>78</v>
      </c>
      <c r="B59" s="5">
        <v>1</v>
      </c>
      <c r="C59" s="5">
        <v>1</v>
      </c>
      <c r="D59" s="5">
        <v>1</v>
      </c>
      <c r="E59" s="5">
        <v>1</v>
      </c>
      <c r="F59" s="5">
        <v>1</v>
      </c>
      <c r="G59" s="5">
        <v>1</v>
      </c>
      <c r="H59" s="5">
        <v>1</v>
      </c>
      <c r="I59" s="5">
        <v>1</v>
      </c>
      <c r="J59" s="5">
        <v>1</v>
      </c>
      <c r="K59" s="5">
        <v>1</v>
      </c>
      <c r="L59" s="5">
        <v>1</v>
      </c>
      <c r="M59" s="5">
        <v>1</v>
      </c>
      <c r="N59" s="5">
        <v>1</v>
      </c>
      <c r="O59" s="5">
        <v>1</v>
      </c>
      <c r="P59" s="5">
        <v>1</v>
      </c>
      <c r="Q59" s="5">
        <v>1</v>
      </c>
      <c r="R59" s="5">
        <v>1</v>
      </c>
      <c r="S59" s="5">
        <v>1</v>
      </c>
      <c r="T59" s="5">
        <v>1</v>
      </c>
      <c r="U59" s="5">
        <v>1</v>
      </c>
      <c r="V59" s="5">
        <v>1</v>
      </c>
      <c r="W59" s="5">
        <v>1</v>
      </c>
      <c r="X59" s="5">
        <v>1</v>
      </c>
      <c r="Y59" s="5">
        <v>1</v>
      </c>
      <c r="Z59" s="5">
        <v>1</v>
      </c>
      <c r="AA59" s="5">
        <v>1</v>
      </c>
      <c r="AB59" s="5">
        <v>1</v>
      </c>
      <c r="AC59" s="5">
        <v>1</v>
      </c>
      <c r="AD59" s="5">
        <v>1</v>
      </c>
      <c r="AE59" s="5">
        <v>1</v>
      </c>
      <c r="AF59" s="5">
        <v>1</v>
      </c>
      <c r="AG59" s="5">
        <v>1</v>
      </c>
      <c r="AH59" s="5">
        <v>1</v>
      </c>
      <c r="AI59" s="5">
        <v>1</v>
      </c>
      <c r="AJ59" s="5">
        <v>1</v>
      </c>
      <c r="AK59" s="5">
        <v>1</v>
      </c>
      <c r="AL59" s="5">
        <v>1</v>
      </c>
      <c r="AM59" s="5">
        <v>1</v>
      </c>
      <c r="AN59" s="5">
        <v>1</v>
      </c>
      <c r="AO59" s="5">
        <v>1</v>
      </c>
      <c r="AP59" s="5">
        <v>1</v>
      </c>
      <c r="AQ59" s="5">
        <v>1</v>
      </c>
      <c r="AR59" s="5">
        <v>1</v>
      </c>
      <c r="AS59" s="5">
        <v>1</v>
      </c>
      <c r="AT59" s="5">
        <v>1</v>
      </c>
    </row>
    <row r="60" spans="1:46" x14ac:dyDescent="0.3">
      <c r="A60" s="2" t="s">
        <v>79</v>
      </c>
      <c r="B60" s="5">
        <v>1</v>
      </c>
      <c r="C60" s="5">
        <v>1</v>
      </c>
      <c r="D60" s="5">
        <v>1</v>
      </c>
      <c r="E60" s="5">
        <v>1</v>
      </c>
      <c r="F60" s="5">
        <v>1</v>
      </c>
      <c r="G60" s="5">
        <v>1</v>
      </c>
      <c r="H60" s="5">
        <v>1</v>
      </c>
      <c r="I60" s="5">
        <v>1</v>
      </c>
      <c r="J60" s="5">
        <v>1</v>
      </c>
      <c r="K60" s="5">
        <v>1</v>
      </c>
      <c r="L60" s="5">
        <v>1</v>
      </c>
      <c r="M60" s="5">
        <v>1</v>
      </c>
      <c r="N60" s="5">
        <v>1</v>
      </c>
      <c r="O60" s="5">
        <v>1</v>
      </c>
      <c r="P60" s="5">
        <v>1</v>
      </c>
      <c r="Q60" s="5">
        <v>1</v>
      </c>
      <c r="R60" s="5">
        <v>1</v>
      </c>
      <c r="S60" s="5">
        <v>1</v>
      </c>
      <c r="T60" s="5">
        <v>1</v>
      </c>
      <c r="U60" s="5">
        <v>1</v>
      </c>
      <c r="V60" s="5">
        <v>1</v>
      </c>
      <c r="W60" s="5">
        <v>1</v>
      </c>
      <c r="X60" s="5">
        <v>1</v>
      </c>
      <c r="Y60" s="5">
        <v>1</v>
      </c>
      <c r="Z60" s="5">
        <v>1</v>
      </c>
      <c r="AA60" s="5">
        <v>1</v>
      </c>
      <c r="AB60" s="5">
        <v>1</v>
      </c>
      <c r="AC60" s="5">
        <v>1</v>
      </c>
      <c r="AD60" s="5">
        <v>1</v>
      </c>
      <c r="AE60" s="5">
        <v>1</v>
      </c>
      <c r="AF60" s="5">
        <v>1</v>
      </c>
      <c r="AG60" s="5">
        <v>1</v>
      </c>
      <c r="AH60" s="5">
        <v>1</v>
      </c>
      <c r="AI60" s="5">
        <v>1</v>
      </c>
      <c r="AJ60" s="5">
        <v>1</v>
      </c>
      <c r="AK60" s="5">
        <v>1</v>
      </c>
      <c r="AL60" s="5">
        <v>1</v>
      </c>
      <c r="AM60" s="5">
        <v>1</v>
      </c>
      <c r="AN60" s="5">
        <v>1</v>
      </c>
      <c r="AO60" s="5">
        <v>1</v>
      </c>
      <c r="AP60" s="5">
        <v>1</v>
      </c>
      <c r="AQ60" s="5">
        <v>1</v>
      </c>
      <c r="AR60" s="5">
        <v>1</v>
      </c>
      <c r="AS60" s="5">
        <v>1</v>
      </c>
      <c r="AT60" s="5">
        <v>1</v>
      </c>
    </row>
    <row r="61" spans="1:46" x14ac:dyDescent="0.3">
      <c r="A61" s="2" t="s">
        <v>80</v>
      </c>
      <c r="B61" s="5">
        <v>1</v>
      </c>
      <c r="C61" s="5">
        <v>1</v>
      </c>
      <c r="D61" s="5">
        <v>1</v>
      </c>
      <c r="E61" s="5">
        <v>1</v>
      </c>
      <c r="F61" s="5">
        <v>1</v>
      </c>
      <c r="G61" s="5">
        <v>1</v>
      </c>
      <c r="H61" s="5">
        <v>1</v>
      </c>
      <c r="I61" s="5">
        <v>1</v>
      </c>
      <c r="J61" s="5">
        <v>1</v>
      </c>
      <c r="K61" s="5">
        <v>1</v>
      </c>
      <c r="L61" s="5">
        <v>1</v>
      </c>
      <c r="M61" s="5">
        <v>1</v>
      </c>
      <c r="N61" s="5">
        <v>1</v>
      </c>
      <c r="O61" s="5">
        <v>1</v>
      </c>
      <c r="P61" s="5">
        <v>1</v>
      </c>
      <c r="Q61" s="5">
        <v>1</v>
      </c>
      <c r="R61" s="5">
        <v>1</v>
      </c>
      <c r="S61" s="5">
        <v>1</v>
      </c>
      <c r="T61" s="5">
        <v>1</v>
      </c>
      <c r="U61" s="5">
        <v>1</v>
      </c>
      <c r="V61" s="5">
        <v>1</v>
      </c>
      <c r="W61" s="5">
        <v>1</v>
      </c>
      <c r="X61" s="5">
        <v>1</v>
      </c>
      <c r="Y61" s="5">
        <v>1</v>
      </c>
      <c r="Z61" s="5">
        <v>1</v>
      </c>
      <c r="AA61" s="5">
        <v>1</v>
      </c>
      <c r="AB61" s="5">
        <v>1</v>
      </c>
      <c r="AC61" s="5">
        <v>1</v>
      </c>
      <c r="AD61" s="5">
        <v>1</v>
      </c>
      <c r="AE61" s="5">
        <v>1</v>
      </c>
      <c r="AF61" s="5">
        <v>1</v>
      </c>
      <c r="AG61" s="5">
        <v>1</v>
      </c>
      <c r="AH61" s="5">
        <v>1</v>
      </c>
      <c r="AI61" s="5">
        <v>1</v>
      </c>
      <c r="AJ61" s="5">
        <v>1</v>
      </c>
      <c r="AK61" s="5">
        <v>1</v>
      </c>
      <c r="AL61" s="5">
        <v>1</v>
      </c>
      <c r="AM61" s="5">
        <v>1</v>
      </c>
      <c r="AN61" s="5">
        <v>1</v>
      </c>
      <c r="AO61" s="5">
        <v>1</v>
      </c>
      <c r="AP61" s="5">
        <v>1</v>
      </c>
      <c r="AQ61" s="5">
        <v>1</v>
      </c>
      <c r="AR61" s="5">
        <v>1</v>
      </c>
      <c r="AS61" s="5">
        <v>1</v>
      </c>
      <c r="AT61" s="5">
        <v>1</v>
      </c>
    </row>
    <row r="62" spans="1:46" x14ac:dyDescent="0.3">
      <c r="A62" s="2" t="s">
        <v>81</v>
      </c>
      <c r="B62" s="5">
        <v>1</v>
      </c>
      <c r="C62" s="5">
        <v>1</v>
      </c>
      <c r="D62" s="5">
        <v>1</v>
      </c>
      <c r="E62" s="5">
        <v>1</v>
      </c>
      <c r="F62" s="5">
        <v>1</v>
      </c>
      <c r="G62" s="5">
        <v>1</v>
      </c>
      <c r="H62" s="5">
        <v>1</v>
      </c>
      <c r="I62" s="5">
        <v>1</v>
      </c>
      <c r="J62" s="5">
        <v>1</v>
      </c>
      <c r="K62" s="5">
        <v>1</v>
      </c>
      <c r="L62" s="5">
        <v>1</v>
      </c>
      <c r="M62" s="5">
        <v>1</v>
      </c>
      <c r="N62" s="5">
        <v>1</v>
      </c>
      <c r="O62" s="5">
        <v>1</v>
      </c>
      <c r="P62" s="5">
        <v>1</v>
      </c>
      <c r="Q62" s="5">
        <v>1</v>
      </c>
      <c r="R62" s="5">
        <v>1</v>
      </c>
      <c r="S62" s="5">
        <v>1</v>
      </c>
      <c r="T62" s="5">
        <v>1</v>
      </c>
      <c r="U62" s="5">
        <v>1</v>
      </c>
      <c r="V62" s="5">
        <v>1</v>
      </c>
      <c r="W62" s="5">
        <v>1</v>
      </c>
      <c r="X62" s="5">
        <v>1</v>
      </c>
      <c r="Y62" s="5">
        <v>1</v>
      </c>
      <c r="Z62" s="5">
        <v>1</v>
      </c>
      <c r="AA62" s="5">
        <v>1</v>
      </c>
      <c r="AB62" s="5">
        <v>1</v>
      </c>
      <c r="AC62" s="5">
        <v>1</v>
      </c>
      <c r="AD62" s="5">
        <v>1</v>
      </c>
      <c r="AE62" s="5">
        <v>1</v>
      </c>
      <c r="AF62" s="5">
        <v>1</v>
      </c>
      <c r="AG62" s="5">
        <v>1</v>
      </c>
      <c r="AH62" s="5">
        <v>1</v>
      </c>
      <c r="AI62" s="5">
        <v>1</v>
      </c>
      <c r="AJ62" s="5">
        <v>1</v>
      </c>
      <c r="AK62" s="5">
        <v>1</v>
      </c>
      <c r="AL62" s="5">
        <v>1</v>
      </c>
      <c r="AM62" s="5">
        <v>1</v>
      </c>
      <c r="AN62" s="5">
        <v>1</v>
      </c>
      <c r="AO62" s="5">
        <v>1</v>
      </c>
      <c r="AP62" s="5">
        <v>1</v>
      </c>
      <c r="AQ62" s="5">
        <v>1</v>
      </c>
      <c r="AR62" s="5">
        <v>1</v>
      </c>
      <c r="AS62" s="5">
        <v>1</v>
      </c>
      <c r="AT62" s="5">
        <v>1</v>
      </c>
    </row>
    <row r="63" spans="1:46" x14ac:dyDescent="0.3">
      <c r="A63" s="2" t="s">
        <v>82</v>
      </c>
      <c r="B63" s="5">
        <v>1</v>
      </c>
      <c r="C63" s="5">
        <v>1</v>
      </c>
      <c r="D63" s="5">
        <v>1</v>
      </c>
      <c r="E63" s="5">
        <v>1</v>
      </c>
      <c r="F63" s="5">
        <v>1</v>
      </c>
      <c r="G63" s="5">
        <v>1</v>
      </c>
      <c r="H63" s="5">
        <v>1</v>
      </c>
      <c r="I63" s="5">
        <v>1</v>
      </c>
      <c r="J63" s="5">
        <v>1</v>
      </c>
      <c r="K63" s="5">
        <v>1</v>
      </c>
      <c r="L63" s="5">
        <v>1</v>
      </c>
      <c r="M63" s="5">
        <v>1</v>
      </c>
      <c r="N63" s="5">
        <v>1</v>
      </c>
      <c r="O63" s="5">
        <v>1</v>
      </c>
      <c r="P63" s="5">
        <v>1</v>
      </c>
      <c r="Q63" s="5">
        <v>1</v>
      </c>
      <c r="R63" s="5">
        <v>1</v>
      </c>
      <c r="S63" s="5">
        <v>1</v>
      </c>
      <c r="T63" s="5">
        <v>1</v>
      </c>
      <c r="U63" s="5">
        <v>1</v>
      </c>
      <c r="V63" s="5">
        <v>1</v>
      </c>
      <c r="W63" s="5">
        <v>1</v>
      </c>
      <c r="X63" s="5">
        <v>1</v>
      </c>
      <c r="Y63" s="5">
        <v>1</v>
      </c>
      <c r="Z63" s="5">
        <v>1</v>
      </c>
      <c r="AA63" s="5">
        <v>1</v>
      </c>
      <c r="AB63" s="5">
        <v>1</v>
      </c>
      <c r="AC63" s="5">
        <v>1</v>
      </c>
      <c r="AD63" s="5">
        <v>1</v>
      </c>
      <c r="AE63" s="5">
        <v>1</v>
      </c>
      <c r="AF63" s="5">
        <v>1</v>
      </c>
      <c r="AG63" s="5">
        <v>1</v>
      </c>
      <c r="AH63" s="5">
        <v>1</v>
      </c>
      <c r="AI63" s="5">
        <v>1</v>
      </c>
      <c r="AJ63" s="5">
        <v>1</v>
      </c>
      <c r="AK63" s="5">
        <v>1</v>
      </c>
      <c r="AL63" s="5">
        <v>1</v>
      </c>
      <c r="AM63" s="5">
        <v>1</v>
      </c>
      <c r="AN63" s="5">
        <v>1</v>
      </c>
      <c r="AO63" s="5">
        <v>1</v>
      </c>
      <c r="AP63" s="5">
        <v>1</v>
      </c>
      <c r="AQ63" s="5">
        <v>1</v>
      </c>
      <c r="AR63" s="5">
        <v>1</v>
      </c>
      <c r="AS63" s="5">
        <v>1</v>
      </c>
      <c r="AT63" s="5">
        <v>1</v>
      </c>
    </row>
    <row r="64" spans="1:46" x14ac:dyDescent="0.3">
      <c r="A64" s="2" t="s">
        <v>83</v>
      </c>
      <c r="B64" s="5">
        <v>1</v>
      </c>
      <c r="C64" s="5">
        <v>1</v>
      </c>
      <c r="D64" s="5">
        <v>1</v>
      </c>
      <c r="E64" s="5">
        <v>1</v>
      </c>
      <c r="F64" s="5">
        <v>1</v>
      </c>
      <c r="G64" s="5">
        <v>1</v>
      </c>
      <c r="H64" s="5">
        <v>1</v>
      </c>
      <c r="I64" s="5">
        <v>1</v>
      </c>
      <c r="J64" s="5">
        <v>1</v>
      </c>
      <c r="K64" s="5">
        <v>1</v>
      </c>
      <c r="L64" s="5">
        <v>1</v>
      </c>
      <c r="M64" s="5">
        <v>1</v>
      </c>
      <c r="N64" s="5">
        <v>1</v>
      </c>
      <c r="O64" s="5">
        <v>1</v>
      </c>
      <c r="P64" s="5">
        <v>1</v>
      </c>
      <c r="Q64" s="5">
        <v>1</v>
      </c>
      <c r="R64" s="5">
        <v>1</v>
      </c>
      <c r="S64" s="5">
        <v>1</v>
      </c>
      <c r="T64" s="5">
        <v>1</v>
      </c>
      <c r="U64" s="5">
        <v>1</v>
      </c>
      <c r="V64" s="5">
        <v>1</v>
      </c>
      <c r="W64" s="5">
        <v>1</v>
      </c>
      <c r="X64" s="5">
        <v>1</v>
      </c>
      <c r="Y64" s="5">
        <v>1</v>
      </c>
      <c r="Z64" s="5">
        <v>1</v>
      </c>
      <c r="AA64" s="5">
        <v>1</v>
      </c>
      <c r="AB64" s="5">
        <v>1</v>
      </c>
      <c r="AC64" s="5">
        <v>1</v>
      </c>
      <c r="AD64" s="5">
        <v>1</v>
      </c>
      <c r="AE64" s="5">
        <v>1</v>
      </c>
      <c r="AF64" s="5">
        <v>1</v>
      </c>
      <c r="AG64" s="5">
        <v>1</v>
      </c>
      <c r="AH64" s="5">
        <v>1</v>
      </c>
      <c r="AI64" s="5">
        <v>1</v>
      </c>
      <c r="AJ64" s="5">
        <v>1</v>
      </c>
      <c r="AK64" s="5">
        <v>1</v>
      </c>
      <c r="AL64" s="5">
        <v>1</v>
      </c>
      <c r="AM64" s="5">
        <v>1</v>
      </c>
      <c r="AN64" s="5">
        <v>1</v>
      </c>
      <c r="AO64" s="5">
        <v>1</v>
      </c>
      <c r="AP64" s="5">
        <v>1</v>
      </c>
      <c r="AQ64" s="5">
        <v>1</v>
      </c>
      <c r="AR64" s="5">
        <v>1</v>
      </c>
      <c r="AS64" s="5">
        <v>1</v>
      </c>
      <c r="AT64" s="5">
        <v>1</v>
      </c>
    </row>
    <row r="65" spans="1:46" x14ac:dyDescent="0.3">
      <c r="A65" s="2" t="s">
        <v>84</v>
      </c>
      <c r="B65" s="5">
        <v>1</v>
      </c>
      <c r="C65" s="5">
        <v>1</v>
      </c>
      <c r="D65" s="5">
        <v>1</v>
      </c>
      <c r="E65" s="5">
        <v>1</v>
      </c>
      <c r="F65" s="5">
        <v>1</v>
      </c>
      <c r="G65" s="5">
        <v>1</v>
      </c>
      <c r="H65" s="5">
        <v>1</v>
      </c>
      <c r="I65" s="5">
        <v>1</v>
      </c>
      <c r="J65" s="5">
        <v>1</v>
      </c>
      <c r="K65" s="5">
        <v>1</v>
      </c>
      <c r="L65" s="5">
        <v>1</v>
      </c>
      <c r="M65" s="5">
        <v>1</v>
      </c>
      <c r="N65" s="5">
        <v>1</v>
      </c>
      <c r="O65" s="5">
        <v>1</v>
      </c>
      <c r="P65" s="5">
        <v>1</v>
      </c>
      <c r="Q65" s="5">
        <v>1</v>
      </c>
      <c r="R65" s="5">
        <v>1</v>
      </c>
      <c r="S65" s="5">
        <v>1</v>
      </c>
      <c r="T65" s="5">
        <v>1</v>
      </c>
      <c r="U65" s="5">
        <v>1</v>
      </c>
      <c r="V65" s="5">
        <v>1</v>
      </c>
      <c r="W65" s="5">
        <v>1</v>
      </c>
      <c r="X65" s="5">
        <v>1</v>
      </c>
      <c r="Y65" s="5">
        <v>1</v>
      </c>
      <c r="Z65" s="5">
        <v>1</v>
      </c>
      <c r="AA65" s="5">
        <v>1</v>
      </c>
      <c r="AB65" s="5">
        <v>1</v>
      </c>
      <c r="AC65" s="5">
        <v>1</v>
      </c>
      <c r="AD65" s="5">
        <v>1</v>
      </c>
      <c r="AE65" s="5">
        <v>1</v>
      </c>
      <c r="AF65" s="5">
        <v>1</v>
      </c>
      <c r="AG65" s="5">
        <v>1</v>
      </c>
      <c r="AH65" s="5">
        <v>1</v>
      </c>
      <c r="AI65" s="5">
        <v>1</v>
      </c>
      <c r="AJ65" s="5">
        <v>1</v>
      </c>
      <c r="AK65" s="5">
        <v>1</v>
      </c>
      <c r="AL65" s="5">
        <v>1</v>
      </c>
      <c r="AM65" s="5">
        <v>1</v>
      </c>
      <c r="AN65" s="5">
        <v>1</v>
      </c>
      <c r="AO65" s="5">
        <v>1</v>
      </c>
      <c r="AP65" s="5">
        <v>1</v>
      </c>
      <c r="AQ65" s="5">
        <v>1</v>
      </c>
      <c r="AR65" s="5">
        <v>1</v>
      </c>
      <c r="AS65" s="5">
        <v>1</v>
      </c>
      <c r="AT65" s="5">
        <v>1</v>
      </c>
    </row>
    <row r="66" spans="1:46" x14ac:dyDescent="0.3">
      <c r="A66" s="2" t="s">
        <v>85</v>
      </c>
      <c r="B66" s="5">
        <v>1</v>
      </c>
      <c r="C66" s="5">
        <v>1</v>
      </c>
      <c r="D66" s="5">
        <v>1</v>
      </c>
      <c r="E66" s="5">
        <v>1</v>
      </c>
      <c r="F66" s="5">
        <v>1</v>
      </c>
      <c r="G66" s="5">
        <v>1</v>
      </c>
      <c r="H66" s="5">
        <v>1</v>
      </c>
      <c r="I66" s="5">
        <v>1</v>
      </c>
      <c r="J66" s="5">
        <v>1</v>
      </c>
      <c r="K66" s="5">
        <v>1</v>
      </c>
      <c r="L66" s="5">
        <v>1</v>
      </c>
      <c r="M66" s="5">
        <v>1</v>
      </c>
      <c r="N66" s="5">
        <v>1</v>
      </c>
      <c r="O66" s="5">
        <v>1</v>
      </c>
      <c r="P66" s="5">
        <v>1</v>
      </c>
      <c r="Q66" s="5">
        <v>1</v>
      </c>
      <c r="R66" s="5">
        <v>1</v>
      </c>
      <c r="S66" s="5">
        <v>1</v>
      </c>
      <c r="T66" s="5">
        <v>1</v>
      </c>
      <c r="U66" s="5">
        <v>1</v>
      </c>
      <c r="V66" s="5">
        <v>1</v>
      </c>
      <c r="W66" s="5">
        <v>1</v>
      </c>
      <c r="X66" s="5">
        <v>1</v>
      </c>
      <c r="Y66" s="5">
        <v>1</v>
      </c>
      <c r="Z66" s="5">
        <v>1</v>
      </c>
      <c r="AA66" s="5">
        <v>1</v>
      </c>
      <c r="AB66" s="5">
        <v>1</v>
      </c>
      <c r="AC66" s="5">
        <v>1</v>
      </c>
      <c r="AD66" s="5">
        <v>1</v>
      </c>
      <c r="AE66" s="5">
        <v>1</v>
      </c>
      <c r="AF66" s="5">
        <v>1</v>
      </c>
      <c r="AG66" s="5">
        <v>1</v>
      </c>
      <c r="AH66" s="5">
        <v>1</v>
      </c>
      <c r="AI66" s="5">
        <v>1</v>
      </c>
      <c r="AJ66" s="5">
        <v>1</v>
      </c>
      <c r="AK66" s="5">
        <v>1</v>
      </c>
      <c r="AL66" s="5">
        <v>1</v>
      </c>
      <c r="AM66" s="5">
        <v>1</v>
      </c>
      <c r="AN66" s="5">
        <v>1</v>
      </c>
      <c r="AO66" s="5">
        <v>1</v>
      </c>
      <c r="AP66" s="5">
        <v>1</v>
      </c>
      <c r="AQ66" s="5">
        <v>1</v>
      </c>
      <c r="AR66" s="5">
        <v>1</v>
      </c>
      <c r="AS66" s="5">
        <v>1</v>
      </c>
      <c r="AT66" s="5">
        <v>1</v>
      </c>
    </row>
    <row r="67" spans="1:46" x14ac:dyDescent="0.3">
      <c r="A67" s="2" t="s">
        <v>86</v>
      </c>
      <c r="B67" s="5">
        <v>1</v>
      </c>
      <c r="C67" s="5">
        <v>1</v>
      </c>
      <c r="D67" s="5">
        <v>1</v>
      </c>
      <c r="E67" s="5">
        <v>1</v>
      </c>
      <c r="F67" s="5">
        <v>1</v>
      </c>
      <c r="G67" s="5">
        <v>1</v>
      </c>
      <c r="H67" s="5">
        <v>1</v>
      </c>
      <c r="I67" s="5">
        <v>1</v>
      </c>
      <c r="J67" s="5">
        <v>1</v>
      </c>
      <c r="K67" s="5">
        <v>1</v>
      </c>
      <c r="L67" s="5">
        <v>1</v>
      </c>
      <c r="M67" s="5">
        <v>1</v>
      </c>
      <c r="N67" s="5">
        <v>1</v>
      </c>
      <c r="O67" s="5">
        <v>1</v>
      </c>
      <c r="P67" s="5">
        <v>1</v>
      </c>
      <c r="Q67" s="5">
        <v>1</v>
      </c>
      <c r="R67" s="5">
        <v>1</v>
      </c>
      <c r="S67" s="5">
        <v>1</v>
      </c>
      <c r="T67" s="5">
        <v>1</v>
      </c>
      <c r="U67" s="5">
        <v>1</v>
      </c>
      <c r="V67" s="5">
        <v>1</v>
      </c>
      <c r="W67" s="5">
        <v>1</v>
      </c>
      <c r="X67" s="5">
        <v>1</v>
      </c>
      <c r="Y67" s="5">
        <v>1</v>
      </c>
      <c r="Z67" s="5">
        <v>1</v>
      </c>
      <c r="AA67" s="5">
        <v>1</v>
      </c>
      <c r="AB67" s="5">
        <v>1</v>
      </c>
      <c r="AC67" s="5">
        <v>1</v>
      </c>
      <c r="AD67" s="5">
        <v>1</v>
      </c>
      <c r="AE67" s="5">
        <v>1</v>
      </c>
      <c r="AF67" s="5">
        <v>1</v>
      </c>
      <c r="AG67" s="5">
        <v>1</v>
      </c>
      <c r="AH67" s="5">
        <v>1</v>
      </c>
      <c r="AI67" s="5">
        <v>1</v>
      </c>
      <c r="AJ67" s="5">
        <v>1</v>
      </c>
      <c r="AK67" s="5">
        <v>1</v>
      </c>
      <c r="AL67" s="5">
        <v>1</v>
      </c>
      <c r="AM67" s="5">
        <v>1</v>
      </c>
      <c r="AN67" s="5">
        <v>1</v>
      </c>
      <c r="AO67" s="5">
        <v>1</v>
      </c>
      <c r="AP67" s="5">
        <v>1</v>
      </c>
      <c r="AQ67" s="5">
        <v>1</v>
      </c>
      <c r="AR67" s="5">
        <v>1</v>
      </c>
      <c r="AS67" s="5">
        <v>1</v>
      </c>
      <c r="AT67" s="5">
        <v>1</v>
      </c>
    </row>
    <row r="68" spans="1:46" x14ac:dyDescent="0.3">
      <c r="A68" s="2" t="s">
        <v>87</v>
      </c>
      <c r="B68" s="5">
        <v>1</v>
      </c>
      <c r="C68" s="5">
        <v>1</v>
      </c>
      <c r="D68" s="5">
        <v>1</v>
      </c>
      <c r="E68" s="5">
        <v>1</v>
      </c>
      <c r="F68" s="5">
        <v>1</v>
      </c>
      <c r="G68" s="5">
        <v>1</v>
      </c>
      <c r="H68" s="5">
        <v>1</v>
      </c>
      <c r="I68" s="5">
        <v>1</v>
      </c>
      <c r="J68" s="5">
        <v>1</v>
      </c>
      <c r="K68" s="5">
        <v>1</v>
      </c>
      <c r="L68" s="5">
        <v>1</v>
      </c>
      <c r="M68" s="5">
        <v>1</v>
      </c>
      <c r="N68" s="5">
        <v>1</v>
      </c>
      <c r="O68" s="5">
        <v>1</v>
      </c>
      <c r="P68" s="5">
        <v>1</v>
      </c>
      <c r="Q68" s="5">
        <v>1</v>
      </c>
      <c r="R68" s="5">
        <v>1</v>
      </c>
      <c r="S68" s="5">
        <v>1</v>
      </c>
      <c r="T68" s="5">
        <v>1</v>
      </c>
      <c r="U68" s="5">
        <v>1</v>
      </c>
      <c r="V68" s="5">
        <v>1</v>
      </c>
      <c r="W68" s="5">
        <v>1</v>
      </c>
      <c r="X68" s="5">
        <v>1</v>
      </c>
      <c r="Y68" s="5">
        <v>1</v>
      </c>
      <c r="Z68" s="5">
        <v>1</v>
      </c>
      <c r="AA68" s="5">
        <v>1</v>
      </c>
      <c r="AB68" s="5">
        <v>1</v>
      </c>
      <c r="AC68" s="5">
        <v>1</v>
      </c>
      <c r="AD68" s="5">
        <v>1</v>
      </c>
      <c r="AE68" s="5">
        <v>1</v>
      </c>
      <c r="AF68" s="5">
        <v>1</v>
      </c>
      <c r="AG68" s="5">
        <v>1</v>
      </c>
      <c r="AH68" s="5">
        <v>1</v>
      </c>
      <c r="AI68" s="5">
        <v>1</v>
      </c>
      <c r="AJ68" s="5">
        <v>1</v>
      </c>
      <c r="AK68" s="5">
        <v>1</v>
      </c>
      <c r="AL68" s="5">
        <v>1</v>
      </c>
      <c r="AM68" s="5">
        <v>1</v>
      </c>
      <c r="AN68" s="5">
        <v>1</v>
      </c>
      <c r="AO68" s="5">
        <v>1</v>
      </c>
      <c r="AP68" s="5">
        <v>1</v>
      </c>
      <c r="AQ68" s="5">
        <v>1</v>
      </c>
      <c r="AR68" s="5">
        <v>1</v>
      </c>
      <c r="AS68" s="5">
        <v>1</v>
      </c>
      <c r="AT68" s="5">
        <v>1</v>
      </c>
    </row>
    <row r="69" spans="1:46" x14ac:dyDescent="0.3">
      <c r="A69" s="2" t="s">
        <v>88</v>
      </c>
      <c r="B69" s="5">
        <v>1</v>
      </c>
      <c r="C69" s="5">
        <v>1</v>
      </c>
      <c r="D69" s="5">
        <v>1</v>
      </c>
      <c r="E69" s="5">
        <v>1</v>
      </c>
      <c r="F69" s="5">
        <v>1</v>
      </c>
      <c r="G69" s="5">
        <v>1</v>
      </c>
      <c r="H69" s="5">
        <v>1</v>
      </c>
      <c r="I69" s="5">
        <v>1</v>
      </c>
      <c r="J69" s="5">
        <v>1</v>
      </c>
      <c r="K69" s="5">
        <v>1</v>
      </c>
      <c r="L69" s="5">
        <v>1</v>
      </c>
      <c r="M69" s="5">
        <v>1</v>
      </c>
      <c r="N69" s="5">
        <v>1</v>
      </c>
      <c r="O69" s="5">
        <v>1</v>
      </c>
      <c r="P69" s="5">
        <v>1</v>
      </c>
      <c r="Q69" s="5">
        <v>1</v>
      </c>
      <c r="R69" s="5">
        <v>1</v>
      </c>
      <c r="S69" s="5">
        <v>1</v>
      </c>
      <c r="T69" s="5">
        <v>1</v>
      </c>
      <c r="U69" s="5">
        <v>1</v>
      </c>
      <c r="V69" s="5">
        <v>1</v>
      </c>
      <c r="W69" s="5">
        <v>1</v>
      </c>
      <c r="X69" s="5">
        <v>1</v>
      </c>
      <c r="Y69" s="5">
        <v>1</v>
      </c>
      <c r="Z69" s="5">
        <v>1</v>
      </c>
      <c r="AA69" s="5">
        <v>1</v>
      </c>
      <c r="AB69" s="5">
        <v>1</v>
      </c>
      <c r="AC69" s="5">
        <v>1</v>
      </c>
      <c r="AD69" s="5">
        <v>1</v>
      </c>
      <c r="AE69" s="5">
        <v>1</v>
      </c>
      <c r="AF69" s="5">
        <v>1</v>
      </c>
      <c r="AG69" s="5">
        <v>1</v>
      </c>
      <c r="AH69" s="5">
        <v>1</v>
      </c>
      <c r="AI69" s="5">
        <v>1</v>
      </c>
      <c r="AJ69" s="5">
        <v>1</v>
      </c>
      <c r="AK69" s="5">
        <v>1</v>
      </c>
      <c r="AL69" s="5">
        <v>1</v>
      </c>
      <c r="AM69" s="5">
        <v>1</v>
      </c>
      <c r="AN69" s="5">
        <v>1</v>
      </c>
      <c r="AO69" s="5">
        <v>1</v>
      </c>
      <c r="AP69" s="5">
        <v>1</v>
      </c>
      <c r="AQ69" s="5">
        <v>1</v>
      </c>
      <c r="AR69" s="5">
        <v>1</v>
      </c>
      <c r="AS69" s="5">
        <v>1</v>
      </c>
      <c r="AT69" s="5">
        <v>1</v>
      </c>
    </row>
    <row r="70" spans="1:46" x14ac:dyDescent="0.3">
      <c r="A70" s="2" t="s">
        <v>89</v>
      </c>
      <c r="B70" s="5">
        <v>1</v>
      </c>
      <c r="C70" s="5">
        <v>1</v>
      </c>
      <c r="D70" s="5">
        <v>1</v>
      </c>
      <c r="E70" s="5">
        <v>1</v>
      </c>
      <c r="F70" s="5">
        <v>1</v>
      </c>
      <c r="G70" s="5">
        <v>1</v>
      </c>
      <c r="H70" s="5">
        <v>1</v>
      </c>
      <c r="I70" s="5">
        <v>1</v>
      </c>
      <c r="J70" s="5">
        <v>1</v>
      </c>
      <c r="K70" s="5">
        <v>1</v>
      </c>
      <c r="L70" s="5">
        <v>1</v>
      </c>
      <c r="M70" s="5">
        <v>1</v>
      </c>
      <c r="N70" s="5">
        <v>1</v>
      </c>
      <c r="O70" s="5">
        <v>1</v>
      </c>
      <c r="P70" s="5">
        <v>1</v>
      </c>
      <c r="Q70" s="5">
        <v>1</v>
      </c>
      <c r="R70" s="5">
        <v>1</v>
      </c>
      <c r="S70" s="5">
        <v>1</v>
      </c>
      <c r="T70" s="5">
        <v>1</v>
      </c>
      <c r="U70" s="5">
        <v>1</v>
      </c>
      <c r="V70" s="5">
        <v>1</v>
      </c>
      <c r="W70" s="5">
        <v>1</v>
      </c>
      <c r="X70" s="5">
        <v>1</v>
      </c>
      <c r="Y70" s="5">
        <v>1</v>
      </c>
      <c r="Z70" s="5">
        <v>1</v>
      </c>
      <c r="AA70" s="5">
        <v>1</v>
      </c>
      <c r="AB70" s="5">
        <v>1</v>
      </c>
      <c r="AC70" s="5">
        <v>1</v>
      </c>
      <c r="AD70" s="5">
        <v>1</v>
      </c>
      <c r="AE70" s="5">
        <v>1</v>
      </c>
      <c r="AF70" s="5">
        <v>1</v>
      </c>
      <c r="AG70" s="5">
        <v>1</v>
      </c>
      <c r="AH70" s="5">
        <v>1</v>
      </c>
      <c r="AI70" s="5">
        <v>1</v>
      </c>
      <c r="AJ70" s="5">
        <v>1</v>
      </c>
      <c r="AK70" s="5">
        <v>1</v>
      </c>
      <c r="AL70" s="5">
        <v>1</v>
      </c>
      <c r="AM70" s="5">
        <v>1</v>
      </c>
      <c r="AN70" s="5">
        <v>1</v>
      </c>
      <c r="AO70" s="5">
        <v>1</v>
      </c>
      <c r="AP70" s="5">
        <v>1</v>
      </c>
      <c r="AQ70" s="5">
        <v>1</v>
      </c>
      <c r="AR70" s="5">
        <v>1</v>
      </c>
      <c r="AS70" s="5">
        <v>1</v>
      </c>
      <c r="AT70" s="5">
        <v>1</v>
      </c>
    </row>
    <row r="71" spans="1:46" x14ac:dyDescent="0.3">
      <c r="A71" s="2" t="s">
        <v>90</v>
      </c>
      <c r="B71" s="5">
        <v>1</v>
      </c>
      <c r="C71" s="5">
        <v>1</v>
      </c>
      <c r="D71" s="5">
        <v>1</v>
      </c>
      <c r="E71" s="5">
        <v>1</v>
      </c>
      <c r="F71" s="5">
        <v>1</v>
      </c>
      <c r="G71" s="5">
        <v>1</v>
      </c>
      <c r="H71" s="5">
        <v>1</v>
      </c>
      <c r="I71" s="5">
        <v>1</v>
      </c>
      <c r="J71" s="5">
        <v>1</v>
      </c>
      <c r="K71" s="5">
        <v>1</v>
      </c>
      <c r="L71" s="5">
        <v>1</v>
      </c>
      <c r="M71" s="5">
        <v>1</v>
      </c>
      <c r="N71" s="5">
        <v>1</v>
      </c>
      <c r="O71" s="5">
        <v>1</v>
      </c>
      <c r="P71" s="5">
        <v>1</v>
      </c>
      <c r="Q71" s="5">
        <v>1</v>
      </c>
      <c r="R71" s="5">
        <v>1</v>
      </c>
      <c r="S71" s="5">
        <v>1</v>
      </c>
      <c r="T71" s="5">
        <v>1</v>
      </c>
      <c r="U71" s="5">
        <v>1</v>
      </c>
      <c r="V71" s="5">
        <v>1</v>
      </c>
      <c r="W71" s="5">
        <v>1</v>
      </c>
      <c r="X71" s="5">
        <v>1</v>
      </c>
      <c r="Y71" s="5">
        <v>1</v>
      </c>
      <c r="Z71" s="5">
        <v>1</v>
      </c>
      <c r="AA71" s="5">
        <v>1</v>
      </c>
      <c r="AB71" s="5">
        <v>1</v>
      </c>
      <c r="AC71" s="5">
        <v>1</v>
      </c>
      <c r="AD71" s="5">
        <v>1</v>
      </c>
      <c r="AE71" s="5">
        <v>1</v>
      </c>
      <c r="AF71" s="5">
        <v>1</v>
      </c>
      <c r="AG71" s="5">
        <v>1</v>
      </c>
      <c r="AH71" s="5">
        <v>1</v>
      </c>
      <c r="AI71" s="5">
        <v>1</v>
      </c>
      <c r="AJ71" s="5">
        <v>1</v>
      </c>
      <c r="AK71" s="5">
        <v>1</v>
      </c>
      <c r="AL71" s="5">
        <v>1</v>
      </c>
      <c r="AM71" s="5">
        <v>1</v>
      </c>
      <c r="AN71" s="5">
        <v>1</v>
      </c>
      <c r="AO71" s="5">
        <v>1</v>
      </c>
      <c r="AP71" s="5">
        <v>1</v>
      </c>
      <c r="AQ71" s="5">
        <v>1</v>
      </c>
      <c r="AR71" s="5">
        <v>1</v>
      </c>
      <c r="AS71" s="5">
        <v>1</v>
      </c>
      <c r="AT71" s="5">
        <v>1</v>
      </c>
    </row>
    <row r="72" spans="1:46" x14ac:dyDescent="0.3">
      <c r="A72" s="2" t="s">
        <v>91</v>
      </c>
      <c r="B72" s="5">
        <v>1</v>
      </c>
      <c r="C72" s="5">
        <v>1</v>
      </c>
      <c r="D72" s="5">
        <v>1</v>
      </c>
      <c r="E72" s="5">
        <v>1</v>
      </c>
      <c r="F72" s="5">
        <v>1</v>
      </c>
      <c r="G72" s="5">
        <v>1</v>
      </c>
      <c r="H72" s="5">
        <v>1</v>
      </c>
      <c r="I72" s="5">
        <v>1</v>
      </c>
      <c r="J72" s="5">
        <v>1</v>
      </c>
      <c r="K72" s="5">
        <v>1</v>
      </c>
      <c r="L72" s="5">
        <v>1</v>
      </c>
      <c r="M72" s="5">
        <v>1</v>
      </c>
      <c r="N72" s="5">
        <v>1</v>
      </c>
      <c r="O72" s="5">
        <v>1</v>
      </c>
      <c r="P72" s="5">
        <v>1</v>
      </c>
      <c r="Q72" s="5">
        <v>1</v>
      </c>
      <c r="R72" s="5">
        <v>1</v>
      </c>
      <c r="S72" s="5">
        <v>1</v>
      </c>
      <c r="T72" s="5">
        <v>1</v>
      </c>
      <c r="U72" s="5">
        <v>1</v>
      </c>
      <c r="V72" s="5">
        <v>1</v>
      </c>
      <c r="W72" s="5">
        <v>1</v>
      </c>
      <c r="X72" s="5">
        <v>1</v>
      </c>
      <c r="Y72" s="5">
        <v>1</v>
      </c>
      <c r="Z72" s="5">
        <v>1</v>
      </c>
      <c r="AA72" s="5">
        <v>1</v>
      </c>
      <c r="AB72" s="5">
        <v>1</v>
      </c>
      <c r="AC72" s="5">
        <v>1</v>
      </c>
      <c r="AD72" s="5">
        <v>1</v>
      </c>
      <c r="AE72" s="5">
        <v>1</v>
      </c>
      <c r="AF72" s="5">
        <v>1</v>
      </c>
      <c r="AG72" s="5">
        <v>1</v>
      </c>
      <c r="AH72" s="5">
        <v>1</v>
      </c>
      <c r="AI72" s="5">
        <v>1</v>
      </c>
      <c r="AJ72" s="5">
        <v>1</v>
      </c>
      <c r="AK72" s="5">
        <v>1</v>
      </c>
      <c r="AL72" s="5">
        <v>1</v>
      </c>
      <c r="AM72" s="5">
        <v>1</v>
      </c>
      <c r="AN72" s="5">
        <v>1</v>
      </c>
      <c r="AO72" s="5">
        <v>1</v>
      </c>
      <c r="AP72" s="5">
        <v>1</v>
      </c>
      <c r="AQ72" s="5">
        <v>1</v>
      </c>
      <c r="AR72" s="5">
        <v>1</v>
      </c>
      <c r="AS72" s="5">
        <v>1</v>
      </c>
      <c r="AT72" s="5">
        <v>1</v>
      </c>
    </row>
    <row r="73" spans="1:46" x14ac:dyDescent="0.3">
      <c r="A73" s="2" t="s">
        <v>92</v>
      </c>
      <c r="B73" s="5">
        <v>1</v>
      </c>
      <c r="C73" s="5">
        <v>1</v>
      </c>
      <c r="D73" s="5">
        <v>1</v>
      </c>
      <c r="E73" s="5">
        <v>1</v>
      </c>
      <c r="F73" s="5">
        <v>1</v>
      </c>
      <c r="G73" s="5">
        <v>1</v>
      </c>
      <c r="H73" s="5">
        <v>1</v>
      </c>
      <c r="I73" s="5">
        <v>1</v>
      </c>
      <c r="J73" s="5">
        <v>1</v>
      </c>
      <c r="K73" s="5">
        <v>1</v>
      </c>
      <c r="L73" s="5">
        <v>1</v>
      </c>
      <c r="M73" s="5">
        <v>1</v>
      </c>
      <c r="N73" s="5">
        <v>1</v>
      </c>
      <c r="O73" s="5">
        <v>1</v>
      </c>
      <c r="P73" s="5">
        <v>1</v>
      </c>
      <c r="Q73" s="5">
        <v>1</v>
      </c>
      <c r="R73" s="5">
        <v>1</v>
      </c>
      <c r="S73" s="5">
        <v>1</v>
      </c>
      <c r="T73" s="5">
        <v>1</v>
      </c>
      <c r="U73" s="5">
        <v>1</v>
      </c>
      <c r="V73" s="5">
        <v>1</v>
      </c>
      <c r="W73" s="5">
        <v>1</v>
      </c>
      <c r="X73" s="5">
        <v>1</v>
      </c>
      <c r="Y73" s="5">
        <v>1</v>
      </c>
      <c r="Z73" s="5">
        <v>1</v>
      </c>
      <c r="AA73" s="5">
        <v>1</v>
      </c>
      <c r="AB73" s="5">
        <v>1</v>
      </c>
      <c r="AC73" s="5">
        <v>1</v>
      </c>
      <c r="AD73" s="5">
        <v>1</v>
      </c>
      <c r="AE73" s="5">
        <v>1</v>
      </c>
      <c r="AF73" s="5">
        <v>1</v>
      </c>
      <c r="AG73" s="5">
        <v>1</v>
      </c>
      <c r="AH73" s="5">
        <v>1</v>
      </c>
      <c r="AI73" s="5">
        <v>1</v>
      </c>
      <c r="AJ73" s="5">
        <v>1</v>
      </c>
      <c r="AK73" s="5">
        <v>1</v>
      </c>
      <c r="AL73" s="5">
        <v>1</v>
      </c>
      <c r="AM73" s="5">
        <v>1</v>
      </c>
      <c r="AN73" s="5">
        <v>1</v>
      </c>
      <c r="AO73" s="5">
        <v>1</v>
      </c>
      <c r="AP73" s="5">
        <v>1</v>
      </c>
      <c r="AQ73" s="5">
        <v>1</v>
      </c>
      <c r="AR73" s="5">
        <v>1</v>
      </c>
      <c r="AS73" s="5">
        <v>1</v>
      </c>
      <c r="AT73" s="5">
        <v>1</v>
      </c>
    </row>
    <row r="74" spans="1:46" x14ac:dyDescent="0.3">
      <c r="A74" s="2" t="s">
        <v>93</v>
      </c>
      <c r="B74" s="5">
        <v>1</v>
      </c>
      <c r="C74" s="5">
        <v>1</v>
      </c>
      <c r="D74" s="5">
        <v>1</v>
      </c>
      <c r="E74" s="5">
        <v>1</v>
      </c>
      <c r="F74" s="5">
        <v>1</v>
      </c>
      <c r="G74" s="5">
        <v>1</v>
      </c>
      <c r="H74" s="5">
        <v>1</v>
      </c>
      <c r="I74" s="5">
        <v>1</v>
      </c>
      <c r="J74" s="5">
        <v>1</v>
      </c>
      <c r="K74" s="5">
        <v>1</v>
      </c>
      <c r="L74" s="5">
        <v>1</v>
      </c>
      <c r="M74" s="5">
        <v>1</v>
      </c>
      <c r="N74" s="5">
        <v>1</v>
      </c>
      <c r="O74" s="5">
        <v>1</v>
      </c>
      <c r="P74" s="5">
        <v>1</v>
      </c>
      <c r="Q74" s="5">
        <v>1</v>
      </c>
      <c r="R74" s="5">
        <v>1</v>
      </c>
      <c r="S74" s="5">
        <v>1</v>
      </c>
      <c r="T74" s="5">
        <v>1</v>
      </c>
      <c r="U74" s="5">
        <v>1</v>
      </c>
      <c r="V74" s="5">
        <v>1</v>
      </c>
      <c r="W74" s="5">
        <v>1</v>
      </c>
      <c r="X74" s="5">
        <v>1</v>
      </c>
      <c r="Y74" s="5">
        <v>1</v>
      </c>
      <c r="Z74" s="5">
        <v>1</v>
      </c>
      <c r="AA74" s="5">
        <v>1</v>
      </c>
      <c r="AB74" s="5">
        <v>1</v>
      </c>
      <c r="AC74" s="5">
        <v>1</v>
      </c>
      <c r="AD74" s="5">
        <v>1</v>
      </c>
      <c r="AE74" s="5">
        <v>1</v>
      </c>
      <c r="AF74" s="5">
        <v>1</v>
      </c>
      <c r="AG74" s="5">
        <v>1</v>
      </c>
      <c r="AH74" s="5">
        <v>1</v>
      </c>
      <c r="AI74" s="5">
        <v>1</v>
      </c>
      <c r="AJ74" s="5">
        <v>1</v>
      </c>
      <c r="AK74" s="5">
        <v>1</v>
      </c>
      <c r="AL74" s="5">
        <v>1</v>
      </c>
      <c r="AM74" s="5">
        <v>1</v>
      </c>
      <c r="AN74" s="5">
        <v>1</v>
      </c>
      <c r="AO74" s="5">
        <v>1</v>
      </c>
      <c r="AP74" s="5">
        <v>1</v>
      </c>
      <c r="AQ74" s="5">
        <v>1</v>
      </c>
      <c r="AR74" s="5">
        <v>1</v>
      </c>
      <c r="AS74" s="5">
        <v>1</v>
      </c>
      <c r="AT74" s="5">
        <v>1</v>
      </c>
    </row>
    <row r="75" spans="1:46" x14ac:dyDescent="0.3">
      <c r="A75" s="2" t="s">
        <v>94</v>
      </c>
      <c r="B75" s="5">
        <v>1</v>
      </c>
      <c r="C75" s="5">
        <v>1</v>
      </c>
      <c r="D75" s="5">
        <v>1</v>
      </c>
      <c r="E75" s="5">
        <v>1</v>
      </c>
      <c r="F75" s="5">
        <v>1</v>
      </c>
      <c r="G75" s="5">
        <v>1</v>
      </c>
      <c r="H75" s="5">
        <v>1</v>
      </c>
      <c r="I75" s="5">
        <v>1</v>
      </c>
      <c r="J75" s="5">
        <v>1</v>
      </c>
      <c r="K75" s="5">
        <v>1</v>
      </c>
      <c r="L75" s="5">
        <v>1</v>
      </c>
      <c r="M75" s="5">
        <v>1</v>
      </c>
      <c r="N75" s="5">
        <v>1</v>
      </c>
      <c r="O75" s="5">
        <v>1</v>
      </c>
      <c r="P75" s="5">
        <v>1</v>
      </c>
      <c r="Q75" s="5">
        <v>1</v>
      </c>
      <c r="R75" s="5">
        <v>1</v>
      </c>
      <c r="S75" s="5">
        <v>1</v>
      </c>
      <c r="T75" s="5">
        <v>1</v>
      </c>
      <c r="U75" s="5">
        <v>1</v>
      </c>
      <c r="V75" s="5">
        <v>1</v>
      </c>
      <c r="W75" s="5">
        <v>1</v>
      </c>
      <c r="X75" s="5">
        <v>1</v>
      </c>
      <c r="Y75" s="5">
        <v>1</v>
      </c>
      <c r="Z75" s="5">
        <v>1</v>
      </c>
      <c r="AA75" s="5">
        <v>1</v>
      </c>
      <c r="AB75" s="5">
        <v>1</v>
      </c>
      <c r="AC75" s="5">
        <v>1</v>
      </c>
      <c r="AD75" s="5">
        <v>1</v>
      </c>
      <c r="AE75" s="5">
        <v>1</v>
      </c>
      <c r="AF75" s="5">
        <v>1</v>
      </c>
      <c r="AG75" s="5">
        <v>1</v>
      </c>
      <c r="AH75" s="5">
        <v>1</v>
      </c>
      <c r="AI75" s="5">
        <v>1</v>
      </c>
      <c r="AJ75" s="5">
        <v>1</v>
      </c>
      <c r="AK75" s="5">
        <v>1</v>
      </c>
      <c r="AL75" s="5">
        <v>1</v>
      </c>
      <c r="AM75" s="5">
        <v>1</v>
      </c>
      <c r="AN75" s="5">
        <v>1</v>
      </c>
      <c r="AO75" s="5">
        <v>1</v>
      </c>
      <c r="AP75" s="5">
        <v>1</v>
      </c>
      <c r="AQ75" s="5">
        <v>1</v>
      </c>
      <c r="AR75" s="5">
        <v>1</v>
      </c>
      <c r="AS75" s="5">
        <v>1</v>
      </c>
      <c r="AT75" s="5">
        <v>1</v>
      </c>
    </row>
    <row r="76" spans="1:46" x14ac:dyDescent="0.3">
      <c r="A76" s="2" t="s">
        <v>95</v>
      </c>
      <c r="B76" s="5">
        <v>1</v>
      </c>
      <c r="C76" s="5">
        <v>1</v>
      </c>
      <c r="D76" s="5">
        <v>1</v>
      </c>
      <c r="E76" s="5">
        <v>1</v>
      </c>
      <c r="F76" s="5">
        <v>1</v>
      </c>
      <c r="G76" s="5">
        <v>1</v>
      </c>
      <c r="H76" s="5">
        <v>1</v>
      </c>
      <c r="I76" s="5">
        <v>1</v>
      </c>
      <c r="J76" s="5">
        <v>1</v>
      </c>
      <c r="K76" s="5">
        <v>1</v>
      </c>
      <c r="L76" s="5">
        <v>1</v>
      </c>
      <c r="M76" s="5">
        <v>1</v>
      </c>
      <c r="N76" s="5">
        <v>1</v>
      </c>
      <c r="O76" s="5">
        <v>1</v>
      </c>
      <c r="P76" s="5">
        <v>1</v>
      </c>
      <c r="Q76" s="5">
        <v>1</v>
      </c>
      <c r="R76" s="5">
        <v>1</v>
      </c>
      <c r="S76" s="5">
        <v>1</v>
      </c>
      <c r="T76" s="5">
        <v>1</v>
      </c>
      <c r="U76" s="5">
        <v>1</v>
      </c>
      <c r="V76" s="5">
        <v>1</v>
      </c>
      <c r="W76" s="5">
        <v>1</v>
      </c>
      <c r="X76" s="5">
        <v>1</v>
      </c>
      <c r="Y76" s="5">
        <v>1</v>
      </c>
      <c r="Z76" s="5">
        <v>1</v>
      </c>
      <c r="AA76" s="5">
        <v>1</v>
      </c>
      <c r="AB76" s="5">
        <v>1</v>
      </c>
      <c r="AC76" s="5">
        <v>1</v>
      </c>
      <c r="AD76" s="5">
        <v>1</v>
      </c>
      <c r="AE76" s="5">
        <v>1</v>
      </c>
      <c r="AF76" s="5">
        <v>1</v>
      </c>
      <c r="AG76" s="5">
        <v>1</v>
      </c>
      <c r="AH76" s="5">
        <v>1</v>
      </c>
      <c r="AI76" s="5">
        <v>1</v>
      </c>
      <c r="AJ76" s="5">
        <v>1</v>
      </c>
      <c r="AK76" s="5">
        <v>1</v>
      </c>
      <c r="AL76" s="5">
        <v>1</v>
      </c>
      <c r="AM76" s="5">
        <v>1</v>
      </c>
      <c r="AN76" s="5">
        <v>1</v>
      </c>
      <c r="AO76" s="5">
        <v>1</v>
      </c>
      <c r="AP76" s="5">
        <v>1</v>
      </c>
      <c r="AQ76" s="5">
        <v>1</v>
      </c>
      <c r="AR76" s="5">
        <v>1</v>
      </c>
      <c r="AS76" s="5">
        <v>1</v>
      </c>
      <c r="AT76" s="5">
        <v>1</v>
      </c>
    </row>
    <row r="77" spans="1:46" x14ac:dyDescent="0.3">
      <c r="A77" s="2" t="s">
        <v>96</v>
      </c>
      <c r="B77" s="5">
        <v>1</v>
      </c>
      <c r="C77" s="5">
        <v>1</v>
      </c>
      <c r="D77" s="5">
        <v>1</v>
      </c>
      <c r="E77" s="5">
        <v>1</v>
      </c>
      <c r="F77" s="5">
        <v>1</v>
      </c>
      <c r="G77" s="5">
        <v>1</v>
      </c>
      <c r="H77" s="5">
        <v>1</v>
      </c>
      <c r="I77" s="5">
        <v>1</v>
      </c>
      <c r="J77" s="5">
        <v>1</v>
      </c>
      <c r="K77" s="5">
        <v>1</v>
      </c>
      <c r="L77" s="5">
        <v>1</v>
      </c>
      <c r="M77" s="5">
        <v>1</v>
      </c>
      <c r="N77" s="5">
        <v>1</v>
      </c>
      <c r="O77" s="5">
        <v>1</v>
      </c>
      <c r="P77" s="5">
        <v>1</v>
      </c>
      <c r="Q77" s="5">
        <v>1</v>
      </c>
      <c r="R77" s="5">
        <v>1</v>
      </c>
      <c r="S77" s="5">
        <v>1</v>
      </c>
      <c r="T77" s="5">
        <v>1</v>
      </c>
      <c r="U77" s="5">
        <v>1</v>
      </c>
      <c r="V77" s="5">
        <v>1</v>
      </c>
      <c r="W77" s="5">
        <v>1</v>
      </c>
      <c r="X77" s="5">
        <v>1</v>
      </c>
      <c r="Y77" s="5">
        <v>1</v>
      </c>
      <c r="Z77" s="5">
        <v>1</v>
      </c>
      <c r="AA77" s="5">
        <v>1</v>
      </c>
      <c r="AB77" s="5">
        <v>1</v>
      </c>
      <c r="AC77" s="5">
        <v>1</v>
      </c>
      <c r="AD77" s="5">
        <v>1</v>
      </c>
      <c r="AE77" s="5">
        <v>1</v>
      </c>
      <c r="AF77" s="5">
        <v>1</v>
      </c>
      <c r="AG77" s="5">
        <v>1</v>
      </c>
      <c r="AH77" s="5">
        <v>1</v>
      </c>
      <c r="AI77" s="5">
        <v>1</v>
      </c>
      <c r="AJ77" s="5">
        <v>1</v>
      </c>
      <c r="AK77" s="5">
        <v>1</v>
      </c>
      <c r="AL77" s="5">
        <v>1</v>
      </c>
      <c r="AM77" s="5">
        <v>1</v>
      </c>
      <c r="AN77" s="5">
        <v>1</v>
      </c>
      <c r="AO77" s="5">
        <v>1</v>
      </c>
      <c r="AP77" s="5">
        <v>1</v>
      </c>
      <c r="AQ77" s="5">
        <v>1</v>
      </c>
      <c r="AR77" s="5">
        <v>1</v>
      </c>
      <c r="AS77" s="5">
        <v>1</v>
      </c>
      <c r="AT77" s="5">
        <v>1</v>
      </c>
    </row>
    <row r="78" spans="1:46" x14ac:dyDescent="0.3">
      <c r="A78" s="2" t="s">
        <v>97</v>
      </c>
      <c r="B78" s="5">
        <v>1</v>
      </c>
      <c r="C78" s="5">
        <v>1</v>
      </c>
      <c r="D78" s="5">
        <v>1</v>
      </c>
      <c r="E78" s="5">
        <v>1</v>
      </c>
      <c r="F78" s="5">
        <v>1</v>
      </c>
      <c r="G78" s="5">
        <v>1</v>
      </c>
      <c r="H78" s="5">
        <v>1</v>
      </c>
      <c r="I78" s="5">
        <v>1</v>
      </c>
      <c r="J78" s="5">
        <v>1</v>
      </c>
      <c r="K78" s="5">
        <v>1</v>
      </c>
      <c r="L78" s="5">
        <v>1</v>
      </c>
      <c r="M78" s="5">
        <v>1</v>
      </c>
      <c r="N78" s="5">
        <v>1</v>
      </c>
      <c r="O78" s="5">
        <v>1</v>
      </c>
      <c r="P78" s="5">
        <v>1</v>
      </c>
      <c r="Q78" s="5">
        <v>1</v>
      </c>
      <c r="R78" s="5">
        <v>1</v>
      </c>
      <c r="S78" s="5">
        <v>1</v>
      </c>
      <c r="T78" s="5">
        <v>1</v>
      </c>
      <c r="U78" s="5">
        <v>1</v>
      </c>
      <c r="V78" s="5">
        <v>1</v>
      </c>
      <c r="W78" s="5">
        <v>1</v>
      </c>
      <c r="X78" s="5">
        <v>1</v>
      </c>
      <c r="Y78" s="5">
        <v>1</v>
      </c>
      <c r="Z78" s="5">
        <v>1</v>
      </c>
      <c r="AA78" s="5">
        <v>1</v>
      </c>
      <c r="AB78" s="5">
        <v>1</v>
      </c>
      <c r="AC78" s="5">
        <v>1</v>
      </c>
      <c r="AD78" s="5">
        <v>1</v>
      </c>
      <c r="AE78" s="5">
        <v>1</v>
      </c>
      <c r="AF78" s="5">
        <v>1</v>
      </c>
      <c r="AG78" s="5">
        <v>1</v>
      </c>
      <c r="AH78" s="5">
        <v>1</v>
      </c>
      <c r="AI78" s="5">
        <v>1</v>
      </c>
      <c r="AJ78" s="5">
        <v>1</v>
      </c>
      <c r="AK78" s="5">
        <v>1</v>
      </c>
      <c r="AL78" s="5">
        <v>1</v>
      </c>
      <c r="AM78" s="5">
        <v>1</v>
      </c>
      <c r="AN78" s="5">
        <v>1</v>
      </c>
      <c r="AO78" s="5">
        <v>1</v>
      </c>
      <c r="AP78" s="5">
        <v>1</v>
      </c>
      <c r="AQ78" s="5">
        <v>1</v>
      </c>
      <c r="AR78" s="5">
        <v>1</v>
      </c>
      <c r="AS78" s="5">
        <v>1</v>
      </c>
      <c r="AT78" s="5">
        <v>1</v>
      </c>
    </row>
    <row r="79" spans="1:46" x14ac:dyDescent="0.3">
      <c r="A79" s="2" t="s">
        <v>98</v>
      </c>
      <c r="B79" s="5">
        <v>1</v>
      </c>
      <c r="C79" s="5">
        <v>1</v>
      </c>
      <c r="D79" s="5">
        <v>1</v>
      </c>
      <c r="E79" s="5">
        <v>1</v>
      </c>
      <c r="F79" s="5">
        <v>1</v>
      </c>
      <c r="G79" s="5">
        <v>1</v>
      </c>
      <c r="H79" s="5">
        <v>1</v>
      </c>
      <c r="I79" s="5">
        <v>1</v>
      </c>
      <c r="J79" s="5">
        <v>1</v>
      </c>
      <c r="K79" s="5">
        <v>1</v>
      </c>
      <c r="L79" s="5">
        <v>1</v>
      </c>
      <c r="M79" s="5">
        <v>1</v>
      </c>
      <c r="N79" s="5">
        <v>1</v>
      </c>
      <c r="O79" s="5">
        <v>1</v>
      </c>
      <c r="P79" s="5">
        <v>1</v>
      </c>
      <c r="Q79" s="5">
        <v>1</v>
      </c>
      <c r="R79" s="5">
        <v>1</v>
      </c>
      <c r="S79" s="5">
        <v>1</v>
      </c>
      <c r="T79" s="5">
        <v>1</v>
      </c>
      <c r="U79" s="5">
        <v>1</v>
      </c>
      <c r="V79" s="5">
        <v>1</v>
      </c>
      <c r="W79" s="5">
        <v>1</v>
      </c>
      <c r="X79" s="5">
        <v>1</v>
      </c>
      <c r="Y79" s="5">
        <v>1</v>
      </c>
      <c r="Z79" s="5">
        <v>1</v>
      </c>
      <c r="AA79" s="5">
        <v>1</v>
      </c>
      <c r="AB79" s="5">
        <v>1</v>
      </c>
      <c r="AC79" s="5">
        <v>1</v>
      </c>
      <c r="AD79" s="5">
        <v>1</v>
      </c>
      <c r="AE79" s="5">
        <v>1</v>
      </c>
      <c r="AF79" s="5">
        <v>1</v>
      </c>
      <c r="AG79" s="5">
        <v>1</v>
      </c>
      <c r="AH79" s="5">
        <v>1</v>
      </c>
      <c r="AI79" s="5">
        <v>1</v>
      </c>
      <c r="AJ79" s="5">
        <v>1</v>
      </c>
      <c r="AK79" s="5">
        <v>1</v>
      </c>
      <c r="AL79" s="5">
        <v>1</v>
      </c>
      <c r="AM79" s="5">
        <v>1</v>
      </c>
      <c r="AN79" s="5">
        <v>1</v>
      </c>
      <c r="AO79" s="5">
        <v>1</v>
      </c>
      <c r="AP79" s="5">
        <v>1</v>
      </c>
      <c r="AQ79" s="5">
        <v>1</v>
      </c>
      <c r="AR79" s="5">
        <v>1</v>
      </c>
      <c r="AS79" s="5">
        <v>1</v>
      </c>
      <c r="AT79" s="5">
        <v>1</v>
      </c>
    </row>
    <row r="80" spans="1:46" x14ac:dyDescent="0.3">
      <c r="A80" s="2" t="s">
        <v>99</v>
      </c>
      <c r="B80" s="5">
        <v>1</v>
      </c>
      <c r="C80" s="5">
        <v>1</v>
      </c>
      <c r="D80" s="5">
        <v>1</v>
      </c>
      <c r="E80" s="5">
        <v>1</v>
      </c>
      <c r="F80" s="5">
        <v>1</v>
      </c>
      <c r="G80" s="5">
        <v>1</v>
      </c>
      <c r="H80" s="5">
        <v>1</v>
      </c>
      <c r="I80" s="5">
        <v>1</v>
      </c>
      <c r="J80" s="5">
        <v>1</v>
      </c>
      <c r="K80" s="5">
        <v>1</v>
      </c>
      <c r="L80" s="5">
        <v>1</v>
      </c>
      <c r="M80" s="5">
        <v>1</v>
      </c>
      <c r="N80" s="5">
        <v>1</v>
      </c>
      <c r="O80" s="5">
        <v>1</v>
      </c>
      <c r="P80" s="5">
        <v>1</v>
      </c>
      <c r="Q80" s="5">
        <v>1</v>
      </c>
      <c r="R80" s="5">
        <v>1</v>
      </c>
      <c r="S80" s="5">
        <v>1</v>
      </c>
      <c r="T80" s="5">
        <v>1</v>
      </c>
      <c r="U80" s="5">
        <v>1</v>
      </c>
      <c r="V80" s="5">
        <v>1</v>
      </c>
      <c r="W80" s="5">
        <v>1</v>
      </c>
      <c r="X80" s="5">
        <v>1</v>
      </c>
      <c r="Y80" s="5">
        <v>1</v>
      </c>
      <c r="Z80" s="5">
        <v>1</v>
      </c>
      <c r="AA80" s="5">
        <v>1</v>
      </c>
      <c r="AB80" s="5">
        <v>1</v>
      </c>
      <c r="AC80" s="5">
        <v>1</v>
      </c>
      <c r="AD80" s="5">
        <v>1</v>
      </c>
      <c r="AE80" s="5">
        <v>1</v>
      </c>
      <c r="AF80" s="5">
        <v>1</v>
      </c>
      <c r="AG80" s="5">
        <v>1</v>
      </c>
      <c r="AH80" s="5">
        <v>1</v>
      </c>
      <c r="AI80" s="5">
        <v>1</v>
      </c>
      <c r="AJ80" s="5">
        <v>1</v>
      </c>
      <c r="AK80" s="5">
        <v>1</v>
      </c>
      <c r="AL80" s="5">
        <v>1</v>
      </c>
      <c r="AM80" s="5">
        <v>1</v>
      </c>
      <c r="AN80" s="5">
        <v>1</v>
      </c>
      <c r="AO80" s="5">
        <v>1</v>
      </c>
      <c r="AP80" s="5">
        <v>1</v>
      </c>
      <c r="AQ80" s="5">
        <v>1</v>
      </c>
      <c r="AR80" s="5">
        <v>1</v>
      </c>
      <c r="AS80" s="5">
        <v>1</v>
      </c>
      <c r="AT80" s="5">
        <v>1</v>
      </c>
    </row>
    <row r="81" spans="1:46" x14ac:dyDescent="0.3">
      <c r="A81" s="2" t="s">
        <v>100</v>
      </c>
      <c r="B81" s="5">
        <v>1</v>
      </c>
      <c r="C81" s="5">
        <v>1</v>
      </c>
      <c r="D81" s="5">
        <v>1</v>
      </c>
      <c r="E81" s="5">
        <v>1</v>
      </c>
      <c r="F81" s="5">
        <v>1</v>
      </c>
      <c r="G81" s="5">
        <v>1</v>
      </c>
      <c r="H81" s="5">
        <v>1</v>
      </c>
      <c r="I81" s="5">
        <v>1</v>
      </c>
      <c r="J81" s="5">
        <v>1</v>
      </c>
      <c r="K81" s="5">
        <v>1</v>
      </c>
      <c r="L81" s="5">
        <v>1</v>
      </c>
      <c r="M81" s="5">
        <v>1</v>
      </c>
      <c r="N81" s="5">
        <v>1</v>
      </c>
      <c r="O81" s="5">
        <v>1</v>
      </c>
      <c r="P81" s="5">
        <v>1</v>
      </c>
      <c r="Q81" s="5">
        <v>1</v>
      </c>
      <c r="R81" s="5">
        <v>1</v>
      </c>
      <c r="S81" s="5">
        <v>1</v>
      </c>
      <c r="T81" s="5">
        <v>1</v>
      </c>
      <c r="U81" s="5">
        <v>1</v>
      </c>
      <c r="V81" s="5">
        <v>1</v>
      </c>
      <c r="W81" s="5">
        <v>1</v>
      </c>
      <c r="X81" s="5">
        <v>1</v>
      </c>
      <c r="Y81" s="5">
        <v>1</v>
      </c>
      <c r="Z81" s="5">
        <v>1</v>
      </c>
      <c r="AA81" s="5">
        <v>1</v>
      </c>
      <c r="AB81" s="5">
        <v>1</v>
      </c>
      <c r="AC81" s="5">
        <v>1</v>
      </c>
      <c r="AD81" s="5">
        <v>1</v>
      </c>
      <c r="AE81" s="5">
        <v>1</v>
      </c>
      <c r="AF81" s="5">
        <v>1</v>
      </c>
      <c r="AG81" s="5">
        <v>1</v>
      </c>
      <c r="AH81" s="5">
        <v>1</v>
      </c>
      <c r="AI81" s="5">
        <v>1</v>
      </c>
      <c r="AJ81" s="5">
        <v>1</v>
      </c>
      <c r="AK81" s="5">
        <v>1</v>
      </c>
      <c r="AL81" s="5">
        <v>1</v>
      </c>
      <c r="AM81" s="5">
        <v>1</v>
      </c>
      <c r="AN81" s="5">
        <v>1</v>
      </c>
      <c r="AO81" s="5">
        <v>1</v>
      </c>
      <c r="AP81" s="5">
        <v>1</v>
      </c>
      <c r="AQ81" s="5">
        <v>1</v>
      </c>
      <c r="AR81" s="5">
        <v>1</v>
      </c>
      <c r="AS81" s="5">
        <v>1</v>
      </c>
      <c r="AT81" s="5">
        <v>1</v>
      </c>
    </row>
    <row r="82" spans="1:46" x14ac:dyDescent="0.3">
      <c r="A82" s="2" t="s">
        <v>101</v>
      </c>
      <c r="B82" s="5">
        <v>1</v>
      </c>
      <c r="C82" s="5">
        <v>1</v>
      </c>
      <c r="D82" s="5">
        <v>1</v>
      </c>
      <c r="E82" s="5">
        <v>1</v>
      </c>
      <c r="F82" s="5">
        <v>1</v>
      </c>
      <c r="G82" s="5">
        <v>1</v>
      </c>
      <c r="H82" s="5">
        <v>1</v>
      </c>
      <c r="I82" s="5">
        <v>1</v>
      </c>
      <c r="J82" s="5">
        <v>1</v>
      </c>
      <c r="K82" s="5">
        <v>1</v>
      </c>
      <c r="L82" s="5">
        <v>1</v>
      </c>
      <c r="M82" s="5">
        <v>1</v>
      </c>
      <c r="N82" s="5">
        <v>1</v>
      </c>
      <c r="O82" s="5">
        <v>1</v>
      </c>
      <c r="P82" s="5">
        <v>1</v>
      </c>
      <c r="Q82" s="5">
        <v>1</v>
      </c>
      <c r="R82" s="5">
        <v>1</v>
      </c>
      <c r="S82" s="5">
        <v>1</v>
      </c>
      <c r="T82" s="5">
        <v>1</v>
      </c>
      <c r="U82" s="5">
        <v>1</v>
      </c>
      <c r="V82" s="5">
        <v>1</v>
      </c>
      <c r="W82" s="5">
        <v>1</v>
      </c>
      <c r="X82" s="5">
        <v>1</v>
      </c>
      <c r="Y82" s="5">
        <v>1</v>
      </c>
      <c r="Z82" s="5">
        <v>1</v>
      </c>
      <c r="AA82" s="5">
        <v>1</v>
      </c>
      <c r="AB82" s="5">
        <v>1</v>
      </c>
      <c r="AC82" s="5">
        <v>1</v>
      </c>
      <c r="AD82" s="5">
        <v>1</v>
      </c>
      <c r="AE82" s="5">
        <v>1</v>
      </c>
      <c r="AF82" s="5">
        <v>1</v>
      </c>
      <c r="AG82" s="5">
        <v>1</v>
      </c>
      <c r="AH82" s="5">
        <v>1</v>
      </c>
      <c r="AI82" s="5">
        <v>1</v>
      </c>
      <c r="AJ82" s="5">
        <v>1</v>
      </c>
      <c r="AK82" s="5">
        <v>1</v>
      </c>
      <c r="AL82" s="5">
        <v>1</v>
      </c>
      <c r="AM82" s="5">
        <v>1</v>
      </c>
      <c r="AN82" s="5">
        <v>1</v>
      </c>
      <c r="AO82" s="5">
        <v>1</v>
      </c>
      <c r="AP82" s="5">
        <v>1</v>
      </c>
      <c r="AQ82" s="5">
        <v>1</v>
      </c>
      <c r="AR82" s="5">
        <v>1</v>
      </c>
      <c r="AS82" s="5">
        <v>1</v>
      </c>
      <c r="AT82" s="5">
        <v>1</v>
      </c>
    </row>
    <row r="83" spans="1:46" x14ac:dyDescent="0.3">
      <c r="A83" s="2" t="s">
        <v>102</v>
      </c>
      <c r="B83" s="5">
        <v>1</v>
      </c>
      <c r="C83" s="5">
        <v>1</v>
      </c>
      <c r="D83" s="5">
        <v>1</v>
      </c>
      <c r="E83" s="5">
        <v>1</v>
      </c>
      <c r="F83" s="5">
        <v>1</v>
      </c>
      <c r="G83" s="5">
        <v>1</v>
      </c>
      <c r="H83" s="5">
        <v>1</v>
      </c>
      <c r="I83" s="5">
        <v>1</v>
      </c>
      <c r="J83" s="5">
        <v>1</v>
      </c>
      <c r="K83" s="5">
        <v>1</v>
      </c>
      <c r="L83" s="5">
        <v>1</v>
      </c>
      <c r="M83" s="5">
        <v>1</v>
      </c>
      <c r="N83" s="5">
        <v>1</v>
      </c>
      <c r="O83" s="5">
        <v>1</v>
      </c>
      <c r="P83" s="5">
        <v>1</v>
      </c>
      <c r="Q83" s="5">
        <v>1</v>
      </c>
      <c r="R83" s="5">
        <v>1</v>
      </c>
      <c r="S83" s="5">
        <v>1</v>
      </c>
      <c r="T83" s="5">
        <v>1</v>
      </c>
      <c r="U83" s="5">
        <v>1</v>
      </c>
      <c r="V83" s="5">
        <v>1</v>
      </c>
      <c r="W83" s="5">
        <v>1</v>
      </c>
      <c r="X83" s="5">
        <v>1</v>
      </c>
      <c r="Y83" s="5">
        <v>1</v>
      </c>
      <c r="Z83" s="5">
        <v>1</v>
      </c>
      <c r="AA83" s="5">
        <v>1</v>
      </c>
      <c r="AB83" s="5">
        <v>1</v>
      </c>
      <c r="AC83" s="5">
        <v>1</v>
      </c>
      <c r="AD83" s="5">
        <v>1</v>
      </c>
      <c r="AE83" s="5">
        <v>1</v>
      </c>
      <c r="AF83" s="5">
        <v>1</v>
      </c>
      <c r="AG83" s="5">
        <v>1</v>
      </c>
      <c r="AH83" s="5">
        <v>1</v>
      </c>
      <c r="AI83" s="5">
        <v>1</v>
      </c>
      <c r="AJ83" s="5">
        <v>1</v>
      </c>
      <c r="AK83" s="5">
        <v>1</v>
      </c>
      <c r="AL83" s="5">
        <v>1</v>
      </c>
      <c r="AM83" s="5">
        <v>1</v>
      </c>
      <c r="AN83" s="5">
        <v>1</v>
      </c>
      <c r="AO83" s="5">
        <v>1</v>
      </c>
      <c r="AP83" s="5">
        <v>1</v>
      </c>
      <c r="AQ83" s="5">
        <v>1</v>
      </c>
      <c r="AR83" s="5">
        <v>1</v>
      </c>
      <c r="AS83" s="5">
        <v>1</v>
      </c>
      <c r="AT83" s="5">
        <v>1</v>
      </c>
    </row>
    <row r="84" spans="1:46" x14ac:dyDescent="0.3">
      <c r="A84" s="2" t="s">
        <v>103</v>
      </c>
      <c r="B84" s="5">
        <v>1</v>
      </c>
      <c r="C84" s="5">
        <v>1</v>
      </c>
      <c r="D84" s="5">
        <v>1</v>
      </c>
      <c r="E84" s="5">
        <v>1</v>
      </c>
      <c r="F84" s="5">
        <v>1</v>
      </c>
      <c r="G84" s="5">
        <v>1</v>
      </c>
      <c r="H84" s="5">
        <v>1</v>
      </c>
      <c r="I84" s="5">
        <v>1</v>
      </c>
      <c r="J84" s="5">
        <v>1</v>
      </c>
      <c r="K84" s="5">
        <v>1</v>
      </c>
      <c r="L84" s="5">
        <v>1</v>
      </c>
      <c r="M84" s="5">
        <v>1</v>
      </c>
      <c r="N84" s="5">
        <v>1</v>
      </c>
      <c r="O84" s="5">
        <v>1</v>
      </c>
      <c r="P84" s="5">
        <v>1</v>
      </c>
      <c r="Q84" s="5">
        <v>1</v>
      </c>
      <c r="R84" s="5">
        <v>1</v>
      </c>
      <c r="S84" s="5">
        <v>1</v>
      </c>
      <c r="T84" s="5">
        <v>1</v>
      </c>
      <c r="U84" s="5">
        <v>1</v>
      </c>
      <c r="V84" s="5">
        <v>1</v>
      </c>
      <c r="W84" s="5">
        <v>1</v>
      </c>
      <c r="X84" s="5">
        <v>1</v>
      </c>
      <c r="Y84" s="5">
        <v>1</v>
      </c>
      <c r="Z84" s="5">
        <v>1</v>
      </c>
      <c r="AA84" s="5">
        <v>1</v>
      </c>
      <c r="AB84" s="5">
        <v>1</v>
      </c>
      <c r="AC84" s="5">
        <v>1</v>
      </c>
      <c r="AD84" s="5">
        <v>1</v>
      </c>
      <c r="AE84" s="5">
        <v>1</v>
      </c>
      <c r="AF84" s="5">
        <v>1</v>
      </c>
      <c r="AG84" s="5">
        <v>1</v>
      </c>
      <c r="AH84" s="5">
        <v>1</v>
      </c>
      <c r="AI84" s="5">
        <v>1</v>
      </c>
      <c r="AJ84" s="5">
        <v>1</v>
      </c>
      <c r="AK84" s="5">
        <v>1</v>
      </c>
      <c r="AL84" s="5">
        <v>1</v>
      </c>
      <c r="AM84" s="5">
        <v>1</v>
      </c>
      <c r="AN84" s="5">
        <v>1</v>
      </c>
      <c r="AO84" s="5">
        <v>1</v>
      </c>
      <c r="AP84" s="5">
        <v>1</v>
      </c>
      <c r="AQ84" s="5">
        <v>1</v>
      </c>
      <c r="AR84" s="5">
        <v>1</v>
      </c>
      <c r="AS84" s="5">
        <v>1</v>
      </c>
      <c r="AT84" s="5">
        <v>1</v>
      </c>
    </row>
    <row r="85" spans="1:46" x14ac:dyDescent="0.3">
      <c r="A85" s="2" t="s">
        <v>104</v>
      </c>
      <c r="B85" s="5">
        <v>1</v>
      </c>
      <c r="C85" s="5">
        <v>1</v>
      </c>
      <c r="D85" s="5">
        <v>1</v>
      </c>
      <c r="E85" s="5">
        <v>1</v>
      </c>
      <c r="F85" s="5">
        <v>1</v>
      </c>
      <c r="G85" s="5">
        <v>1</v>
      </c>
      <c r="H85" s="5">
        <v>1</v>
      </c>
      <c r="I85" s="5">
        <v>1</v>
      </c>
      <c r="J85" s="5">
        <v>1</v>
      </c>
      <c r="K85" s="5">
        <v>1</v>
      </c>
      <c r="L85" s="5">
        <v>1</v>
      </c>
      <c r="M85" s="5">
        <v>1</v>
      </c>
      <c r="N85" s="5">
        <v>1</v>
      </c>
      <c r="O85" s="5">
        <v>1</v>
      </c>
      <c r="P85" s="5">
        <v>1</v>
      </c>
      <c r="Q85" s="5">
        <v>1</v>
      </c>
      <c r="R85" s="5">
        <v>1</v>
      </c>
      <c r="S85" s="5">
        <v>1</v>
      </c>
      <c r="T85" s="5">
        <v>1</v>
      </c>
      <c r="U85" s="5">
        <v>1</v>
      </c>
      <c r="V85" s="5">
        <v>1</v>
      </c>
      <c r="W85" s="5">
        <v>1</v>
      </c>
      <c r="X85" s="5">
        <v>1</v>
      </c>
      <c r="Y85" s="5">
        <v>1</v>
      </c>
      <c r="Z85" s="5">
        <v>1</v>
      </c>
      <c r="AA85" s="5">
        <v>1</v>
      </c>
      <c r="AB85" s="5">
        <v>1</v>
      </c>
      <c r="AC85" s="5">
        <v>1</v>
      </c>
      <c r="AD85" s="5">
        <v>1</v>
      </c>
      <c r="AE85" s="5">
        <v>1</v>
      </c>
      <c r="AF85" s="5">
        <v>1</v>
      </c>
      <c r="AG85" s="5">
        <v>1</v>
      </c>
      <c r="AH85" s="5">
        <v>1</v>
      </c>
      <c r="AI85" s="5">
        <v>1</v>
      </c>
      <c r="AJ85" s="5">
        <v>1</v>
      </c>
      <c r="AK85" s="5">
        <v>1</v>
      </c>
      <c r="AL85" s="5">
        <v>1</v>
      </c>
      <c r="AM85" s="5">
        <v>1</v>
      </c>
      <c r="AN85" s="5">
        <v>1</v>
      </c>
      <c r="AO85" s="5">
        <v>1</v>
      </c>
      <c r="AP85" s="5">
        <v>1</v>
      </c>
      <c r="AQ85" s="5">
        <v>1</v>
      </c>
      <c r="AR85" s="5">
        <v>1</v>
      </c>
      <c r="AS85" s="5">
        <v>1</v>
      </c>
      <c r="AT85" s="5">
        <v>1</v>
      </c>
    </row>
    <row r="86" spans="1:46" x14ac:dyDescent="0.3">
      <c r="A86" s="2" t="s">
        <v>105</v>
      </c>
      <c r="B86" s="5">
        <v>1</v>
      </c>
      <c r="C86" s="5">
        <v>1</v>
      </c>
      <c r="D86" s="5">
        <v>1</v>
      </c>
      <c r="E86" s="5">
        <v>1</v>
      </c>
      <c r="F86" s="5">
        <v>1</v>
      </c>
      <c r="G86" s="5">
        <v>1</v>
      </c>
      <c r="H86" s="5">
        <v>1</v>
      </c>
      <c r="I86" s="5">
        <v>1</v>
      </c>
      <c r="J86" s="5">
        <v>1</v>
      </c>
      <c r="K86" s="5">
        <v>1</v>
      </c>
      <c r="L86" s="5">
        <v>1</v>
      </c>
      <c r="M86" s="5">
        <v>1</v>
      </c>
      <c r="N86" s="5">
        <v>1</v>
      </c>
      <c r="O86" s="5">
        <v>1</v>
      </c>
      <c r="P86" s="5">
        <v>1</v>
      </c>
      <c r="Q86" s="5">
        <v>1</v>
      </c>
      <c r="R86" s="5">
        <v>1</v>
      </c>
      <c r="S86" s="5">
        <v>1</v>
      </c>
      <c r="T86" s="5">
        <v>1</v>
      </c>
      <c r="U86" s="5">
        <v>1</v>
      </c>
      <c r="V86" s="5">
        <v>1</v>
      </c>
      <c r="W86" s="5">
        <v>1</v>
      </c>
      <c r="X86" s="5">
        <v>1</v>
      </c>
      <c r="Y86" s="5">
        <v>1</v>
      </c>
      <c r="Z86" s="5">
        <v>1</v>
      </c>
      <c r="AA86" s="5">
        <v>1</v>
      </c>
      <c r="AB86" s="5">
        <v>1</v>
      </c>
      <c r="AC86" s="5">
        <v>1</v>
      </c>
      <c r="AD86" s="5">
        <v>1</v>
      </c>
      <c r="AE86" s="5">
        <v>1</v>
      </c>
      <c r="AF86" s="5">
        <v>1</v>
      </c>
      <c r="AG86" s="5">
        <v>1</v>
      </c>
      <c r="AH86" s="5">
        <v>1</v>
      </c>
      <c r="AI86" s="5">
        <v>1</v>
      </c>
      <c r="AJ86" s="5">
        <v>1</v>
      </c>
      <c r="AK86" s="5">
        <v>1</v>
      </c>
      <c r="AL86" s="5">
        <v>1</v>
      </c>
      <c r="AM86" s="5">
        <v>1</v>
      </c>
      <c r="AN86" s="5">
        <v>1</v>
      </c>
      <c r="AO86" s="5">
        <v>1</v>
      </c>
      <c r="AP86" s="5">
        <v>1</v>
      </c>
      <c r="AQ86" s="5">
        <v>1</v>
      </c>
      <c r="AR86" s="5">
        <v>1</v>
      </c>
      <c r="AS86" s="5">
        <v>1</v>
      </c>
      <c r="AT86" s="5">
        <v>1</v>
      </c>
    </row>
    <row r="87" spans="1:46" x14ac:dyDescent="0.3">
      <c r="A87" s="2" t="s">
        <v>106</v>
      </c>
      <c r="B87" s="5">
        <v>1</v>
      </c>
      <c r="C87" s="5">
        <v>1</v>
      </c>
      <c r="D87" s="5">
        <v>1</v>
      </c>
      <c r="E87" s="5">
        <v>1</v>
      </c>
      <c r="F87" s="5">
        <v>1</v>
      </c>
      <c r="G87" s="5">
        <v>1</v>
      </c>
      <c r="H87" s="5">
        <v>1</v>
      </c>
      <c r="I87" s="5">
        <v>1</v>
      </c>
      <c r="J87" s="5">
        <v>1</v>
      </c>
      <c r="K87" s="5">
        <v>1</v>
      </c>
      <c r="L87" s="5">
        <v>1</v>
      </c>
      <c r="M87" s="5">
        <v>1</v>
      </c>
      <c r="N87" s="5">
        <v>1</v>
      </c>
      <c r="O87" s="5">
        <v>1</v>
      </c>
      <c r="P87" s="5">
        <v>1</v>
      </c>
      <c r="Q87" s="5">
        <v>1</v>
      </c>
      <c r="R87" s="5">
        <v>1</v>
      </c>
      <c r="S87" s="5">
        <v>1</v>
      </c>
      <c r="T87" s="5">
        <v>1</v>
      </c>
      <c r="U87" s="5">
        <v>1</v>
      </c>
      <c r="V87" s="5">
        <v>1</v>
      </c>
      <c r="W87" s="5">
        <v>1</v>
      </c>
      <c r="X87" s="5">
        <v>1</v>
      </c>
      <c r="Y87" s="5">
        <v>1</v>
      </c>
      <c r="Z87" s="5">
        <v>1</v>
      </c>
      <c r="AA87" s="5">
        <v>1</v>
      </c>
      <c r="AB87" s="5">
        <v>1</v>
      </c>
      <c r="AC87" s="5">
        <v>1</v>
      </c>
      <c r="AD87" s="5">
        <v>1</v>
      </c>
      <c r="AE87" s="5">
        <v>1</v>
      </c>
      <c r="AF87" s="5">
        <v>1</v>
      </c>
      <c r="AG87" s="5">
        <v>1</v>
      </c>
      <c r="AH87" s="5">
        <v>1</v>
      </c>
      <c r="AI87" s="5">
        <v>1</v>
      </c>
      <c r="AJ87" s="5">
        <v>1</v>
      </c>
      <c r="AK87" s="5">
        <v>1</v>
      </c>
      <c r="AL87" s="5">
        <v>1</v>
      </c>
      <c r="AM87" s="5">
        <v>1</v>
      </c>
      <c r="AN87" s="5">
        <v>1</v>
      </c>
      <c r="AO87" s="5">
        <v>1</v>
      </c>
      <c r="AP87" s="5">
        <v>1</v>
      </c>
      <c r="AQ87" s="5">
        <v>1</v>
      </c>
      <c r="AR87" s="5">
        <v>1</v>
      </c>
      <c r="AS87" s="5">
        <v>1</v>
      </c>
      <c r="AT87" s="5">
        <v>1</v>
      </c>
    </row>
    <row r="88" spans="1:46" x14ac:dyDescent="0.3">
      <c r="A88" s="2" t="s">
        <v>220</v>
      </c>
      <c r="B88" s="5">
        <v>1</v>
      </c>
      <c r="C88" s="5">
        <v>1</v>
      </c>
      <c r="D88" s="5">
        <v>1</v>
      </c>
      <c r="E88" s="5">
        <v>1</v>
      </c>
      <c r="F88" s="5">
        <v>1</v>
      </c>
      <c r="G88" s="5">
        <v>1</v>
      </c>
      <c r="H88" s="5">
        <v>1</v>
      </c>
      <c r="I88" s="5">
        <v>1</v>
      </c>
      <c r="J88" s="5">
        <v>1</v>
      </c>
      <c r="K88" s="5">
        <v>1</v>
      </c>
      <c r="L88" s="5">
        <v>1</v>
      </c>
      <c r="M88" s="5">
        <v>1</v>
      </c>
      <c r="N88" s="5">
        <v>1</v>
      </c>
      <c r="O88" s="5">
        <v>1</v>
      </c>
      <c r="P88" s="5">
        <v>1</v>
      </c>
      <c r="Q88" s="5">
        <v>1</v>
      </c>
      <c r="R88" s="5">
        <v>1</v>
      </c>
      <c r="S88" s="5">
        <v>1</v>
      </c>
      <c r="T88" s="5">
        <v>1</v>
      </c>
      <c r="U88" s="5">
        <v>1</v>
      </c>
      <c r="V88" s="5">
        <v>1</v>
      </c>
      <c r="W88" s="5">
        <v>1</v>
      </c>
      <c r="X88" s="5">
        <v>1</v>
      </c>
      <c r="Y88" s="5">
        <v>1</v>
      </c>
      <c r="Z88" s="5">
        <v>1</v>
      </c>
      <c r="AA88" s="5">
        <v>1</v>
      </c>
      <c r="AB88" s="5">
        <v>1</v>
      </c>
      <c r="AC88" s="5">
        <v>1</v>
      </c>
      <c r="AD88" s="5">
        <v>1</v>
      </c>
      <c r="AE88" s="5">
        <v>1</v>
      </c>
      <c r="AF88" s="5">
        <v>1</v>
      </c>
      <c r="AG88" s="5">
        <v>1</v>
      </c>
      <c r="AH88" s="5">
        <v>1</v>
      </c>
      <c r="AI88" s="5">
        <v>1</v>
      </c>
      <c r="AJ88" s="5">
        <v>1</v>
      </c>
      <c r="AK88" s="5">
        <v>1</v>
      </c>
      <c r="AL88" s="5">
        <v>1</v>
      </c>
      <c r="AM88" s="5">
        <v>1</v>
      </c>
      <c r="AN88" s="5">
        <v>1</v>
      </c>
      <c r="AO88" s="5">
        <v>1</v>
      </c>
      <c r="AP88" s="5">
        <v>1</v>
      </c>
      <c r="AQ88" s="5">
        <v>1</v>
      </c>
      <c r="AR88" s="5">
        <v>1</v>
      </c>
      <c r="AS88" s="5">
        <v>1</v>
      </c>
      <c r="AT88" s="5">
        <v>1</v>
      </c>
    </row>
    <row r="89" spans="1:46" x14ac:dyDescent="0.3">
      <c r="A89" s="2" t="s">
        <v>221</v>
      </c>
      <c r="B89" s="5">
        <v>1</v>
      </c>
      <c r="C89" s="5">
        <v>1</v>
      </c>
      <c r="D89" s="5">
        <v>1</v>
      </c>
      <c r="E89" s="5">
        <v>1</v>
      </c>
      <c r="F89" s="5">
        <v>1</v>
      </c>
      <c r="G89" s="5">
        <v>1</v>
      </c>
      <c r="H89" s="5">
        <v>1</v>
      </c>
      <c r="I89" s="5">
        <v>1</v>
      </c>
      <c r="J89" s="5">
        <v>1</v>
      </c>
      <c r="K89" s="5">
        <v>1</v>
      </c>
      <c r="L89" s="5">
        <v>1</v>
      </c>
      <c r="M89" s="5">
        <v>1</v>
      </c>
      <c r="N89" s="5">
        <v>1</v>
      </c>
      <c r="O89" s="5">
        <v>1</v>
      </c>
      <c r="P89" s="5">
        <v>1</v>
      </c>
      <c r="Q89" s="5">
        <v>1</v>
      </c>
      <c r="R89" s="5">
        <v>1</v>
      </c>
      <c r="S89" s="5">
        <v>1</v>
      </c>
      <c r="T89" s="5">
        <v>1</v>
      </c>
      <c r="U89" s="5">
        <v>1</v>
      </c>
      <c r="V89" s="5">
        <v>1</v>
      </c>
      <c r="W89" s="5">
        <v>1</v>
      </c>
      <c r="X89" s="5">
        <v>1</v>
      </c>
      <c r="Y89" s="5">
        <v>1</v>
      </c>
      <c r="Z89" s="5">
        <v>1</v>
      </c>
      <c r="AA89" s="5">
        <v>1</v>
      </c>
      <c r="AB89" s="5">
        <v>1</v>
      </c>
      <c r="AC89" s="5">
        <v>1</v>
      </c>
      <c r="AD89" s="5">
        <v>1</v>
      </c>
      <c r="AE89" s="5">
        <v>1</v>
      </c>
      <c r="AF89" s="5">
        <v>1</v>
      </c>
      <c r="AG89" s="5">
        <v>1</v>
      </c>
      <c r="AH89" s="5">
        <v>1</v>
      </c>
      <c r="AI89" s="5">
        <v>1</v>
      </c>
      <c r="AJ89" s="5">
        <v>1</v>
      </c>
      <c r="AK89" s="5">
        <v>1</v>
      </c>
      <c r="AL89" s="5">
        <v>1</v>
      </c>
      <c r="AM89" s="5">
        <v>1</v>
      </c>
      <c r="AN89" s="5">
        <v>1</v>
      </c>
      <c r="AO89" s="5">
        <v>1</v>
      </c>
      <c r="AP89" s="5">
        <v>1</v>
      </c>
      <c r="AQ89" s="5">
        <v>1</v>
      </c>
      <c r="AR89" s="5">
        <v>1</v>
      </c>
      <c r="AS89" s="5">
        <v>1</v>
      </c>
      <c r="AT89" s="5">
        <v>1</v>
      </c>
    </row>
    <row r="90" spans="1:46" x14ac:dyDescent="0.3">
      <c r="A90" s="2" t="s">
        <v>222</v>
      </c>
      <c r="B90" s="5">
        <v>1</v>
      </c>
      <c r="C90" s="5">
        <v>1</v>
      </c>
      <c r="D90" s="5">
        <v>1</v>
      </c>
      <c r="E90" s="5">
        <v>1</v>
      </c>
      <c r="F90" s="5">
        <v>1</v>
      </c>
      <c r="G90" s="5">
        <v>1</v>
      </c>
      <c r="H90" s="5">
        <v>1</v>
      </c>
      <c r="I90" s="5">
        <v>1</v>
      </c>
      <c r="J90" s="5">
        <v>1</v>
      </c>
      <c r="K90" s="5">
        <v>1</v>
      </c>
      <c r="L90" s="5">
        <v>1</v>
      </c>
      <c r="M90" s="5">
        <v>1</v>
      </c>
      <c r="N90" s="5">
        <v>1</v>
      </c>
      <c r="O90" s="5">
        <v>1</v>
      </c>
      <c r="P90" s="5">
        <v>1</v>
      </c>
      <c r="Q90" s="5">
        <v>1</v>
      </c>
      <c r="R90" s="5">
        <v>1</v>
      </c>
      <c r="S90" s="5">
        <v>1</v>
      </c>
      <c r="T90" s="5">
        <v>1</v>
      </c>
      <c r="U90" s="5">
        <v>1</v>
      </c>
      <c r="V90" s="5">
        <v>1</v>
      </c>
      <c r="W90" s="5">
        <v>1</v>
      </c>
      <c r="X90" s="5">
        <v>1</v>
      </c>
      <c r="Y90" s="5">
        <v>1</v>
      </c>
      <c r="Z90" s="5">
        <v>1</v>
      </c>
      <c r="AA90" s="5">
        <v>1</v>
      </c>
      <c r="AB90" s="5">
        <v>1</v>
      </c>
      <c r="AC90" s="5">
        <v>1</v>
      </c>
      <c r="AD90" s="5">
        <v>1</v>
      </c>
      <c r="AE90" s="5">
        <v>1</v>
      </c>
      <c r="AF90" s="5">
        <v>1</v>
      </c>
      <c r="AG90" s="5">
        <v>1</v>
      </c>
      <c r="AH90" s="5">
        <v>1</v>
      </c>
      <c r="AI90" s="5">
        <v>1</v>
      </c>
      <c r="AJ90" s="5">
        <v>1</v>
      </c>
      <c r="AK90" s="5">
        <v>1</v>
      </c>
      <c r="AL90" s="5">
        <v>1</v>
      </c>
      <c r="AM90" s="5">
        <v>1</v>
      </c>
      <c r="AN90" s="5">
        <v>1</v>
      </c>
      <c r="AO90" s="5">
        <v>1</v>
      </c>
      <c r="AP90" s="5">
        <v>1</v>
      </c>
      <c r="AQ90" s="5">
        <v>1</v>
      </c>
      <c r="AR90" s="5">
        <v>1</v>
      </c>
      <c r="AS90" s="5">
        <v>1</v>
      </c>
      <c r="AT90" s="5">
        <v>1</v>
      </c>
    </row>
    <row r="91" spans="1:46" x14ac:dyDescent="0.3">
      <c r="A91" s="2" t="s">
        <v>223</v>
      </c>
      <c r="B91" s="5">
        <v>1</v>
      </c>
      <c r="C91" s="5">
        <v>1</v>
      </c>
      <c r="D91" s="5">
        <v>1</v>
      </c>
      <c r="E91" s="5">
        <v>1</v>
      </c>
      <c r="F91" s="5">
        <v>1</v>
      </c>
      <c r="G91" s="5">
        <v>1</v>
      </c>
      <c r="H91" s="5">
        <v>1</v>
      </c>
      <c r="I91" s="5">
        <v>1</v>
      </c>
      <c r="J91" s="5">
        <v>1</v>
      </c>
      <c r="K91" s="5">
        <v>1</v>
      </c>
      <c r="L91" s="5">
        <v>1</v>
      </c>
      <c r="M91" s="5">
        <v>1</v>
      </c>
      <c r="N91" s="5">
        <v>1</v>
      </c>
      <c r="O91" s="5">
        <v>1</v>
      </c>
      <c r="P91" s="5">
        <v>1</v>
      </c>
      <c r="Q91" s="5">
        <v>1</v>
      </c>
      <c r="R91" s="5">
        <v>1</v>
      </c>
      <c r="S91" s="5">
        <v>1</v>
      </c>
      <c r="T91" s="5">
        <v>1</v>
      </c>
      <c r="U91" s="5">
        <v>1</v>
      </c>
      <c r="V91" s="5">
        <v>1</v>
      </c>
      <c r="W91" s="5">
        <v>1</v>
      </c>
      <c r="X91" s="5">
        <v>1</v>
      </c>
      <c r="Y91" s="5">
        <v>1</v>
      </c>
      <c r="Z91" s="5">
        <v>1</v>
      </c>
      <c r="AA91" s="5">
        <v>1</v>
      </c>
      <c r="AB91" s="5">
        <v>1</v>
      </c>
      <c r="AC91" s="5">
        <v>1</v>
      </c>
      <c r="AD91" s="5">
        <v>1</v>
      </c>
      <c r="AE91" s="5">
        <v>1</v>
      </c>
      <c r="AF91" s="5">
        <v>1</v>
      </c>
      <c r="AG91" s="5">
        <v>1</v>
      </c>
      <c r="AH91" s="5">
        <v>1</v>
      </c>
      <c r="AI91" s="5">
        <v>1</v>
      </c>
      <c r="AJ91" s="5">
        <v>1</v>
      </c>
      <c r="AK91" s="5">
        <v>1</v>
      </c>
      <c r="AL91" s="5">
        <v>1</v>
      </c>
      <c r="AM91" s="5">
        <v>1</v>
      </c>
      <c r="AN91" s="5">
        <v>1</v>
      </c>
      <c r="AO91" s="5">
        <v>1</v>
      </c>
      <c r="AP91" s="5">
        <v>1</v>
      </c>
      <c r="AQ91" s="5">
        <v>1</v>
      </c>
      <c r="AR91" s="5">
        <v>1</v>
      </c>
      <c r="AS91" s="5">
        <v>1</v>
      </c>
      <c r="AT91" s="5">
        <v>1</v>
      </c>
    </row>
    <row r="92" spans="1:46" x14ac:dyDescent="0.3">
      <c r="A92" s="2" t="s">
        <v>224</v>
      </c>
      <c r="B92" s="5">
        <v>1</v>
      </c>
      <c r="C92" s="5">
        <v>1</v>
      </c>
      <c r="D92" s="5">
        <v>1</v>
      </c>
      <c r="E92" s="5">
        <v>1</v>
      </c>
      <c r="F92" s="5">
        <v>1</v>
      </c>
      <c r="G92" s="5">
        <v>1</v>
      </c>
      <c r="H92" s="5">
        <v>1</v>
      </c>
      <c r="I92" s="5">
        <v>1</v>
      </c>
      <c r="J92" s="5">
        <v>1</v>
      </c>
      <c r="K92" s="5">
        <v>1</v>
      </c>
      <c r="L92" s="5">
        <v>1</v>
      </c>
      <c r="M92" s="5">
        <v>1</v>
      </c>
      <c r="N92" s="5">
        <v>1</v>
      </c>
      <c r="O92" s="5">
        <v>1</v>
      </c>
      <c r="P92" s="5">
        <v>1</v>
      </c>
      <c r="Q92" s="5">
        <v>1</v>
      </c>
      <c r="R92" s="5">
        <v>1</v>
      </c>
      <c r="S92" s="5">
        <v>1</v>
      </c>
      <c r="T92" s="5">
        <v>1</v>
      </c>
      <c r="U92" s="5">
        <v>1</v>
      </c>
      <c r="V92" s="5">
        <v>1</v>
      </c>
      <c r="W92" s="5">
        <v>1</v>
      </c>
      <c r="X92" s="5">
        <v>1</v>
      </c>
      <c r="Y92" s="5">
        <v>1</v>
      </c>
      <c r="Z92" s="5">
        <v>1</v>
      </c>
      <c r="AA92" s="5">
        <v>1</v>
      </c>
      <c r="AB92" s="5">
        <v>1</v>
      </c>
      <c r="AC92" s="5">
        <v>1</v>
      </c>
      <c r="AD92" s="5">
        <v>1</v>
      </c>
      <c r="AE92" s="5">
        <v>1</v>
      </c>
      <c r="AF92" s="5">
        <v>1</v>
      </c>
      <c r="AG92" s="5">
        <v>1</v>
      </c>
      <c r="AH92" s="5">
        <v>1</v>
      </c>
      <c r="AI92" s="5">
        <v>1</v>
      </c>
      <c r="AJ92" s="5">
        <v>1</v>
      </c>
      <c r="AK92" s="5">
        <v>1</v>
      </c>
      <c r="AL92" s="5">
        <v>1</v>
      </c>
      <c r="AM92" s="5">
        <v>1</v>
      </c>
      <c r="AN92" s="5">
        <v>1</v>
      </c>
      <c r="AO92" s="5">
        <v>1</v>
      </c>
      <c r="AP92" s="5">
        <v>1</v>
      </c>
      <c r="AQ92" s="5">
        <v>1</v>
      </c>
      <c r="AR92" s="5">
        <v>1</v>
      </c>
      <c r="AS92" s="5">
        <v>1</v>
      </c>
      <c r="AT92" s="5">
        <v>1</v>
      </c>
    </row>
    <row r="93" spans="1:46" x14ac:dyDescent="0.3">
      <c r="A93" s="2" t="s">
        <v>225</v>
      </c>
      <c r="B93" s="5">
        <v>1</v>
      </c>
      <c r="C93" s="5">
        <v>1</v>
      </c>
      <c r="D93" s="5">
        <v>1</v>
      </c>
      <c r="E93" s="5">
        <v>1</v>
      </c>
      <c r="F93" s="5">
        <v>1</v>
      </c>
      <c r="G93" s="5">
        <v>1</v>
      </c>
      <c r="H93" s="5">
        <v>1</v>
      </c>
      <c r="I93" s="5">
        <v>1</v>
      </c>
      <c r="J93" s="5">
        <v>1</v>
      </c>
      <c r="K93" s="5">
        <v>1</v>
      </c>
      <c r="L93" s="5">
        <v>1</v>
      </c>
      <c r="M93" s="5">
        <v>1</v>
      </c>
      <c r="N93" s="5">
        <v>1</v>
      </c>
      <c r="O93" s="5">
        <v>1</v>
      </c>
      <c r="P93" s="5">
        <v>1</v>
      </c>
      <c r="Q93" s="5">
        <v>1</v>
      </c>
      <c r="R93" s="5">
        <v>1</v>
      </c>
      <c r="S93" s="5">
        <v>1</v>
      </c>
      <c r="T93" s="5">
        <v>1</v>
      </c>
      <c r="U93" s="5">
        <v>1</v>
      </c>
      <c r="V93" s="5">
        <v>1</v>
      </c>
      <c r="W93" s="5">
        <v>1</v>
      </c>
      <c r="X93" s="5">
        <v>1</v>
      </c>
      <c r="Y93" s="5">
        <v>1</v>
      </c>
      <c r="Z93" s="5">
        <v>1</v>
      </c>
      <c r="AA93" s="5">
        <v>1</v>
      </c>
      <c r="AB93" s="5">
        <v>1</v>
      </c>
      <c r="AC93" s="5">
        <v>1</v>
      </c>
      <c r="AD93" s="5">
        <v>1</v>
      </c>
      <c r="AE93" s="5">
        <v>1</v>
      </c>
      <c r="AF93" s="5">
        <v>1</v>
      </c>
      <c r="AG93" s="5">
        <v>1</v>
      </c>
      <c r="AH93" s="5">
        <v>1</v>
      </c>
      <c r="AI93" s="5">
        <v>1</v>
      </c>
      <c r="AJ93" s="5">
        <v>1</v>
      </c>
      <c r="AK93" s="5">
        <v>1</v>
      </c>
      <c r="AL93" s="5">
        <v>1</v>
      </c>
      <c r="AM93" s="5">
        <v>1</v>
      </c>
      <c r="AN93" s="5">
        <v>1</v>
      </c>
      <c r="AO93" s="5">
        <v>1</v>
      </c>
      <c r="AP93" s="5">
        <v>1</v>
      </c>
      <c r="AQ93" s="5">
        <v>1</v>
      </c>
      <c r="AR93" s="5">
        <v>1</v>
      </c>
      <c r="AS93" s="5">
        <v>1</v>
      </c>
      <c r="AT93" s="5">
        <v>1</v>
      </c>
    </row>
    <row r="94" spans="1:46" x14ac:dyDescent="0.3">
      <c r="A94" s="2" t="s">
        <v>226</v>
      </c>
      <c r="B94" s="5">
        <v>1</v>
      </c>
      <c r="C94" s="5">
        <v>1</v>
      </c>
      <c r="D94" s="5">
        <v>1</v>
      </c>
      <c r="E94" s="5">
        <v>1</v>
      </c>
      <c r="F94" s="5">
        <v>1</v>
      </c>
      <c r="G94" s="5">
        <v>1</v>
      </c>
      <c r="H94" s="5">
        <v>1</v>
      </c>
      <c r="I94" s="5">
        <v>1</v>
      </c>
      <c r="J94" s="5">
        <v>1</v>
      </c>
      <c r="K94" s="5">
        <v>1</v>
      </c>
      <c r="L94" s="5">
        <v>1</v>
      </c>
      <c r="M94" s="5">
        <v>1</v>
      </c>
      <c r="N94" s="5">
        <v>1</v>
      </c>
      <c r="O94" s="5">
        <v>1</v>
      </c>
      <c r="P94" s="5">
        <v>1</v>
      </c>
      <c r="Q94" s="5">
        <v>1</v>
      </c>
      <c r="R94" s="5">
        <v>1</v>
      </c>
      <c r="S94" s="5">
        <v>1</v>
      </c>
      <c r="T94" s="5">
        <v>1</v>
      </c>
      <c r="U94" s="5">
        <v>1</v>
      </c>
      <c r="V94" s="5">
        <v>1</v>
      </c>
      <c r="W94" s="5">
        <v>1</v>
      </c>
      <c r="X94" s="5">
        <v>1</v>
      </c>
      <c r="Y94" s="5">
        <v>1</v>
      </c>
      <c r="Z94" s="5">
        <v>1</v>
      </c>
      <c r="AA94" s="5">
        <v>1</v>
      </c>
      <c r="AB94" s="5">
        <v>1</v>
      </c>
      <c r="AC94" s="5">
        <v>1</v>
      </c>
      <c r="AD94" s="5">
        <v>1</v>
      </c>
      <c r="AE94" s="5">
        <v>1</v>
      </c>
      <c r="AF94" s="5">
        <v>1</v>
      </c>
      <c r="AG94" s="5">
        <v>1</v>
      </c>
      <c r="AH94" s="5">
        <v>1</v>
      </c>
      <c r="AI94" s="5">
        <v>1</v>
      </c>
      <c r="AJ94" s="5">
        <v>1</v>
      </c>
      <c r="AK94" s="5">
        <v>1</v>
      </c>
      <c r="AL94" s="5">
        <v>1</v>
      </c>
      <c r="AM94" s="5">
        <v>1</v>
      </c>
      <c r="AN94" s="5">
        <v>1</v>
      </c>
      <c r="AO94" s="5">
        <v>1</v>
      </c>
      <c r="AP94" s="5">
        <v>1</v>
      </c>
      <c r="AQ94" s="5">
        <v>1</v>
      </c>
      <c r="AR94" s="5">
        <v>1</v>
      </c>
      <c r="AS94" s="5">
        <v>1</v>
      </c>
      <c r="AT94" s="5">
        <v>1</v>
      </c>
    </row>
    <row r="95" spans="1:46" x14ac:dyDescent="0.3">
      <c r="A95" s="2" t="s">
        <v>227</v>
      </c>
      <c r="B95" s="5">
        <v>1</v>
      </c>
      <c r="C95" s="5">
        <v>1</v>
      </c>
      <c r="D95" s="5">
        <v>1</v>
      </c>
      <c r="E95" s="5">
        <v>1</v>
      </c>
      <c r="F95" s="5">
        <v>1</v>
      </c>
      <c r="G95" s="5">
        <v>1</v>
      </c>
      <c r="H95" s="5">
        <v>1</v>
      </c>
      <c r="I95" s="5">
        <v>1</v>
      </c>
      <c r="J95" s="5">
        <v>1</v>
      </c>
      <c r="K95" s="5">
        <v>1</v>
      </c>
      <c r="L95" s="5">
        <v>1</v>
      </c>
      <c r="M95" s="5">
        <v>1</v>
      </c>
      <c r="N95" s="5">
        <v>1</v>
      </c>
      <c r="O95" s="5">
        <v>1</v>
      </c>
      <c r="P95" s="5">
        <v>1</v>
      </c>
      <c r="Q95" s="5">
        <v>1</v>
      </c>
      <c r="R95" s="5">
        <v>1</v>
      </c>
      <c r="S95" s="5">
        <v>1</v>
      </c>
      <c r="T95" s="5">
        <v>1</v>
      </c>
      <c r="U95" s="5">
        <v>1</v>
      </c>
      <c r="V95" s="5">
        <v>1</v>
      </c>
      <c r="W95" s="5">
        <v>1</v>
      </c>
      <c r="X95" s="5">
        <v>1</v>
      </c>
      <c r="Y95" s="5">
        <v>1</v>
      </c>
      <c r="Z95" s="5">
        <v>1</v>
      </c>
      <c r="AA95" s="5">
        <v>1</v>
      </c>
      <c r="AB95" s="5">
        <v>1</v>
      </c>
      <c r="AC95" s="5">
        <v>1</v>
      </c>
      <c r="AD95" s="5">
        <v>1</v>
      </c>
      <c r="AE95" s="5">
        <v>1</v>
      </c>
      <c r="AF95" s="5">
        <v>1</v>
      </c>
      <c r="AG95" s="5">
        <v>1</v>
      </c>
      <c r="AH95" s="5">
        <v>1</v>
      </c>
      <c r="AI95" s="5">
        <v>1</v>
      </c>
      <c r="AJ95" s="5">
        <v>1</v>
      </c>
      <c r="AK95" s="5">
        <v>1</v>
      </c>
      <c r="AL95" s="5">
        <v>1</v>
      </c>
      <c r="AM95" s="5">
        <v>1</v>
      </c>
      <c r="AN95" s="5">
        <v>1</v>
      </c>
      <c r="AO95" s="5">
        <v>1</v>
      </c>
      <c r="AP95" s="5">
        <v>1</v>
      </c>
      <c r="AQ95" s="5">
        <v>1</v>
      </c>
      <c r="AR95" s="5">
        <v>1</v>
      </c>
      <c r="AS95" s="5">
        <v>1</v>
      </c>
      <c r="AT95" s="5">
        <v>1</v>
      </c>
    </row>
    <row r="96" spans="1:46" x14ac:dyDescent="0.3">
      <c r="A96" s="2" t="s">
        <v>228</v>
      </c>
      <c r="B96" s="5">
        <v>1</v>
      </c>
      <c r="C96" s="5">
        <v>1</v>
      </c>
      <c r="D96" s="5">
        <v>1</v>
      </c>
      <c r="E96" s="5">
        <v>1</v>
      </c>
      <c r="F96" s="5">
        <v>1</v>
      </c>
      <c r="G96" s="5">
        <v>1</v>
      </c>
      <c r="H96" s="5">
        <v>1</v>
      </c>
      <c r="I96" s="5">
        <v>1</v>
      </c>
      <c r="J96" s="5">
        <v>1</v>
      </c>
      <c r="K96" s="5">
        <v>1</v>
      </c>
      <c r="L96" s="5">
        <v>1</v>
      </c>
      <c r="M96" s="5">
        <v>1</v>
      </c>
      <c r="N96" s="5">
        <v>1</v>
      </c>
      <c r="O96" s="5">
        <v>1</v>
      </c>
      <c r="P96" s="5">
        <v>1</v>
      </c>
      <c r="Q96" s="5">
        <v>1</v>
      </c>
      <c r="R96" s="5">
        <v>1</v>
      </c>
      <c r="S96" s="5">
        <v>1</v>
      </c>
      <c r="T96" s="5">
        <v>1</v>
      </c>
      <c r="U96" s="5">
        <v>1</v>
      </c>
      <c r="V96" s="5">
        <v>1</v>
      </c>
      <c r="W96" s="5">
        <v>1</v>
      </c>
      <c r="X96" s="5">
        <v>1</v>
      </c>
      <c r="Y96" s="5">
        <v>1</v>
      </c>
      <c r="Z96" s="5">
        <v>1</v>
      </c>
      <c r="AA96" s="5">
        <v>1</v>
      </c>
      <c r="AB96" s="5">
        <v>1</v>
      </c>
      <c r="AC96" s="5">
        <v>1</v>
      </c>
      <c r="AD96" s="5">
        <v>1</v>
      </c>
      <c r="AE96" s="5">
        <v>1</v>
      </c>
      <c r="AF96" s="5">
        <v>1</v>
      </c>
      <c r="AG96" s="5">
        <v>1</v>
      </c>
      <c r="AH96" s="5">
        <v>1</v>
      </c>
      <c r="AI96" s="5">
        <v>1</v>
      </c>
      <c r="AJ96" s="5">
        <v>1</v>
      </c>
      <c r="AK96" s="5">
        <v>1</v>
      </c>
      <c r="AL96" s="5">
        <v>1</v>
      </c>
      <c r="AM96" s="5">
        <v>1</v>
      </c>
      <c r="AN96" s="5">
        <v>1</v>
      </c>
      <c r="AO96" s="5">
        <v>1</v>
      </c>
      <c r="AP96" s="5">
        <v>1</v>
      </c>
      <c r="AQ96" s="5">
        <v>1</v>
      </c>
      <c r="AR96" s="5">
        <v>1</v>
      </c>
      <c r="AS96" s="5">
        <v>1</v>
      </c>
      <c r="AT96" s="5">
        <v>1</v>
      </c>
    </row>
    <row r="97" spans="1:46" x14ac:dyDescent="0.3">
      <c r="A97" s="2" t="s">
        <v>229</v>
      </c>
      <c r="B97" s="5">
        <v>1</v>
      </c>
      <c r="C97" s="5">
        <v>1</v>
      </c>
      <c r="D97" s="5">
        <v>1</v>
      </c>
      <c r="E97" s="5">
        <v>1</v>
      </c>
      <c r="F97" s="5">
        <v>1</v>
      </c>
      <c r="G97" s="5">
        <v>1</v>
      </c>
      <c r="H97" s="5">
        <v>1</v>
      </c>
      <c r="I97" s="5">
        <v>1</v>
      </c>
      <c r="J97" s="5">
        <v>1</v>
      </c>
      <c r="K97" s="5">
        <v>1</v>
      </c>
      <c r="L97" s="5">
        <v>1</v>
      </c>
      <c r="M97" s="5">
        <v>1</v>
      </c>
      <c r="N97" s="5">
        <v>1</v>
      </c>
      <c r="O97" s="5">
        <v>1</v>
      </c>
      <c r="P97" s="5">
        <v>1</v>
      </c>
      <c r="Q97" s="5">
        <v>1</v>
      </c>
      <c r="R97" s="5">
        <v>1</v>
      </c>
      <c r="S97" s="5">
        <v>1</v>
      </c>
      <c r="T97" s="5">
        <v>1</v>
      </c>
      <c r="U97" s="5">
        <v>1</v>
      </c>
      <c r="V97" s="5">
        <v>1</v>
      </c>
      <c r="W97" s="5">
        <v>1</v>
      </c>
      <c r="X97" s="5">
        <v>1</v>
      </c>
      <c r="Y97" s="5">
        <v>1</v>
      </c>
      <c r="Z97" s="5">
        <v>1</v>
      </c>
      <c r="AA97" s="5">
        <v>1</v>
      </c>
      <c r="AB97" s="5">
        <v>1</v>
      </c>
      <c r="AC97" s="5">
        <v>1</v>
      </c>
      <c r="AD97" s="5">
        <v>1</v>
      </c>
      <c r="AE97" s="5">
        <v>1</v>
      </c>
      <c r="AF97" s="5">
        <v>1</v>
      </c>
      <c r="AG97" s="5">
        <v>1</v>
      </c>
      <c r="AH97" s="5">
        <v>1</v>
      </c>
      <c r="AI97" s="5">
        <v>1</v>
      </c>
      <c r="AJ97" s="5">
        <v>1</v>
      </c>
      <c r="AK97" s="5">
        <v>1</v>
      </c>
      <c r="AL97" s="5">
        <v>1</v>
      </c>
      <c r="AM97" s="5">
        <v>1</v>
      </c>
      <c r="AN97" s="5">
        <v>1</v>
      </c>
      <c r="AO97" s="5">
        <v>1</v>
      </c>
      <c r="AP97" s="5">
        <v>1</v>
      </c>
      <c r="AQ97" s="5">
        <v>1</v>
      </c>
      <c r="AR97" s="5">
        <v>1</v>
      </c>
      <c r="AS97" s="5">
        <v>1</v>
      </c>
      <c r="AT97" s="5">
        <v>1</v>
      </c>
    </row>
    <row r="98" spans="1:46" x14ac:dyDescent="0.3">
      <c r="A98" s="2" t="s">
        <v>230</v>
      </c>
      <c r="B98" s="5">
        <v>1</v>
      </c>
      <c r="C98" s="5">
        <v>1</v>
      </c>
      <c r="D98" s="5">
        <v>1</v>
      </c>
      <c r="E98" s="5">
        <v>1</v>
      </c>
      <c r="F98" s="5">
        <v>1</v>
      </c>
      <c r="G98" s="5">
        <v>1</v>
      </c>
      <c r="H98" s="5">
        <v>1</v>
      </c>
      <c r="I98" s="5">
        <v>1</v>
      </c>
      <c r="J98" s="5">
        <v>1</v>
      </c>
      <c r="K98" s="5">
        <v>1</v>
      </c>
      <c r="L98" s="5">
        <v>1</v>
      </c>
      <c r="M98" s="5">
        <v>1</v>
      </c>
      <c r="N98" s="5">
        <v>1</v>
      </c>
      <c r="O98" s="5">
        <v>1</v>
      </c>
      <c r="P98" s="5">
        <v>1</v>
      </c>
      <c r="Q98" s="5">
        <v>1</v>
      </c>
      <c r="R98" s="5">
        <v>1</v>
      </c>
      <c r="S98" s="5">
        <v>1</v>
      </c>
      <c r="T98" s="5">
        <v>1</v>
      </c>
      <c r="U98" s="5">
        <v>1</v>
      </c>
      <c r="V98" s="5">
        <v>1</v>
      </c>
      <c r="W98" s="5">
        <v>1</v>
      </c>
      <c r="X98" s="5">
        <v>1</v>
      </c>
      <c r="Y98" s="5">
        <v>1</v>
      </c>
      <c r="Z98" s="5">
        <v>1</v>
      </c>
      <c r="AA98" s="5">
        <v>1</v>
      </c>
      <c r="AB98" s="5">
        <v>1</v>
      </c>
      <c r="AC98" s="5">
        <v>1</v>
      </c>
      <c r="AD98" s="5">
        <v>1</v>
      </c>
      <c r="AE98" s="5">
        <v>1</v>
      </c>
      <c r="AF98" s="5">
        <v>1</v>
      </c>
      <c r="AG98" s="5">
        <v>1</v>
      </c>
      <c r="AH98" s="5">
        <v>1</v>
      </c>
      <c r="AI98" s="5">
        <v>1</v>
      </c>
      <c r="AJ98" s="5">
        <v>1</v>
      </c>
      <c r="AK98" s="5">
        <v>1</v>
      </c>
      <c r="AL98" s="5">
        <v>1</v>
      </c>
      <c r="AM98" s="5">
        <v>1</v>
      </c>
      <c r="AN98" s="5">
        <v>1</v>
      </c>
      <c r="AO98" s="5">
        <v>1</v>
      </c>
      <c r="AP98" s="5">
        <v>1</v>
      </c>
      <c r="AQ98" s="5">
        <v>1</v>
      </c>
      <c r="AR98" s="5">
        <v>1</v>
      </c>
      <c r="AS98" s="5">
        <v>1</v>
      </c>
      <c r="AT98" s="5">
        <v>1</v>
      </c>
    </row>
    <row r="99" spans="1:46" x14ac:dyDescent="0.3">
      <c r="A99" s="2" t="s">
        <v>231</v>
      </c>
      <c r="B99" s="5">
        <v>1</v>
      </c>
      <c r="C99" s="5">
        <v>1</v>
      </c>
      <c r="D99" s="5">
        <v>1</v>
      </c>
      <c r="E99" s="5">
        <v>1</v>
      </c>
      <c r="F99" s="5">
        <v>1</v>
      </c>
      <c r="G99" s="5">
        <v>1</v>
      </c>
      <c r="H99" s="5">
        <v>1</v>
      </c>
      <c r="I99" s="5">
        <v>1</v>
      </c>
      <c r="J99" s="5">
        <v>1</v>
      </c>
      <c r="K99" s="5">
        <v>1</v>
      </c>
      <c r="L99" s="5">
        <v>1</v>
      </c>
      <c r="M99" s="5">
        <v>1</v>
      </c>
      <c r="N99" s="5">
        <v>1</v>
      </c>
      <c r="O99" s="5">
        <v>1</v>
      </c>
      <c r="P99" s="5">
        <v>1</v>
      </c>
      <c r="Q99" s="5">
        <v>1</v>
      </c>
      <c r="R99" s="5">
        <v>1</v>
      </c>
      <c r="S99" s="5">
        <v>1</v>
      </c>
      <c r="T99" s="5">
        <v>1</v>
      </c>
      <c r="U99" s="5">
        <v>1</v>
      </c>
      <c r="V99" s="5">
        <v>1</v>
      </c>
      <c r="W99" s="5">
        <v>1</v>
      </c>
      <c r="X99" s="5">
        <v>1</v>
      </c>
      <c r="Y99" s="5">
        <v>1</v>
      </c>
      <c r="Z99" s="5">
        <v>1</v>
      </c>
      <c r="AA99" s="5">
        <v>1</v>
      </c>
      <c r="AB99" s="5">
        <v>1</v>
      </c>
      <c r="AC99" s="5">
        <v>1</v>
      </c>
      <c r="AD99" s="5">
        <v>1</v>
      </c>
      <c r="AE99" s="5">
        <v>1</v>
      </c>
      <c r="AF99" s="5">
        <v>1</v>
      </c>
      <c r="AG99" s="5">
        <v>1</v>
      </c>
      <c r="AH99" s="5">
        <v>1</v>
      </c>
      <c r="AI99" s="5">
        <v>1</v>
      </c>
      <c r="AJ99" s="5">
        <v>1</v>
      </c>
      <c r="AK99" s="5">
        <v>1</v>
      </c>
      <c r="AL99" s="5">
        <v>1</v>
      </c>
      <c r="AM99" s="5">
        <v>1</v>
      </c>
      <c r="AN99" s="5">
        <v>1</v>
      </c>
      <c r="AO99" s="5">
        <v>1</v>
      </c>
      <c r="AP99" s="5">
        <v>1</v>
      </c>
      <c r="AQ99" s="5">
        <v>1</v>
      </c>
      <c r="AR99" s="5">
        <v>1</v>
      </c>
      <c r="AS99" s="5">
        <v>1</v>
      </c>
      <c r="AT99" s="5">
        <v>1</v>
      </c>
    </row>
    <row r="100" spans="1:46" x14ac:dyDescent="0.3">
      <c r="A100" s="2" t="s">
        <v>234</v>
      </c>
      <c r="B100" s="5">
        <v>1</v>
      </c>
      <c r="C100" s="5">
        <v>1</v>
      </c>
      <c r="D100" s="5">
        <v>1</v>
      </c>
      <c r="E100" s="5">
        <v>1</v>
      </c>
      <c r="F100" s="5">
        <v>1</v>
      </c>
      <c r="G100" s="5">
        <v>1</v>
      </c>
      <c r="H100" s="5">
        <v>1</v>
      </c>
      <c r="I100" s="5">
        <v>1</v>
      </c>
      <c r="J100" s="5">
        <v>1</v>
      </c>
      <c r="K100" s="5">
        <v>1</v>
      </c>
      <c r="L100" s="5">
        <v>1</v>
      </c>
      <c r="M100" s="5">
        <v>1</v>
      </c>
      <c r="N100" s="5">
        <v>1</v>
      </c>
      <c r="O100" s="5">
        <v>1</v>
      </c>
      <c r="P100" s="5">
        <v>1</v>
      </c>
      <c r="Q100" s="5">
        <v>1</v>
      </c>
      <c r="R100" s="5">
        <v>1</v>
      </c>
      <c r="S100" s="5">
        <v>1</v>
      </c>
      <c r="T100" s="5">
        <v>1</v>
      </c>
      <c r="U100" s="5">
        <v>1</v>
      </c>
      <c r="V100" s="5">
        <v>1</v>
      </c>
      <c r="W100" s="5">
        <v>1</v>
      </c>
      <c r="X100" s="5">
        <v>1</v>
      </c>
      <c r="Y100" s="5">
        <v>1</v>
      </c>
      <c r="Z100" s="5">
        <v>1</v>
      </c>
      <c r="AA100" s="5">
        <v>1</v>
      </c>
      <c r="AB100" s="5">
        <v>1</v>
      </c>
      <c r="AC100" s="5">
        <v>1</v>
      </c>
      <c r="AD100" s="5">
        <v>1</v>
      </c>
      <c r="AE100" s="5">
        <v>1</v>
      </c>
      <c r="AF100" s="5">
        <v>1</v>
      </c>
      <c r="AG100" s="5">
        <v>1</v>
      </c>
      <c r="AH100" s="5">
        <v>1</v>
      </c>
      <c r="AI100" s="5">
        <v>1</v>
      </c>
      <c r="AJ100" s="5">
        <v>1</v>
      </c>
      <c r="AK100" s="5">
        <v>1</v>
      </c>
      <c r="AL100" s="5">
        <v>1</v>
      </c>
      <c r="AM100" s="5">
        <v>1</v>
      </c>
      <c r="AN100" s="5">
        <v>1</v>
      </c>
      <c r="AO100" s="5">
        <v>1</v>
      </c>
      <c r="AP100" s="5">
        <v>1</v>
      </c>
      <c r="AQ100" s="5">
        <v>1</v>
      </c>
      <c r="AR100" s="5">
        <v>1</v>
      </c>
      <c r="AS100" s="5">
        <v>1</v>
      </c>
      <c r="AT100" s="5">
        <v>1</v>
      </c>
    </row>
    <row r="101" spans="1:46" x14ac:dyDescent="0.3">
      <c r="A101" s="2" t="s">
        <v>235</v>
      </c>
      <c r="B101" s="5">
        <v>1</v>
      </c>
      <c r="C101" s="5">
        <v>1</v>
      </c>
      <c r="D101" s="5">
        <v>1</v>
      </c>
      <c r="E101" s="5">
        <v>1</v>
      </c>
      <c r="F101" s="5">
        <v>1</v>
      </c>
      <c r="G101" s="5">
        <v>1</v>
      </c>
      <c r="H101" s="5">
        <v>1</v>
      </c>
      <c r="I101" s="5">
        <v>1</v>
      </c>
      <c r="J101" s="5">
        <v>1</v>
      </c>
      <c r="K101" s="5">
        <v>1</v>
      </c>
      <c r="L101" s="5">
        <v>1</v>
      </c>
      <c r="M101" s="5">
        <v>1</v>
      </c>
      <c r="N101" s="5">
        <v>1</v>
      </c>
      <c r="O101" s="5">
        <v>1</v>
      </c>
      <c r="P101" s="5">
        <v>1</v>
      </c>
      <c r="Q101" s="5">
        <v>1</v>
      </c>
      <c r="R101" s="5">
        <v>1</v>
      </c>
      <c r="S101" s="5">
        <v>1</v>
      </c>
      <c r="T101" s="5">
        <v>1</v>
      </c>
      <c r="U101" s="5">
        <v>1</v>
      </c>
      <c r="V101" s="5">
        <v>1</v>
      </c>
      <c r="W101" s="5">
        <v>1</v>
      </c>
      <c r="X101" s="5">
        <v>1</v>
      </c>
      <c r="Y101" s="5">
        <v>1</v>
      </c>
      <c r="Z101" s="5">
        <v>1</v>
      </c>
      <c r="AA101" s="5">
        <v>1</v>
      </c>
      <c r="AB101" s="5">
        <v>1</v>
      </c>
      <c r="AC101" s="5">
        <v>1</v>
      </c>
      <c r="AD101" s="5">
        <v>1</v>
      </c>
      <c r="AE101" s="5">
        <v>1</v>
      </c>
      <c r="AF101" s="5">
        <v>1</v>
      </c>
      <c r="AG101" s="5">
        <v>1</v>
      </c>
      <c r="AH101" s="5">
        <v>1</v>
      </c>
      <c r="AI101" s="5">
        <v>1</v>
      </c>
      <c r="AJ101" s="5">
        <v>1</v>
      </c>
      <c r="AK101" s="5">
        <v>1</v>
      </c>
      <c r="AL101" s="5">
        <v>1</v>
      </c>
      <c r="AM101" s="5">
        <v>1</v>
      </c>
      <c r="AN101" s="5">
        <v>1</v>
      </c>
      <c r="AO101" s="5">
        <v>1</v>
      </c>
      <c r="AP101" s="5">
        <v>1</v>
      </c>
      <c r="AQ101" s="5">
        <v>1</v>
      </c>
      <c r="AR101" s="5">
        <v>1</v>
      </c>
      <c r="AS101" s="5">
        <v>1</v>
      </c>
      <c r="AT101" s="5">
        <v>1</v>
      </c>
    </row>
    <row r="102" spans="1:46" x14ac:dyDescent="0.3">
      <c r="A102" s="2" t="s">
        <v>236</v>
      </c>
      <c r="B102" s="5">
        <v>1</v>
      </c>
      <c r="C102" s="5">
        <v>1</v>
      </c>
      <c r="D102" s="5">
        <v>1</v>
      </c>
      <c r="E102" s="5">
        <v>1</v>
      </c>
      <c r="F102" s="5">
        <v>1</v>
      </c>
      <c r="G102" s="5">
        <v>1</v>
      </c>
      <c r="H102" s="5">
        <v>1</v>
      </c>
      <c r="I102" s="5">
        <v>1</v>
      </c>
      <c r="J102" s="5">
        <v>1</v>
      </c>
      <c r="K102" s="5">
        <v>1</v>
      </c>
      <c r="L102" s="5">
        <v>1</v>
      </c>
      <c r="M102" s="5">
        <v>1</v>
      </c>
      <c r="N102" s="5">
        <v>1</v>
      </c>
      <c r="O102" s="5">
        <v>1</v>
      </c>
      <c r="P102" s="5">
        <v>1</v>
      </c>
      <c r="Q102" s="5">
        <v>1</v>
      </c>
      <c r="R102" s="5">
        <v>1</v>
      </c>
      <c r="S102" s="5">
        <v>1</v>
      </c>
      <c r="T102" s="5">
        <v>1</v>
      </c>
      <c r="U102" s="5">
        <v>1</v>
      </c>
      <c r="V102" s="5">
        <v>1</v>
      </c>
      <c r="W102" s="5">
        <v>1</v>
      </c>
      <c r="X102" s="5">
        <v>1</v>
      </c>
      <c r="Y102" s="5">
        <v>1</v>
      </c>
      <c r="Z102" s="5">
        <v>1</v>
      </c>
      <c r="AA102" s="5">
        <v>1</v>
      </c>
      <c r="AB102" s="5">
        <v>1</v>
      </c>
      <c r="AC102" s="5">
        <v>1</v>
      </c>
      <c r="AD102" s="5">
        <v>1</v>
      </c>
      <c r="AE102" s="5">
        <v>1</v>
      </c>
      <c r="AF102" s="5">
        <v>1</v>
      </c>
      <c r="AG102" s="5">
        <v>1</v>
      </c>
      <c r="AH102" s="5">
        <v>1</v>
      </c>
      <c r="AI102" s="5">
        <v>1</v>
      </c>
      <c r="AJ102" s="5">
        <v>1</v>
      </c>
      <c r="AK102" s="5">
        <v>1</v>
      </c>
      <c r="AL102" s="5">
        <v>1</v>
      </c>
      <c r="AM102" s="5">
        <v>1</v>
      </c>
      <c r="AN102" s="5">
        <v>1</v>
      </c>
      <c r="AO102" s="5">
        <v>1</v>
      </c>
      <c r="AP102" s="5">
        <v>1</v>
      </c>
      <c r="AQ102" s="5">
        <v>1</v>
      </c>
      <c r="AR102" s="5">
        <v>1</v>
      </c>
      <c r="AS102" s="5">
        <v>1</v>
      </c>
      <c r="AT102" s="5">
        <v>1</v>
      </c>
    </row>
    <row r="103" spans="1:46" x14ac:dyDescent="0.3">
      <c r="A103" s="2" t="s">
        <v>237</v>
      </c>
      <c r="B103" s="5">
        <v>1</v>
      </c>
      <c r="C103" s="5">
        <v>1</v>
      </c>
      <c r="D103" s="5">
        <v>1</v>
      </c>
      <c r="E103" s="5">
        <v>1</v>
      </c>
      <c r="F103" s="5">
        <v>1</v>
      </c>
      <c r="G103" s="5">
        <v>1</v>
      </c>
      <c r="H103" s="5">
        <v>1</v>
      </c>
      <c r="I103" s="5">
        <v>1</v>
      </c>
      <c r="J103" s="5">
        <v>1</v>
      </c>
      <c r="K103" s="5">
        <v>1</v>
      </c>
      <c r="L103" s="5">
        <v>1</v>
      </c>
      <c r="M103" s="5">
        <v>1</v>
      </c>
      <c r="N103" s="5">
        <v>1</v>
      </c>
      <c r="O103" s="5">
        <v>1</v>
      </c>
      <c r="P103" s="5">
        <v>1</v>
      </c>
      <c r="Q103" s="5">
        <v>1</v>
      </c>
      <c r="R103" s="5">
        <v>1</v>
      </c>
      <c r="S103" s="5">
        <v>1</v>
      </c>
      <c r="T103" s="5">
        <v>1</v>
      </c>
      <c r="U103" s="5">
        <v>1</v>
      </c>
      <c r="V103" s="5">
        <v>1</v>
      </c>
      <c r="W103" s="5">
        <v>1</v>
      </c>
      <c r="X103" s="5">
        <v>1</v>
      </c>
      <c r="Y103" s="5">
        <v>1</v>
      </c>
      <c r="Z103" s="5">
        <v>1</v>
      </c>
      <c r="AA103" s="5">
        <v>1</v>
      </c>
      <c r="AB103" s="5">
        <v>1</v>
      </c>
      <c r="AC103" s="5">
        <v>1</v>
      </c>
      <c r="AD103" s="5">
        <v>1</v>
      </c>
      <c r="AE103" s="5">
        <v>1</v>
      </c>
      <c r="AF103" s="5">
        <v>1</v>
      </c>
      <c r="AG103" s="5">
        <v>1</v>
      </c>
      <c r="AH103" s="5">
        <v>1</v>
      </c>
      <c r="AI103" s="5">
        <v>1</v>
      </c>
      <c r="AJ103" s="5">
        <v>1</v>
      </c>
      <c r="AK103" s="5">
        <v>1</v>
      </c>
      <c r="AL103" s="5">
        <v>1</v>
      </c>
      <c r="AM103" s="5">
        <v>1</v>
      </c>
      <c r="AN103" s="5">
        <v>1</v>
      </c>
      <c r="AO103" s="5">
        <v>1</v>
      </c>
      <c r="AP103" s="5">
        <v>1</v>
      </c>
      <c r="AQ103" s="5">
        <v>1</v>
      </c>
      <c r="AR103" s="5">
        <v>1</v>
      </c>
      <c r="AS103" s="5">
        <v>1</v>
      </c>
      <c r="AT103" s="5">
        <v>1</v>
      </c>
    </row>
    <row r="104" spans="1:46" x14ac:dyDescent="0.3">
      <c r="A104" s="2" t="s">
        <v>238</v>
      </c>
      <c r="B104" s="5">
        <v>1</v>
      </c>
      <c r="C104" s="5">
        <v>1</v>
      </c>
      <c r="D104" s="5">
        <v>1</v>
      </c>
      <c r="E104" s="5">
        <v>1</v>
      </c>
      <c r="F104" s="5">
        <v>1</v>
      </c>
      <c r="G104" s="5">
        <v>1</v>
      </c>
      <c r="H104" s="5">
        <v>1</v>
      </c>
      <c r="I104" s="5">
        <v>1</v>
      </c>
      <c r="J104" s="5">
        <v>1</v>
      </c>
      <c r="K104" s="5">
        <v>1</v>
      </c>
      <c r="L104" s="5">
        <v>1</v>
      </c>
      <c r="M104" s="5">
        <v>1</v>
      </c>
      <c r="N104" s="5">
        <v>1</v>
      </c>
      <c r="O104" s="5">
        <v>1</v>
      </c>
      <c r="P104" s="5">
        <v>1</v>
      </c>
      <c r="Q104" s="5">
        <v>1</v>
      </c>
      <c r="R104" s="5">
        <v>1</v>
      </c>
      <c r="S104" s="5">
        <v>1</v>
      </c>
      <c r="T104" s="5">
        <v>1</v>
      </c>
      <c r="U104" s="5">
        <v>1</v>
      </c>
      <c r="V104" s="5">
        <v>1</v>
      </c>
      <c r="W104" s="5">
        <v>1</v>
      </c>
      <c r="X104" s="5">
        <v>1</v>
      </c>
      <c r="Y104" s="5">
        <v>1</v>
      </c>
      <c r="Z104" s="5">
        <v>1</v>
      </c>
      <c r="AA104" s="5">
        <v>1</v>
      </c>
      <c r="AB104" s="5">
        <v>1</v>
      </c>
      <c r="AC104" s="5">
        <v>1</v>
      </c>
      <c r="AD104" s="5">
        <v>1</v>
      </c>
      <c r="AE104" s="5">
        <v>1</v>
      </c>
      <c r="AF104" s="5">
        <v>1</v>
      </c>
      <c r="AG104" s="5">
        <v>1</v>
      </c>
      <c r="AH104" s="5">
        <v>1</v>
      </c>
      <c r="AI104" s="5">
        <v>1</v>
      </c>
      <c r="AJ104" s="5">
        <v>1</v>
      </c>
      <c r="AK104" s="5">
        <v>1</v>
      </c>
      <c r="AL104" s="5">
        <v>1</v>
      </c>
      <c r="AM104" s="5">
        <v>1</v>
      </c>
      <c r="AN104" s="5">
        <v>1</v>
      </c>
      <c r="AO104" s="5">
        <v>1</v>
      </c>
      <c r="AP104" s="5">
        <v>1</v>
      </c>
      <c r="AQ104" s="5">
        <v>1</v>
      </c>
      <c r="AR104" s="5">
        <v>1</v>
      </c>
      <c r="AS104" s="5">
        <v>1</v>
      </c>
      <c r="AT104" s="5">
        <v>1</v>
      </c>
    </row>
    <row r="105" spans="1:46" x14ac:dyDescent="0.3">
      <c r="A105" s="2" t="s">
        <v>239</v>
      </c>
      <c r="B105" s="5">
        <v>1</v>
      </c>
      <c r="C105" s="5">
        <v>1</v>
      </c>
      <c r="D105" s="5">
        <v>1</v>
      </c>
      <c r="E105" s="5">
        <v>1</v>
      </c>
      <c r="F105" s="5">
        <v>1</v>
      </c>
      <c r="G105" s="5">
        <v>1</v>
      </c>
      <c r="H105" s="5">
        <v>1</v>
      </c>
      <c r="I105" s="5">
        <v>1</v>
      </c>
      <c r="J105" s="5">
        <v>1</v>
      </c>
      <c r="K105" s="5">
        <v>1</v>
      </c>
      <c r="L105" s="5">
        <v>1</v>
      </c>
      <c r="M105" s="5">
        <v>1</v>
      </c>
      <c r="N105" s="5">
        <v>1</v>
      </c>
      <c r="O105" s="5">
        <v>1</v>
      </c>
      <c r="P105" s="5">
        <v>1</v>
      </c>
      <c r="Q105" s="5">
        <v>1</v>
      </c>
      <c r="R105" s="5">
        <v>1</v>
      </c>
      <c r="S105" s="5">
        <v>1</v>
      </c>
      <c r="T105" s="5">
        <v>1</v>
      </c>
      <c r="U105" s="5">
        <v>1</v>
      </c>
      <c r="V105" s="5">
        <v>1</v>
      </c>
      <c r="W105" s="5">
        <v>1</v>
      </c>
      <c r="X105" s="5">
        <v>1</v>
      </c>
      <c r="Y105" s="5">
        <v>1</v>
      </c>
      <c r="Z105" s="5">
        <v>1</v>
      </c>
      <c r="AA105" s="5">
        <v>1</v>
      </c>
      <c r="AB105" s="5">
        <v>1</v>
      </c>
      <c r="AC105" s="5">
        <v>1</v>
      </c>
      <c r="AD105" s="5">
        <v>1</v>
      </c>
      <c r="AE105" s="5">
        <v>1</v>
      </c>
      <c r="AF105" s="5">
        <v>1</v>
      </c>
      <c r="AG105" s="5">
        <v>1</v>
      </c>
      <c r="AH105" s="5">
        <v>1</v>
      </c>
      <c r="AI105" s="5">
        <v>1</v>
      </c>
      <c r="AJ105" s="5">
        <v>1</v>
      </c>
      <c r="AK105" s="5">
        <v>1</v>
      </c>
      <c r="AL105" s="5">
        <v>1</v>
      </c>
      <c r="AM105" s="5">
        <v>1</v>
      </c>
      <c r="AN105" s="5">
        <v>1</v>
      </c>
      <c r="AO105" s="5">
        <v>1</v>
      </c>
      <c r="AP105" s="5">
        <v>1</v>
      </c>
      <c r="AQ105" s="5">
        <v>1</v>
      </c>
      <c r="AR105" s="5">
        <v>1</v>
      </c>
      <c r="AS105" s="5">
        <v>1</v>
      </c>
      <c r="AT105" s="5">
        <v>1</v>
      </c>
    </row>
    <row r="106" spans="1:46" x14ac:dyDescent="0.3">
      <c r="A106" s="2" t="s">
        <v>240</v>
      </c>
      <c r="B106" s="5">
        <v>1</v>
      </c>
      <c r="C106" s="5">
        <v>1</v>
      </c>
      <c r="D106" s="5">
        <v>1</v>
      </c>
      <c r="E106" s="5">
        <v>1</v>
      </c>
      <c r="F106" s="5">
        <v>1</v>
      </c>
      <c r="G106" s="5">
        <v>1</v>
      </c>
      <c r="H106" s="5">
        <v>1</v>
      </c>
      <c r="I106" s="5">
        <v>1</v>
      </c>
      <c r="J106" s="5">
        <v>1</v>
      </c>
      <c r="K106" s="5">
        <v>1</v>
      </c>
      <c r="L106" s="5">
        <v>1</v>
      </c>
      <c r="M106" s="5">
        <v>1</v>
      </c>
      <c r="N106" s="5">
        <v>1</v>
      </c>
      <c r="O106" s="5">
        <v>1</v>
      </c>
      <c r="P106" s="5">
        <v>1</v>
      </c>
      <c r="Q106" s="5">
        <v>1</v>
      </c>
      <c r="R106" s="5">
        <v>1</v>
      </c>
      <c r="S106" s="5">
        <v>1</v>
      </c>
      <c r="T106" s="5">
        <v>1</v>
      </c>
      <c r="U106" s="5">
        <v>1</v>
      </c>
      <c r="V106" s="5">
        <v>1</v>
      </c>
      <c r="W106" s="5">
        <v>1</v>
      </c>
      <c r="X106" s="5">
        <v>1</v>
      </c>
      <c r="Y106" s="5">
        <v>1</v>
      </c>
      <c r="Z106" s="5">
        <v>1</v>
      </c>
      <c r="AA106" s="5">
        <v>1</v>
      </c>
      <c r="AB106" s="5">
        <v>1</v>
      </c>
      <c r="AC106" s="5">
        <v>1</v>
      </c>
      <c r="AD106" s="5">
        <v>1</v>
      </c>
      <c r="AE106" s="5">
        <v>1</v>
      </c>
      <c r="AF106" s="5">
        <v>1</v>
      </c>
      <c r="AG106" s="5">
        <v>1</v>
      </c>
      <c r="AH106" s="5">
        <v>1</v>
      </c>
      <c r="AI106" s="5">
        <v>1</v>
      </c>
      <c r="AJ106" s="5">
        <v>1</v>
      </c>
      <c r="AK106" s="5">
        <v>1</v>
      </c>
      <c r="AL106" s="5">
        <v>1</v>
      </c>
      <c r="AM106" s="5">
        <v>1</v>
      </c>
      <c r="AN106" s="5">
        <v>1</v>
      </c>
      <c r="AO106" s="5">
        <v>1</v>
      </c>
      <c r="AP106" s="5">
        <v>1</v>
      </c>
      <c r="AQ106" s="5">
        <v>1</v>
      </c>
      <c r="AR106" s="5">
        <v>1</v>
      </c>
      <c r="AS106" s="5">
        <v>1</v>
      </c>
      <c r="AT106" s="5">
        <v>1</v>
      </c>
    </row>
    <row r="107" spans="1:46" x14ac:dyDescent="0.3">
      <c r="A107" s="2" t="s">
        <v>241</v>
      </c>
      <c r="B107" s="5">
        <v>1</v>
      </c>
      <c r="C107" s="5">
        <v>1</v>
      </c>
      <c r="D107" s="5">
        <v>1</v>
      </c>
      <c r="E107" s="5">
        <v>1</v>
      </c>
      <c r="F107" s="5">
        <v>1</v>
      </c>
      <c r="G107" s="5">
        <v>1</v>
      </c>
      <c r="H107" s="5">
        <v>1</v>
      </c>
      <c r="I107" s="5">
        <v>1</v>
      </c>
      <c r="J107" s="5">
        <v>1</v>
      </c>
      <c r="K107" s="5">
        <v>1</v>
      </c>
      <c r="L107" s="5">
        <v>1</v>
      </c>
      <c r="M107" s="5">
        <v>1</v>
      </c>
      <c r="N107" s="5">
        <v>1</v>
      </c>
      <c r="O107" s="5">
        <v>1</v>
      </c>
      <c r="P107" s="5">
        <v>1</v>
      </c>
      <c r="Q107" s="5">
        <v>1</v>
      </c>
      <c r="R107" s="5">
        <v>1</v>
      </c>
      <c r="S107" s="5">
        <v>1</v>
      </c>
      <c r="T107" s="5">
        <v>1</v>
      </c>
      <c r="U107" s="5">
        <v>1</v>
      </c>
      <c r="V107" s="5">
        <v>1</v>
      </c>
      <c r="W107" s="5">
        <v>1</v>
      </c>
      <c r="X107" s="5">
        <v>1</v>
      </c>
      <c r="Y107" s="5">
        <v>1</v>
      </c>
      <c r="Z107" s="5">
        <v>1</v>
      </c>
      <c r="AA107" s="5">
        <v>1</v>
      </c>
      <c r="AB107" s="5">
        <v>1</v>
      </c>
      <c r="AC107" s="5">
        <v>1</v>
      </c>
      <c r="AD107" s="5">
        <v>1</v>
      </c>
      <c r="AE107" s="5">
        <v>1</v>
      </c>
      <c r="AF107" s="5">
        <v>1</v>
      </c>
      <c r="AG107" s="5">
        <v>1</v>
      </c>
      <c r="AH107" s="5">
        <v>1</v>
      </c>
      <c r="AI107" s="5">
        <v>1</v>
      </c>
      <c r="AJ107" s="5">
        <v>1</v>
      </c>
      <c r="AK107" s="5">
        <v>1</v>
      </c>
      <c r="AL107" s="5">
        <v>1</v>
      </c>
      <c r="AM107" s="5">
        <v>1</v>
      </c>
      <c r="AN107" s="5">
        <v>1</v>
      </c>
      <c r="AO107" s="5">
        <v>1</v>
      </c>
      <c r="AP107" s="5">
        <v>1</v>
      </c>
      <c r="AQ107" s="5">
        <v>1</v>
      </c>
      <c r="AR107" s="5">
        <v>1</v>
      </c>
      <c r="AS107" s="5">
        <v>1</v>
      </c>
      <c r="AT107" s="5">
        <v>1</v>
      </c>
    </row>
    <row r="108" spans="1:46" x14ac:dyDescent="0.3">
      <c r="A108" s="2" t="s">
        <v>242</v>
      </c>
      <c r="B108" s="5">
        <v>1</v>
      </c>
      <c r="C108" s="5">
        <v>1</v>
      </c>
      <c r="D108" s="5">
        <v>1</v>
      </c>
      <c r="E108" s="5">
        <v>1</v>
      </c>
      <c r="F108" s="5">
        <v>1</v>
      </c>
      <c r="G108" s="5">
        <v>1</v>
      </c>
      <c r="H108" s="5">
        <v>1</v>
      </c>
      <c r="I108" s="5">
        <v>1</v>
      </c>
      <c r="J108" s="5">
        <v>1</v>
      </c>
      <c r="K108" s="5">
        <v>1</v>
      </c>
      <c r="L108" s="5">
        <v>1</v>
      </c>
      <c r="M108" s="5">
        <v>1</v>
      </c>
      <c r="N108" s="5">
        <v>1</v>
      </c>
      <c r="O108" s="5">
        <v>1</v>
      </c>
      <c r="P108" s="5">
        <v>1</v>
      </c>
      <c r="Q108" s="5">
        <v>1</v>
      </c>
      <c r="R108" s="5">
        <v>1</v>
      </c>
      <c r="S108" s="5">
        <v>1</v>
      </c>
      <c r="T108" s="5">
        <v>1</v>
      </c>
      <c r="U108" s="5">
        <v>1</v>
      </c>
      <c r="V108" s="5">
        <v>1</v>
      </c>
      <c r="W108" s="5">
        <v>1</v>
      </c>
      <c r="X108" s="5">
        <v>1</v>
      </c>
      <c r="Y108" s="5">
        <v>1</v>
      </c>
      <c r="Z108" s="5">
        <v>1</v>
      </c>
      <c r="AA108" s="5">
        <v>1</v>
      </c>
      <c r="AB108" s="5">
        <v>1</v>
      </c>
      <c r="AC108" s="5">
        <v>1</v>
      </c>
      <c r="AD108" s="5">
        <v>1</v>
      </c>
      <c r="AE108" s="5">
        <v>1</v>
      </c>
      <c r="AF108" s="5">
        <v>1</v>
      </c>
      <c r="AG108" s="5">
        <v>1</v>
      </c>
      <c r="AH108" s="5">
        <v>1</v>
      </c>
      <c r="AI108" s="5">
        <v>1</v>
      </c>
      <c r="AJ108" s="5">
        <v>1</v>
      </c>
      <c r="AK108" s="5">
        <v>1</v>
      </c>
      <c r="AL108" s="5">
        <v>1</v>
      </c>
      <c r="AM108" s="5">
        <v>1</v>
      </c>
      <c r="AN108" s="5">
        <v>1</v>
      </c>
      <c r="AO108" s="5">
        <v>1</v>
      </c>
      <c r="AP108" s="5">
        <v>1</v>
      </c>
      <c r="AQ108" s="5">
        <v>1</v>
      </c>
      <c r="AR108" s="5">
        <v>1</v>
      </c>
      <c r="AS108" s="5">
        <v>1</v>
      </c>
      <c r="AT108" s="5">
        <v>1</v>
      </c>
    </row>
    <row r="109" spans="1:46" x14ac:dyDescent="0.3">
      <c r="A109" s="2" t="s">
        <v>243</v>
      </c>
      <c r="B109" s="5">
        <v>1</v>
      </c>
      <c r="C109" s="5">
        <v>1</v>
      </c>
      <c r="D109" s="5">
        <v>1</v>
      </c>
      <c r="E109" s="5">
        <v>1</v>
      </c>
      <c r="F109" s="5">
        <v>1</v>
      </c>
      <c r="G109" s="5">
        <v>1</v>
      </c>
      <c r="H109" s="5">
        <v>1</v>
      </c>
      <c r="I109" s="5">
        <v>1</v>
      </c>
      <c r="J109" s="5">
        <v>1</v>
      </c>
      <c r="K109" s="5">
        <v>1</v>
      </c>
      <c r="L109" s="5">
        <v>1</v>
      </c>
      <c r="M109" s="5">
        <v>1</v>
      </c>
      <c r="N109" s="5">
        <v>1</v>
      </c>
      <c r="O109" s="5">
        <v>1</v>
      </c>
      <c r="P109" s="5">
        <v>1</v>
      </c>
      <c r="Q109" s="5">
        <v>1</v>
      </c>
      <c r="R109" s="5">
        <v>1</v>
      </c>
      <c r="S109" s="5">
        <v>1</v>
      </c>
      <c r="T109" s="5">
        <v>1</v>
      </c>
      <c r="U109" s="5">
        <v>1</v>
      </c>
      <c r="V109" s="5">
        <v>1</v>
      </c>
      <c r="W109" s="5">
        <v>1</v>
      </c>
      <c r="X109" s="5">
        <v>1</v>
      </c>
      <c r="Y109" s="5">
        <v>1</v>
      </c>
      <c r="Z109" s="5">
        <v>1</v>
      </c>
      <c r="AA109" s="5">
        <v>1</v>
      </c>
      <c r="AB109" s="5">
        <v>1</v>
      </c>
      <c r="AC109" s="5">
        <v>1</v>
      </c>
      <c r="AD109" s="5">
        <v>1</v>
      </c>
      <c r="AE109" s="5">
        <v>1</v>
      </c>
      <c r="AF109" s="5">
        <v>1</v>
      </c>
      <c r="AG109" s="5">
        <v>1</v>
      </c>
      <c r="AH109" s="5">
        <v>1</v>
      </c>
      <c r="AI109" s="5">
        <v>1</v>
      </c>
      <c r="AJ109" s="5">
        <v>1</v>
      </c>
      <c r="AK109" s="5">
        <v>1</v>
      </c>
      <c r="AL109" s="5">
        <v>1</v>
      </c>
      <c r="AM109" s="5">
        <v>1</v>
      </c>
      <c r="AN109" s="5">
        <v>1</v>
      </c>
      <c r="AO109" s="5">
        <v>1</v>
      </c>
      <c r="AP109" s="5">
        <v>1</v>
      </c>
      <c r="AQ109" s="5">
        <v>1</v>
      </c>
      <c r="AR109" s="5">
        <v>1</v>
      </c>
      <c r="AS109" s="5">
        <v>1</v>
      </c>
      <c r="AT109" s="5">
        <v>1</v>
      </c>
    </row>
    <row r="110" spans="1:46" x14ac:dyDescent="0.3">
      <c r="A110" s="2" t="s">
        <v>244</v>
      </c>
      <c r="B110" s="5">
        <v>1</v>
      </c>
      <c r="C110" s="5">
        <v>1</v>
      </c>
      <c r="D110" s="5">
        <v>1</v>
      </c>
      <c r="E110" s="5">
        <v>1</v>
      </c>
      <c r="F110" s="5">
        <v>1</v>
      </c>
      <c r="G110" s="5">
        <v>1</v>
      </c>
      <c r="H110" s="5">
        <v>1</v>
      </c>
      <c r="I110" s="5">
        <v>1</v>
      </c>
      <c r="J110" s="5">
        <v>1</v>
      </c>
      <c r="K110" s="5">
        <v>1</v>
      </c>
      <c r="L110" s="5">
        <v>1</v>
      </c>
      <c r="M110" s="5">
        <v>1</v>
      </c>
      <c r="N110" s="5">
        <v>1</v>
      </c>
      <c r="O110" s="5">
        <v>1</v>
      </c>
      <c r="P110" s="5">
        <v>1</v>
      </c>
      <c r="Q110" s="5">
        <v>1</v>
      </c>
      <c r="R110" s="5">
        <v>1</v>
      </c>
      <c r="S110" s="5">
        <v>1</v>
      </c>
      <c r="T110" s="5">
        <v>1</v>
      </c>
      <c r="U110" s="5">
        <v>1</v>
      </c>
      <c r="V110" s="5">
        <v>1</v>
      </c>
      <c r="W110" s="5">
        <v>1</v>
      </c>
      <c r="X110" s="5">
        <v>1</v>
      </c>
      <c r="Y110" s="5">
        <v>1</v>
      </c>
      <c r="Z110" s="5">
        <v>1</v>
      </c>
      <c r="AA110" s="5">
        <v>1</v>
      </c>
      <c r="AB110" s="5">
        <v>1</v>
      </c>
      <c r="AC110" s="5">
        <v>1</v>
      </c>
      <c r="AD110" s="5">
        <v>1</v>
      </c>
      <c r="AE110" s="5">
        <v>1</v>
      </c>
      <c r="AF110" s="5">
        <v>1</v>
      </c>
      <c r="AG110" s="5">
        <v>1</v>
      </c>
      <c r="AH110" s="5">
        <v>1</v>
      </c>
      <c r="AI110" s="5">
        <v>1</v>
      </c>
      <c r="AJ110" s="5">
        <v>1</v>
      </c>
      <c r="AK110" s="5">
        <v>1</v>
      </c>
      <c r="AL110" s="5">
        <v>1</v>
      </c>
      <c r="AM110" s="5">
        <v>1</v>
      </c>
      <c r="AN110" s="5">
        <v>1</v>
      </c>
      <c r="AO110" s="5">
        <v>1</v>
      </c>
      <c r="AP110" s="5">
        <v>1</v>
      </c>
      <c r="AQ110" s="5">
        <v>1</v>
      </c>
      <c r="AR110" s="5">
        <v>1</v>
      </c>
      <c r="AS110" s="5">
        <v>1</v>
      </c>
      <c r="AT110" s="5">
        <v>1</v>
      </c>
    </row>
    <row r="111" spans="1:46" x14ac:dyDescent="0.3">
      <c r="A111" s="2" t="s">
        <v>245</v>
      </c>
      <c r="B111" s="5">
        <v>1</v>
      </c>
      <c r="C111" s="5">
        <v>1</v>
      </c>
      <c r="D111" s="5">
        <v>1</v>
      </c>
      <c r="E111" s="5">
        <v>1</v>
      </c>
      <c r="F111" s="5">
        <v>1</v>
      </c>
      <c r="G111" s="5">
        <v>1</v>
      </c>
      <c r="H111" s="5">
        <v>1</v>
      </c>
      <c r="I111" s="5">
        <v>1</v>
      </c>
      <c r="J111" s="5">
        <v>1</v>
      </c>
      <c r="K111" s="5">
        <v>1</v>
      </c>
      <c r="L111" s="5">
        <v>1</v>
      </c>
      <c r="M111" s="5">
        <v>1</v>
      </c>
      <c r="N111" s="5">
        <v>1</v>
      </c>
      <c r="O111" s="5">
        <v>1</v>
      </c>
      <c r="P111" s="5">
        <v>1</v>
      </c>
      <c r="Q111" s="5">
        <v>1</v>
      </c>
      <c r="R111" s="5">
        <v>1</v>
      </c>
      <c r="S111" s="5">
        <v>1</v>
      </c>
      <c r="T111" s="5">
        <v>1</v>
      </c>
      <c r="U111" s="5">
        <v>1</v>
      </c>
      <c r="V111" s="5">
        <v>1</v>
      </c>
      <c r="W111" s="5">
        <v>1</v>
      </c>
      <c r="X111" s="5">
        <v>1</v>
      </c>
      <c r="Y111" s="5">
        <v>1</v>
      </c>
      <c r="Z111" s="5">
        <v>1</v>
      </c>
      <c r="AA111" s="5">
        <v>1</v>
      </c>
      <c r="AB111" s="5">
        <v>1</v>
      </c>
      <c r="AC111" s="5">
        <v>1</v>
      </c>
      <c r="AD111" s="5">
        <v>1</v>
      </c>
      <c r="AE111" s="5">
        <v>1</v>
      </c>
      <c r="AF111" s="5">
        <v>1</v>
      </c>
      <c r="AG111" s="5">
        <v>1</v>
      </c>
      <c r="AH111" s="5">
        <v>1</v>
      </c>
      <c r="AI111" s="5">
        <v>1</v>
      </c>
      <c r="AJ111" s="5">
        <v>1</v>
      </c>
      <c r="AK111" s="5">
        <v>1</v>
      </c>
      <c r="AL111" s="5">
        <v>1</v>
      </c>
      <c r="AM111" s="5">
        <v>1</v>
      </c>
      <c r="AN111" s="5">
        <v>1</v>
      </c>
      <c r="AO111" s="5">
        <v>1</v>
      </c>
      <c r="AP111" s="5">
        <v>1</v>
      </c>
      <c r="AQ111" s="5">
        <v>1</v>
      </c>
      <c r="AR111" s="5">
        <v>1</v>
      </c>
      <c r="AS111" s="5">
        <v>1</v>
      </c>
      <c r="AT111" s="5">
        <v>1</v>
      </c>
    </row>
    <row r="112" spans="1:46" x14ac:dyDescent="0.3">
      <c r="A112" s="2" t="s">
        <v>274</v>
      </c>
      <c r="B112" s="5">
        <v>1</v>
      </c>
      <c r="C112" s="5">
        <v>1</v>
      </c>
      <c r="D112" s="5">
        <v>1</v>
      </c>
      <c r="E112" s="5">
        <v>1</v>
      </c>
      <c r="F112" s="5">
        <v>1</v>
      </c>
      <c r="G112" s="5">
        <v>1</v>
      </c>
      <c r="H112" s="5">
        <v>1</v>
      </c>
      <c r="I112" s="5">
        <v>1</v>
      </c>
      <c r="J112" s="5">
        <v>1</v>
      </c>
      <c r="K112" s="5">
        <v>1</v>
      </c>
      <c r="L112" s="5">
        <v>1</v>
      </c>
      <c r="M112" s="5">
        <v>1</v>
      </c>
      <c r="N112" s="5">
        <v>1</v>
      </c>
      <c r="O112" s="5">
        <v>1</v>
      </c>
      <c r="P112" s="5">
        <v>1</v>
      </c>
      <c r="Q112" s="5">
        <v>1</v>
      </c>
      <c r="R112" s="5">
        <v>1</v>
      </c>
      <c r="S112" s="5">
        <v>1</v>
      </c>
      <c r="T112" s="5">
        <v>1</v>
      </c>
      <c r="U112" s="5">
        <v>1</v>
      </c>
      <c r="V112" s="5">
        <v>1</v>
      </c>
      <c r="W112" s="5">
        <v>1</v>
      </c>
      <c r="X112" s="5">
        <v>1</v>
      </c>
      <c r="Y112" s="5">
        <v>1</v>
      </c>
      <c r="Z112" s="5">
        <v>1</v>
      </c>
      <c r="AA112" s="5">
        <v>1</v>
      </c>
      <c r="AB112" s="5">
        <v>1</v>
      </c>
      <c r="AC112" s="5">
        <v>1</v>
      </c>
      <c r="AD112" s="5">
        <v>1</v>
      </c>
      <c r="AE112" s="5">
        <v>1</v>
      </c>
      <c r="AF112" s="5">
        <v>1</v>
      </c>
      <c r="AG112" s="5">
        <v>1</v>
      </c>
      <c r="AH112" s="5">
        <v>1</v>
      </c>
      <c r="AI112" s="5">
        <v>1</v>
      </c>
      <c r="AJ112" s="5">
        <v>1</v>
      </c>
      <c r="AK112" s="5">
        <v>1</v>
      </c>
      <c r="AL112" s="5">
        <v>1</v>
      </c>
      <c r="AM112" s="5">
        <v>1</v>
      </c>
      <c r="AN112" s="5">
        <v>1</v>
      </c>
      <c r="AO112" s="5">
        <v>1</v>
      </c>
      <c r="AP112" s="5">
        <v>1</v>
      </c>
      <c r="AQ112" s="5">
        <v>1</v>
      </c>
      <c r="AR112" s="5">
        <v>1</v>
      </c>
      <c r="AS112" s="5">
        <v>1</v>
      </c>
      <c r="AT112" s="5">
        <v>1</v>
      </c>
    </row>
    <row r="113" spans="1:46" x14ac:dyDescent="0.3">
      <c r="A113" s="2" t="s">
        <v>275</v>
      </c>
      <c r="B113" s="5">
        <v>1</v>
      </c>
      <c r="C113" s="5">
        <v>1</v>
      </c>
      <c r="D113" s="5">
        <v>1</v>
      </c>
      <c r="E113" s="5">
        <v>1</v>
      </c>
      <c r="F113" s="5">
        <v>1</v>
      </c>
      <c r="G113" s="5">
        <v>1</v>
      </c>
      <c r="H113" s="5">
        <v>1</v>
      </c>
      <c r="I113" s="5">
        <v>1</v>
      </c>
      <c r="J113" s="5">
        <v>1</v>
      </c>
      <c r="K113" s="5">
        <v>1</v>
      </c>
      <c r="L113" s="5">
        <v>1</v>
      </c>
      <c r="M113" s="5">
        <v>1</v>
      </c>
      <c r="N113" s="5">
        <v>1</v>
      </c>
      <c r="O113" s="5">
        <v>1</v>
      </c>
      <c r="P113" s="5">
        <v>1</v>
      </c>
      <c r="Q113" s="5">
        <v>1</v>
      </c>
      <c r="R113" s="5">
        <v>1</v>
      </c>
      <c r="S113" s="5">
        <v>1</v>
      </c>
      <c r="T113" s="5">
        <v>1</v>
      </c>
      <c r="U113" s="5">
        <v>1</v>
      </c>
      <c r="V113" s="5">
        <v>1</v>
      </c>
      <c r="W113" s="5">
        <v>1</v>
      </c>
      <c r="X113" s="5">
        <v>1</v>
      </c>
      <c r="Y113" s="5">
        <v>1</v>
      </c>
      <c r="Z113" s="5">
        <v>1</v>
      </c>
      <c r="AA113" s="5">
        <v>1</v>
      </c>
      <c r="AB113" s="5">
        <v>1</v>
      </c>
      <c r="AC113" s="5">
        <v>1</v>
      </c>
      <c r="AD113" s="5">
        <v>1</v>
      </c>
      <c r="AE113" s="5">
        <v>1</v>
      </c>
      <c r="AF113" s="5">
        <v>1</v>
      </c>
      <c r="AG113" s="5">
        <v>1</v>
      </c>
      <c r="AH113" s="5">
        <v>1</v>
      </c>
      <c r="AI113" s="5">
        <v>1</v>
      </c>
      <c r="AJ113" s="5">
        <v>1</v>
      </c>
      <c r="AK113" s="5">
        <v>1</v>
      </c>
      <c r="AL113" s="5">
        <v>1</v>
      </c>
      <c r="AM113" s="5">
        <v>1</v>
      </c>
      <c r="AN113" s="5">
        <v>1</v>
      </c>
      <c r="AO113" s="5">
        <v>1</v>
      </c>
      <c r="AP113" s="5">
        <v>1</v>
      </c>
      <c r="AQ113" s="5">
        <v>1</v>
      </c>
      <c r="AR113" s="5">
        <v>1</v>
      </c>
      <c r="AS113" s="5">
        <v>1</v>
      </c>
      <c r="AT113" s="5">
        <v>1</v>
      </c>
    </row>
    <row r="114" spans="1:46" x14ac:dyDescent="0.3">
      <c r="A114" s="2" t="s">
        <v>276</v>
      </c>
      <c r="B114" s="5">
        <v>1</v>
      </c>
      <c r="C114" s="5">
        <v>1</v>
      </c>
      <c r="D114" s="5">
        <v>1</v>
      </c>
      <c r="E114" s="5">
        <v>1</v>
      </c>
      <c r="F114" s="5">
        <v>1</v>
      </c>
      <c r="G114" s="5">
        <v>1</v>
      </c>
      <c r="H114" s="5">
        <v>1</v>
      </c>
      <c r="I114" s="5">
        <v>1</v>
      </c>
      <c r="J114" s="5">
        <v>1</v>
      </c>
      <c r="K114" s="5">
        <v>1</v>
      </c>
      <c r="L114" s="5">
        <v>1</v>
      </c>
      <c r="M114" s="5">
        <v>1</v>
      </c>
      <c r="N114" s="5">
        <v>1</v>
      </c>
      <c r="O114" s="5">
        <v>1</v>
      </c>
      <c r="P114" s="5">
        <v>1</v>
      </c>
      <c r="Q114" s="5">
        <v>1</v>
      </c>
      <c r="R114" s="5">
        <v>1</v>
      </c>
      <c r="S114" s="5">
        <v>1</v>
      </c>
      <c r="T114" s="5">
        <v>1</v>
      </c>
      <c r="U114" s="5">
        <v>1</v>
      </c>
      <c r="V114" s="5">
        <v>1</v>
      </c>
      <c r="W114" s="5">
        <v>1</v>
      </c>
      <c r="X114" s="5">
        <v>1</v>
      </c>
      <c r="Y114" s="5">
        <v>1</v>
      </c>
      <c r="Z114" s="5">
        <v>1</v>
      </c>
      <c r="AA114" s="5">
        <v>1</v>
      </c>
      <c r="AB114" s="5">
        <v>1</v>
      </c>
      <c r="AC114" s="5">
        <v>1</v>
      </c>
      <c r="AD114" s="5">
        <v>1</v>
      </c>
      <c r="AE114" s="5">
        <v>1</v>
      </c>
      <c r="AF114" s="5">
        <v>1</v>
      </c>
      <c r="AG114" s="5">
        <v>1</v>
      </c>
      <c r="AH114" s="5">
        <v>1</v>
      </c>
      <c r="AI114" s="5">
        <v>1</v>
      </c>
      <c r="AJ114" s="5">
        <v>1</v>
      </c>
      <c r="AK114" s="5">
        <v>1</v>
      </c>
      <c r="AL114" s="5">
        <v>1</v>
      </c>
      <c r="AM114" s="5">
        <v>1</v>
      </c>
      <c r="AN114" s="5">
        <v>1</v>
      </c>
      <c r="AO114" s="5">
        <v>1</v>
      </c>
      <c r="AP114" s="5">
        <v>1</v>
      </c>
      <c r="AQ114" s="5">
        <v>1</v>
      </c>
      <c r="AR114" s="5">
        <v>1</v>
      </c>
      <c r="AS114" s="5">
        <v>1</v>
      </c>
      <c r="AT114" s="5">
        <v>1</v>
      </c>
    </row>
    <row r="115" spans="1:46" x14ac:dyDescent="0.3">
      <c r="A115" s="2" t="s">
        <v>277</v>
      </c>
      <c r="B115" s="5">
        <v>1</v>
      </c>
      <c r="C115" s="5">
        <v>1</v>
      </c>
      <c r="D115" s="5">
        <v>1</v>
      </c>
      <c r="E115" s="5">
        <v>1</v>
      </c>
      <c r="F115" s="5">
        <v>1</v>
      </c>
      <c r="G115" s="5">
        <v>1</v>
      </c>
      <c r="H115" s="5">
        <v>1</v>
      </c>
      <c r="I115" s="5">
        <v>1</v>
      </c>
      <c r="J115" s="5">
        <v>1</v>
      </c>
      <c r="K115" s="5">
        <v>1</v>
      </c>
      <c r="L115" s="5">
        <v>1</v>
      </c>
      <c r="M115" s="5">
        <v>1</v>
      </c>
      <c r="N115" s="5">
        <v>1</v>
      </c>
      <c r="O115" s="5">
        <v>1</v>
      </c>
      <c r="P115" s="5">
        <v>1</v>
      </c>
      <c r="Q115" s="5">
        <v>1</v>
      </c>
      <c r="R115" s="5">
        <v>1</v>
      </c>
      <c r="S115" s="5">
        <v>1</v>
      </c>
      <c r="T115" s="5">
        <v>1</v>
      </c>
      <c r="U115" s="5">
        <v>1</v>
      </c>
      <c r="V115" s="5">
        <v>1</v>
      </c>
      <c r="W115" s="5">
        <v>1</v>
      </c>
      <c r="X115" s="5">
        <v>1</v>
      </c>
      <c r="Y115" s="5">
        <v>1</v>
      </c>
      <c r="Z115" s="5">
        <v>1</v>
      </c>
      <c r="AA115" s="5">
        <v>1</v>
      </c>
      <c r="AB115" s="5">
        <v>1</v>
      </c>
      <c r="AC115" s="5">
        <v>1</v>
      </c>
      <c r="AD115" s="5">
        <v>1</v>
      </c>
      <c r="AE115" s="5">
        <v>1</v>
      </c>
      <c r="AF115" s="5">
        <v>1</v>
      </c>
      <c r="AG115" s="5">
        <v>1</v>
      </c>
      <c r="AH115" s="5">
        <v>1</v>
      </c>
      <c r="AI115" s="5">
        <v>1</v>
      </c>
      <c r="AJ115" s="5">
        <v>1</v>
      </c>
      <c r="AK115" s="5">
        <v>1</v>
      </c>
      <c r="AL115" s="5">
        <v>1</v>
      </c>
      <c r="AM115" s="5">
        <v>1</v>
      </c>
      <c r="AN115" s="5">
        <v>1</v>
      </c>
      <c r="AO115" s="5">
        <v>1</v>
      </c>
      <c r="AP115" s="5">
        <v>1</v>
      </c>
      <c r="AQ115" s="5">
        <v>1</v>
      </c>
      <c r="AR115" s="5">
        <v>1</v>
      </c>
      <c r="AS115" s="5">
        <v>1</v>
      </c>
      <c r="AT115" s="5">
        <v>1</v>
      </c>
    </row>
    <row r="116" spans="1:46" x14ac:dyDescent="0.3">
      <c r="A116" s="2" t="s">
        <v>278</v>
      </c>
      <c r="B116" s="5">
        <v>1</v>
      </c>
      <c r="C116" s="5">
        <v>1</v>
      </c>
      <c r="D116" s="5">
        <v>1</v>
      </c>
      <c r="E116" s="5">
        <v>1</v>
      </c>
      <c r="F116" s="5">
        <v>1</v>
      </c>
      <c r="G116" s="5">
        <v>1</v>
      </c>
      <c r="H116" s="5">
        <v>1</v>
      </c>
      <c r="I116" s="5">
        <v>1</v>
      </c>
      <c r="J116" s="5">
        <v>1</v>
      </c>
      <c r="K116" s="5">
        <v>1</v>
      </c>
      <c r="L116" s="5">
        <v>1</v>
      </c>
      <c r="M116" s="5">
        <v>1</v>
      </c>
      <c r="N116" s="5">
        <v>1</v>
      </c>
      <c r="O116" s="5">
        <v>1</v>
      </c>
      <c r="P116" s="5">
        <v>1</v>
      </c>
      <c r="Q116" s="5">
        <v>1</v>
      </c>
      <c r="R116" s="5">
        <v>1</v>
      </c>
      <c r="S116" s="5">
        <v>1</v>
      </c>
      <c r="T116" s="5">
        <v>1</v>
      </c>
      <c r="U116" s="5">
        <v>1</v>
      </c>
      <c r="V116" s="5">
        <v>1</v>
      </c>
      <c r="W116" s="5">
        <v>1</v>
      </c>
      <c r="X116" s="5">
        <v>1</v>
      </c>
      <c r="Y116" s="5">
        <v>1</v>
      </c>
      <c r="Z116" s="5">
        <v>1</v>
      </c>
      <c r="AA116" s="5">
        <v>1</v>
      </c>
      <c r="AB116" s="5">
        <v>1</v>
      </c>
      <c r="AC116" s="5">
        <v>1</v>
      </c>
      <c r="AD116" s="5">
        <v>1</v>
      </c>
      <c r="AE116" s="5">
        <v>1</v>
      </c>
      <c r="AF116" s="5">
        <v>1</v>
      </c>
      <c r="AG116" s="5">
        <v>1</v>
      </c>
      <c r="AH116" s="5">
        <v>1</v>
      </c>
      <c r="AI116" s="5">
        <v>1</v>
      </c>
      <c r="AJ116" s="5">
        <v>1</v>
      </c>
      <c r="AK116" s="5">
        <v>1</v>
      </c>
      <c r="AL116" s="5">
        <v>1</v>
      </c>
      <c r="AM116" s="5">
        <v>1</v>
      </c>
      <c r="AN116" s="5">
        <v>1</v>
      </c>
      <c r="AO116" s="5">
        <v>1</v>
      </c>
      <c r="AP116" s="5">
        <v>1</v>
      </c>
      <c r="AQ116" s="5">
        <v>1</v>
      </c>
      <c r="AR116" s="5">
        <v>1</v>
      </c>
      <c r="AS116" s="5">
        <v>1</v>
      </c>
      <c r="AT116" s="5">
        <v>1</v>
      </c>
    </row>
    <row r="117" spans="1:46" x14ac:dyDescent="0.3">
      <c r="A117" s="2" t="s">
        <v>279</v>
      </c>
      <c r="B117" s="5">
        <v>1</v>
      </c>
      <c r="C117" s="5">
        <v>1</v>
      </c>
      <c r="D117" s="5">
        <v>1</v>
      </c>
      <c r="E117" s="5">
        <v>1</v>
      </c>
      <c r="F117" s="5">
        <v>1</v>
      </c>
      <c r="G117" s="5">
        <v>1</v>
      </c>
      <c r="H117" s="5">
        <v>1</v>
      </c>
      <c r="I117" s="5">
        <v>1</v>
      </c>
      <c r="J117" s="5">
        <v>1</v>
      </c>
      <c r="K117" s="5">
        <v>1</v>
      </c>
      <c r="L117" s="5">
        <v>1</v>
      </c>
      <c r="M117" s="5">
        <v>1</v>
      </c>
      <c r="N117" s="5">
        <v>1</v>
      </c>
      <c r="O117" s="5">
        <v>1</v>
      </c>
      <c r="P117" s="5">
        <v>1</v>
      </c>
      <c r="Q117" s="5">
        <v>1</v>
      </c>
      <c r="R117" s="5">
        <v>1</v>
      </c>
      <c r="S117" s="5">
        <v>1</v>
      </c>
      <c r="T117" s="5">
        <v>1</v>
      </c>
      <c r="U117" s="5">
        <v>1</v>
      </c>
      <c r="V117" s="5">
        <v>1</v>
      </c>
      <c r="W117" s="5">
        <v>1</v>
      </c>
      <c r="X117" s="5">
        <v>1</v>
      </c>
      <c r="Y117" s="5">
        <v>1</v>
      </c>
      <c r="Z117" s="5">
        <v>1</v>
      </c>
      <c r="AA117" s="5">
        <v>1</v>
      </c>
      <c r="AB117" s="5">
        <v>1</v>
      </c>
      <c r="AC117" s="5">
        <v>1</v>
      </c>
      <c r="AD117" s="5">
        <v>1</v>
      </c>
      <c r="AE117" s="5">
        <v>1</v>
      </c>
      <c r="AF117" s="5">
        <v>1</v>
      </c>
      <c r="AG117" s="5">
        <v>1</v>
      </c>
      <c r="AH117" s="5">
        <v>1</v>
      </c>
      <c r="AI117" s="5">
        <v>1</v>
      </c>
      <c r="AJ117" s="5">
        <v>1</v>
      </c>
      <c r="AK117" s="5">
        <v>1</v>
      </c>
      <c r="AL117" s="5">
        <v>1</v>
      </c>
      <c r="AM117" s="5">
        <v>1</v>
      </c>
      <c r="AN117" s="5">
        <v>1</v>
      </c>
      <c r="AO117" s="5">
        <v>1</v>
      </c>
      <c r="AP117" s="5">
        <v>1</v>
      </c>
      <c r="AQ117" s="5">
        <v>1</v>
      </c>
      <c r="AR117" s="5">
        <v>1</v>
      </c>
      <c r="AS117" s="5">
        <v>1</v>
      </c>
      <c r="AT117" s="5">
        <v>1</v>
      </c>
    </row>
    <row r="118" spans="1:46" x14ac:dyDescent="0.3">
      <c r="A118" s="2" t="s">
        <v>280</v>
      </c>
      <c r="B118" s="5">
        <v>1</v>
      </c>
      <c r="C118" s="5">
        <v>1</v>
      </c>
      <c r="D118" s="5">
        <v>1</v>
      </c>
      <c r="E118" s="5">
        <v>1</v>
      </c>
      <c r="F118" s="5">
        <v>1</v>
      </c>
      <c r="G118" s="5">
        <v>1</v>
      </c>
      <c r="H118" s="5">
        <v>1</v>
      </c>
      <c r="I118" s="5">
        <v>1</v>
      </c>
      <c r="J118" s="5">
        <v>1</v>
      </c>
      <c r="K118" s="5">
        <v>1</v>
      </c>
      <c r="L118" s="5">
        <v>1</v>
      </c>
      <c r="M118" s="5">
        <v>1</v>
      </c>
      <c r="N118" s="5">
        <v>1</v>
      </c>
      <c r="O118" s="5">
        <v>1</v>
      </c>
      <c r="P118" s="5">
        <v>1</v>
      </c>
      <c r="Q118" s="5">
        <v>1</v>
      </c>
      <c r="R118" s="5">
        <v>1</v>
      </c>
      <c r="S118" s="5">
        <v>1</v>
      </c>
      <c r="T118" s="5">
        <v>1</v>
      </c>
      <c r="U118" s="5">
        <v>1</v>
      </c>
      <c r="V118" s="5">
        <v>1</v>
      </c>
      <c r="W118" s="5">
        <v>1</v>
      </c>
      <c r="X118" s="5">
        <v>1</v>
      </c>
      <c r="Y118" s="5">
        <v>1</v>
      </c>
      <c r="Z118" s="5">
        <v>1</v>
      </c>
      <c r="AA118" s="5">
        <v>1</v>
      </c>
      <c r="AB118" s="5">
        <v>1</v>
      </c>
      <c r="AC118" s="5">
        <v>1</v>
      </c>
      <c r="AD118" s="5">
        <v>1</v>
      </c>
      <c r="AE118" s="5">
        <v>1</v>
      </c>
      <c r="AF118" s="5">
        <v>1</v>
      </c>
      <c r="AG118" s="5">
        <v>1</v>
      </c>
      <c r="AH118" s="5">
        <v>1</v>
      </c>
      <c r="AI118" s="5">
        <v>1</v>
      </c>
      <c r="AJ118" s="5">
        <v>1</v>
      </c>
      <c r="AK118" s="5">
        <v>1</v>
      </c>
      <c r="AL118" s="5">
        <v>1</v>
      </c>
      <c r="AM118" s="5">
        <v>1</v>
      </c>
      <c r="AN118" s="5">
        <v>1</v>
      </c>
      <c r="AO118" s="5">
        <v>1</v>
      </c>
      <c r="AP118" s="5">
        <v>1</v>
      </c>
      <c r="AQ118" s="5">
        <v>1</v>
      </c>
      <c r="AR118" s="5">
        <v>1</v>
      </c>
      <c r="AS118" s="5">
        <v>1</v>
      </c>
      <c r="AT118" s="5">
        <v>1</v>
      </c>
    </row>
    <row r="119" spans="1:46" x14ac:dyDescent="0.3">
      <c r="A119" s="2" t="s">
        <v>281</v>
      </c>
      <c r="B119" s="5">
        <v>1</v>
      </c>
      <c r="C119" s="5">
        <v>1</v>
      </c>
      <c r="D119" s="5">
        <v>1</v>
      </c>
      <c r="E119" s="5">
        <v>1</v>
      </c>
      <c r="F119" s="5">
        <v>1</v>
      </c>
      <c r="G119" s="5">
        <v>1</v>
      </c>
      <c r="H119" s="5">
        <v>1</v>
      </c>
      <c r="I119" s="5">
        <v>1</v>
      </c>
      <c r="J119" s="5">
        <v>1</v>
      </c>
      <c r="K119" s="5">
        <v>1</v>
      </c>
      <c r="L119" s="5">
        <v>1</v>
      </c>
      <c r="M119" s="5">
        <v>1</v>
      </c>
      <c r="N119" s="5">
        <v>1</v>
      </c>
      <c r="O119" s="5">
        <v>1</v>
      </c>
      <c r="P119" s="5">
        <v>1</v>
      </c>
      <c r="Q119" s="5">
        <v>1</v>
      </c>
      <c r="R119" s="5">
        <v>1</v>
      </c>
      <c r="S119" s="5">
        <v>1</v>
      </c>
      <c r="T119" s="5">
        <v>1</v>
      </c>
      <c r="U119" s="5">
        <v>1</v>
      </c>
      <c r="V119" s="5">
        <v>1</v>
      </c>
      <c r="W119" s="5">
        <v>1</v>
      </c>
      <c r="X119" s="5">
        <v>1</v>
      </c>
      <c r="Y119" s="5">
        <v>1</v>
      </c>
      <c r="Z119" s="5">
        <v>1</v>
      </c>
      <c r="AA119" s="5">
        <v>1</v>
      </c>
      <c r="AB119" s="5">
        <v>1</v>
      </c>
      <c r="AC119" s="5">
        <v>1</v>
      </c>
      <c r="AD119" s="5">
        <v>1</v>
      </c>
      <c r="AE119" s="5">
        <v>1</v>
      </c>
      <c r="AF119" s="5">
        <v>1</v>
      </c>
      <c r="AG119" s="5">
        <v>1</v>
      </c>
      <c r="AH119" s="5">
        <v>1</v>
      </c>
      <c r="AI119" s="5">
        <v>1</v>
      </c>
      <c r="AJ119" s="5">
        <v>1</v>
      </c>
      <c r="AK119" s="5">
        <v>1</v>
      </c>
      <c r="AL119" s="5">
        <v>1</v>
      </c>
      <c r="AM119" s="5">
        <v>1</v>
      </c>
      <c r="AN119" s="5">
        <v>1</v>
      </c>
      <c r="AO119" s="5">
        <v>1</v>
      </c>
      <c r="AP119" s="5">
        <v>1</v>
      </c>
      <c r="AQ119" s="5">
        <v>1</v>
      </c>
      <c r="AR119" s="5">
        <v>1</v>
      </c>
      <c r="AS119" s="5">
        <v>1</v>
      </c>
      <c r="AT119" s="5">
        <v>1</v>
      </c>
    </row>
    <row r="120" spans="1:46" x14ac:dyDescent="0.3">
      <c r="A120" s="2" t="s">
        <v>282</v>
      </c>
      <c r="B120" s="5">
        <v>1</v>
      </c>
      <c r="C120" s="5">
        <v>1</v>
      </c>
      <c r="D120" s="5">
        <v>1</v>
      </c>
      <c r="E120" s="5">
        <v>1</v>
      </c>
      <c r="F120" s="5">
        <v>1</v>
      </c>
      <c r="G120" s="5">
        <v>1</v>
      </c>
      <c r="H120" s="5">
        <v>1</v>
      </c>
      <c r="I120" s="5">
        <v>1</v>
      </c>
      <c r="J120" s="5">
        <v>1</v>
      </c>
      <c r="K120" s="5">
        <v>1</v>
      </c>
      <c r="L120" s="5">
        <v>1</v>
      </c>
      <c r="M120" s="5">
        <v>1</v>
      </c>
      <c r="N120" s="5">
        <v>1</v>
      </c>
      <c r="O120" s="5">
        <v>1</v>
      </c>
      <c r="P120" s="5">
        <v>1</v>
      </c>
      <c r="Q120" s="5">
        <v>1</v>
      </c>
      <c r="R120" s="5">
        <v>1</v>
      </c>
      <c r="S120" s="5">
        <v>1</v>
      </c>
      <c r="T120" s="5">
        <v>1</v>
      </c>
      <c r="U120" s="5">
        <v>1</v>
      </c>
      <c r="V120" s="5">
        <v>1</v>
      </c>
      <c r="W120" s="5">
        <v>1</v>
      </c>
      <c r="X120" s="5">
        <v>1</v>
      </c>
      <c r="Y120" s="5">
        <v>1</v>
      </c>
      <c r="Z120" s="5">
        <v>1</v>
      </c>
      <c r="AA120" s="5">
        <v>1</v>
      </c>
      <c r="AB120" s="5">
        <v>1</v>
      </c>
      <c r="AC120" s="5">
        <v>1</v>
      </c>
      <c r="AD120" s="5">
        <v>1</v>
      </c>
      <c r="AE120" s="5">
        <v>1</v>
      </c>
      <c r="AF120" s="5">
        <v>1</v>
      </c>
      <c r="AG120" s="5">
        <v>1</v>
      </c>
      <c r="AH120" s="5">
        <v>1</v>
      </c>
      <c r="AI120" s="5">
        <v>1</v>
      </c>
      <c r="AJ120" s="5">
        <v>1</v>
      </c>
      <c r="AK120" s="5">
        <v>1</v>
      </c>
      <c r="AL120" s="5">
        <v>1</v>
      </c>
      <c r="AM120" s="5">
        <v>1</v>
      </c>
      <c r="AN120" s="5">
        <v>1</v>
      </c>
      <c r="AO120" s="5">
        <v>1</v>
      </c>
      <c r="AP120" s="5">
        <v>1</v>
      </c>
      <c r="AQ120" s="5">
        <v>1</v>
      </c>
      <c r="AR120" s="5">
        <v>1</v>
      </c>
      <c r="AS120" s="5">
        <v>1</v>
      </c>
      <c r="AT120" s="5">
        <v>1</v>
      </c>
    </row>
    <row r="121" spans="1:46" x14ac:dyDescent="0.3">
      <c r="A121" s="2" t="s">
        <v>283</v>
      </c>
      <c r="B121" s="5">
        <v>1</v>
      </c>
      <c r="C121" s="5">
        <v>1</v>
      </c>
      <c r="D121" s="5">
        <v>1</v>
      </c>
      <c r="E121" s="5">
        <v>1</v>
      </c>
      <c r="F121" s="5">
        <v>1</v>
      </c>
      <c r="G121" s="5">
        <v>1</v>
      </c>
      <c r="H121" s="5">
        <v>1</v>
      </c>
      <c r="I121" s="5">
        <v>1</v>
      </c>
      <c r="J121" s="5">
        <v>1</v>
      </c>
      <c r="K121" s="5">
        <v>1</v>
      </c>
      <c r="L121" s="5">
        <v>1</v>
      </c>
      <c r="M121" s="5">
        <v>1</v>
      </c>
      <c r="N121" s="5">
        <v>1</v>
      </c>
      <c r="O121" s="5">
        <v>1</v>
      </c>
      <c r="P121" s="5">
        <v>1</v>
      </c>
      <c r="Q121" s="5">
        <v>1</v>
      </c>
      <c r="R121" s="5">
        <v>1</v>
      </c>
      <c r="S121" s="5">
        <v>1</v>
      </c>
      <c r="T121" s="5">
        <v>1</v>
      </c>
      <c r="U121" s="5">
        <v>1</v>
      </c>
      <c r="V121" s="5">
        <v>1</v>
      </c>
      <c r="W121" s="5">
        <v>1</v>
      </c>
      <c r="X121" s="5">
        <v>1</v>
      </c>
      <c r="Y121" s="5">
        <v>1</v>
      </c>
      <c r="Z121" s="5">
        <v>1</v>
      </c>
      <c r="AA121" s="5">
        <v>1</v>
      </c>
      <c r="AB121" s="5">
        <v>1</v>
      </c>
      <c r="AC121" s="5">
        <v>1</v>
      </c>
      <c r="AD121" s="5">
        <v>1</v>
      </c>
      <c r="AE121" s="5">
        <v>1</v>
      </c>
      <c r="AF121" s="5">
        <v>1</v>
      </c>
      <c r="AG121" s="5">
        <v>1</v>
      </c>
      <c r="AH121" s="5">
        <v>1</v>
      </c>
      <c r="AI121" s="5">
        <v>1</v>
      </c>
      <c r="AJ121" s="5">
        <v>1</v>
      </c>
      <c r="AK121" s="5">
        <v>1</v>
      </c>
      <c r="AL121" s="5">
        <v>1</v>
      </c>
      <c r="AM121" s="5">
        <v>1</v>
      </c>
      <c r="AN121" s="5">
        <v>1</v>
      </c>
      <c r="AO121" s="5">
        <v>1</v>
      </c>
      <c r="AP121" s="5">
        <v>1</v>
      </c>
      <c r="AQ121" s="5">
        <v>1</v>
      </c>
      <c r="AR121" s="5">
        <v>1</v>
      </c>
      <c r="AS121" s="5">
        <v>1</v>
      </c>
      <c r="AT121" s="5">
        <v>1</v>
      </c>
    </row>
    <row r="122" spans="1:46" x14ac:dyDescent="0.3">
      <c r="A122" s="2" t="s">
        <v>284</v>
      </c>
      <c r="B122" s="5">
        <v>1</v>
      </c>
      <c r="C122" s="5">
        <v>1</v>
      </c>
      <c r="D122" s="5">
        <v>1</v>
      </c>
      <c r="E122" s="5">
        <v>1</v>
      </c>
      <c r="F122" s="5">
        <v>1</v>
      </c>
      <c r="G122" s="5">
        <v>1</v>
      </c>
      <c r="H122" s="5">
        <v>1</v>
      </c>
      <c r="I122" s="5">
        <v>1</v>
      </c>
      <c r="J122" s="5">
        <v>1</v>
      </c>
      <c r="K122" s="5">
        <v>1</v>
      </c>
      <c r="L122" s="5">
        <v>1</v>
      </c>
      <c r="M122" s="5">
        <v>1</v>
      </c>
      <c r="N122" s="5">
        <v>1</v>
      </c>
      <c r="O122" s="5">
        <v>1</v>
      </c>
      <c r="P122" s="5">
        <v>1</v>
      </c>
      <c r="Q122" s="5">
        <v>1</v>
      </c>
      <c r="R122" s="5">
        <v>1</v>
      </c>
      <c r="S122" s="5">
        <v>1</v>
      </c>
      <c r="T122" s="5">
        <v>1</v>
      </c>
      <c r="U122" s="5">
        <v>1</v>
      </c>
      <c r="V122" s="5">
        <v>1</v>
      </c>
      <c r="W122" s="5">
        <v>1</v>
      </c>
      <c r="X122" s="5">
        <v>1</v>
      </c>
      <c r="Y122" s="5">
        <v>1</v>
      </c>
      <c r="Z122" s="5">
        <v>1</v>
      </c>
      <c r="AA122" s="5">
        <v>1</v>
      </c>
      <c r="AB122" s="5">
        <v>1</v>
      </c>
      <c r="AC122" s="5">
        <v>1</v>
      </c>
      <c r="AD122" s="5">
        <v>1</v>
      </c>
      <c r="AE122" s="5">
        <v>1</v>
      </c>
      <c r="AF122" s="5">
        <v>1</v>
      </c>
      <c r="AG122" s="5">
        <v>1</v>
      </c>
      <c r="AH122" s="5">
        <v>1</v>
      </c>
      <c r="AI122" s="5">
        <v>1</v>
      </c>
      <c r="AJ122" s="5">
        <v>1</v>
      </c>
      <c r="AK122" s="5">
        <v>1</v>
      </c>
      <c r="AL122" s="5">
        <v>1</v>
      </c>
      <c r="AM122" s="5">
        <v>1</v>
      </c>
      <c r="AN122" s="5">
        <v>1</v>
      </c>
      <c r="AO122" s="5">
        <v>1</v>
      </c>
      <c r="AP122" s="5">
        <v>1</v>
      </c>
      <c r="AQ122" s="5">
        <v>1</v>
      </c>
      <c r="AR122" s="5">
        <v>1</v>
      </c>
      <c r="AS122" s="5">
        <v>1</v>
      </c>
      <c r="AT122" s="5">
        <v>1</v>
      </c>
    </row>
    <row r="123" spans="1:46" x14ac:dyDescent="0.3">
      <c r="A123" s="2" t="s">
        <v>285</v>
      </c>
      <c r="B123" s="5">
        <v>1</v>
      </c>
      <c r="C123" s="5">
        <v>1</v>
      </c>
      <c r="D123" s="5">
        <v>1</v>
      </c>
      <c r="E123" s="5">
        <v>1</v>
      </c>
      <c r="F123" s="5">
        <v>1</v>
      </c>
      <c r="G123" s="5">
        <v>1</v>
      </c>
      <c r="H123" s="5">
        <v>1</v>
      </c>
      <c r="I123" s="5">
        <v>1</v>
      </c>
      <c r="J123" s="5">
        <v>1</v>
      </c>
      <c r="K123" s="5">
        <v>1</v>
      </c>
      <c r="L123" s="5">
        <v>1</v>
      </c>
      <c r="M123" s="5">
        <v>1</v>
      </c>
      <c r="N123" s="5">
        <v>1</v>
      </c>
      <c r="O123" s="5">
        <v>1</v>
      </c>
      <c r="P123" s="5">
        <v>1</v>
      </c>
      <c r="Q123" s="5">
        <v>1</v>
      </c>
      <c r="R123" s="5">
        <v>1</v>
      </c>
      <c r="S123" s="5">
        <v>1</v>
      </c>
      <c r="T123" s="5">
        <v>1</v>
      </c>
      <c r="U123" s="5">
        <v>1</v>
      </c>
      <c r="V123" s="5">
        <v>1</v>
      </c>
      <c r="W123" s="5">
        <v>1</v>
      </c>
      <c r="X123" s="5">
        <v>1</v>
      </c>
      <c r="Y123" s="5">
        <v>1</v>
      </c>
      <c r="Z123" s="5">
        <v>1</v>
      </c>
      <c r="AA123" s="5">
        <v>1</v>
      </c>
      <c r="AB123" s="5">
        <v>1</v>
      </c>
      <c r="AC123" s="5">
        <v>1</v>
      </c>
      <c r="AD123" s="5">
        <v>1</v>
      </c>
      <c r="AE123" s="5">
        <v>1</v>
      </c>
      <c r="AF123" s="5">
        <v>1</v>
      </c>
      <c r="AG123" s="5">
        <v>1</v>
      </c>
      <c r="AH123" s="5">
        <v>1</v>
      </c>
      <c r="AI123" s="5">
        <v>1</v>
      </c>
      <c r="AJ123" s="5">
        <v>1</v>
      </c>
      <c r="AK123" s="5">
        <v>1</v>
      </c>
      <c r="AL123" s="5">
        <v>1</v>
      </c>
      <c r="AM123" s="5">
        <v>1</v>
      </c>
      <c r="AN123" s="5">
        <v>1</v>
      </c>
      <c r="AO123" s="5">
        <v>1</v>
      </c>
      <c r="AP123" s="5">
        <v>1</v>
      </c>
      <c r="AQ123" s="5">
        <v>1</v>
      </c>
      <c r="AR123" s="5">
        <v>1</v>
      </c>
      <c r="AS123" s="5">
        <v>1</v>
      </c>
      <c r="AT123" s="5">
        <v>1</v>
      </c>
    </row>
    <row r="124" spans="1:46" x14ac:dyDescent="0.3">
      <c r="A124" s="2" t="s">
        <v>316</v>
      </c>
      <c r="B124" s="5">
        <v>1</v>
      </c>
      <c r="C124" s="5">
        <v>1</v>
      </c>
      <c r="D124" s="5">
        <v>1</v>
      </c>
      <c r="E124" s="5">
        <v>1</v>
      </c>
      <c r="F124" s="5">
        <v>1</v>
      </c>
      <c r="G124" s="5">
        <v>1</v>
      </c>
      <c r="H124" s="5">
        <v>1</v>
      </c>
      <c r="I124" s="5">
        <v>1</v>
      </c>
      <c r="J124" s="5">
        <v>1</v>
      </c>
      <c r="K124" s="5">
        <v>1</v>
      </c>
      <c r="L124" s="5">
        <v>1</v>
      </c>
      <c r="M124" s="5">
        <v>1</v>
      </c>
      <c r="N124" s="5">
        <v>1</v>
      </c>
      <c r="O124" s="5">
        <v>1</v>
      </c>
      <c r="P124" s="5">
        <v>1</v>
      </c>
      <c r="Q124" s="5">
        <v>1</v>
      </c>
      <c r="R124" s="5">
        <v>1</v>
      </c>
      <c r="S124" s="5">
        <v>1</v>
      </c>
      <c r="T124" s="5">
        <v>1</v>
      </c>
      <c r="U124" s="5">
        <v>1</v>
      </c>
      <c r="V124" s="5">
        <v>1</v>
      </c>
      <c r="W124" s="5">
        <v>1</v>
      </c>
      <c r="X124" s="5">
        <v>1</v>
      </c>
      <c r="Y124" s="5">
        <v>1</v>
      </c>
      <c r="Z124" s="5">
        <v>1</v>
      </c>
      <c r="AA124" s="5">
        <v>1</v>
      </c>
      <c r="AB124" s="5">
        <v>1</v>
      </c>
      <c r="AC124" s="5">
        <v>1</v>
      </c>
      <c r="AD124" s="5">
        <v>1</v>
      </c>
      <c r="AE124" s="5">
        <v>1</v>
      </c>
      <c r="AF124" s="5">
        <v>1</v>
      </c>
      <c r="AG124" s="5">
        <v>1</v>
      </c>
      <c r="AH124" s="5">
        <v>1</v>
      </c>
      <c r="AI124" s="5">
        <v>1</v>
      </c>
      <c r="AJ124" s="5">
        <v>1</v>
      </c>
      <c r="AK124" s="5">
        <v>1</v>
      </c>
      <c r="AL124" s="5">
        <v>1</v>
      </c>
      <c r="AM124" s="5">
        <v>1</v>
      </c>
      <c r="AN124" s="5">
        <v>1</v>
      </c>
      <c r="AO124" s="5">
        <v>1</v>
      </c>
      <c r="AP124" s="5">
        <v>1</v>
      </c>
      <c r="AQ124" s="5">
        <v>1</v>
      </c>
      <c r="AR124" s="5">
        <v>1</v>
      </c>
      <c r="AS124" s="5">
        <v>1</v>
      </c>
      <c r="AT124" s="5">
        <v>1</v>
      </c>
    </row>
    <row r="125" spans="1:46" x14ac:dyDescent="0.3">
      <c r="A125" s="2" t="s">
        <v>317</v>
      </c>
      <c r="B125" s="5">
        <v>1</v>
      </c>
      <c r="C125" s="5">
        <v>1</v>
      </c>
      <c r="D125" s="5">
        <v>1</v>
      </c>
      <c r="E125" s="5">
        <v>1</v>
      </c>
      <c r="F125" s="5">
        <v>1</v>
      </c>
      <c r="G125" s="5">
        <v>1</v>
      </c>
      <c r="H125" s="5">
        <v>1</v>
      </c>
      <c r="I125" s="5">
        <v>1</v>
      </c>
      <c r="J125" s="5">
        <v>1</v>
      </c>
      <c r="K125" s="5">
        <v>1</v>
      </c>
      <c r="L125" s="5">
        <v>1</v>
      </c>
      <c r="M125" s="5">
        <v>1</v>
      </c>
      <c r="N125" s="5">
        <v>1</v>
      </c>
      <c r="O125" s="5">
        <v>1</v>
      </c>
      <c r="P125" s="5">
        <v>1</v>
      </c>
      <c r="Q125" s="5">
        <v>1</v>
      </c>
      <c r="R125" s="5">
        <v>1</v>
      </c>
      <c r="S125" s="5">
        <v>1</v>
      </c>
      <c r="T125" s="5">
        <v>1</v>
      </c>
      <c r="U125" s="5">
        <v>1</v>
      </c>
      <c r="V125" s="5">
        <v>1</v>
      </c>
      <c r="W125" s="5">
        <v>1</v>
      </c>
      <c r="X125" s="5">
        <v>1</v>
      </c>
      <c r="Y125" s="5">
        <v>1</v>
      </c>
      <c r="Z125" s="5">
        <v>1</v>
      </c>
      <c r="AA125" s="5">
        <v>1</v>
      </c>
      <c r="AB125" s="5">
        <v>1</v>
      </c>
      <c r="AC125" s="5">
        <v>1</v>
      </c>
      <c r="AD125" s="5">
        <v>1</v>
      </c>
      <c r="AE125" s="5">
        <v>1</v>
      </c>
      <c r="AF125" s="5">
        <v>1</v>
      </c>
      <c r="AG125" s="5">
        <v>1</v>
      </c>
      <c r="AH125" s="5">
        <v>1</v>
      </c>
      <c r="AI125" s="5">
        <v>1</v>
      </c>
      <c r="AJ125" s="5">
        <v>1</v>
      </c>
      <c r="AK125" s="5">
        <v>1</v>
      </c>
      <c r="AL125" s="5">
        <v>1</v>
      </c>
      <c r="AM125" s="5">
        <v>1</v>
      </c>
      <c r="AN125" s="5">
        <v>1</v>
      </c>
      <c r="AO125" s="5">
        <v>1</v>
      </c>
      <c r="AP125" s="5">
        <v>1</v>
      </c>
      <c r="AQ125" s="5">
        <v>1</v>
      </c>
      <c r="AR125" s="5">
        <v>1</v>
      </c>
      <c r="AS125" s="5">
        <v>1</v>
      </c>
      <c r="AT125" s="5">
        <v>1</v>
      </c>
    </row>
    <row r="126" spans="1:46" x14ac:dyDescent="0.3">
      <c r="A126" s="2" t="s">
        <v>318</v>
      </c>
      <c r="B126" s="5">
        <v>1</v>
      </c>
      <c r="C126" s="5">
        <v>1</v>
      </c>
      <c r="D126" s="5">
        <v>1</v>
      </c>
      <c r="E126" s="5">
        <v>1</v>
      </c>
      <c r="F126" s="5">
        <v>1</v>
      </c>
      <c r="G126" s="5">
        <v>1</v>
      </c>
      <c r="H126" s="5">
        <v>1</v>
      </c>
      <c r="I126" s="5">
        <v>1</v>
      </c>
      <c r="J126" s="5">
        <v>1</v>
      </c>
      <c r="K126" s="5">
        <v>1</v>
      </c>
      <c r="L126" s="5">
        <v>1</v>
      </c>
      <c r="M126" s="5">
        <v>1</v>
      </c>
      <c r="N126" s="5">
        <v>1</v>
      </c>
      <c r="O126" s="5">
        <v>1</v>
      </c>
      <c r="P126" s="5">
        <v>1</v>
      </c>
      <c r="Q126" s="5">
        <v>1</v>
      </c>
      <c r="R126" s="5">
        <v>1</v>
      </c>
      <c r="S126" s="5">
        <v>1</v>
      </c>
      <c r="T126" s="5">
        <v>1</v>
      </c>
      <c r="U126" s="5">
        <v>1</v>
      </c>
      <c r="V126" s="5">
        <v>1</v>
      </c>
      <c r="W126" s="5">
        <v>1</v>
      </c>
      <c r="X126" s="5">
        <v>1</v>
      </c>
      <c r="Y126" s="5">
        <v>1</v>
      </c>
      <c r="Z126" s="5">
        <v>1</v>
      </c>
      <c r="AA126" s="5">
        <v>1</v>
      </c>
      <c r="AB126" s="5">
        <v>1</v>
      </c>
      <c r="AC126" s="5">
        <v>1</v>
      </c>
      <c r="AD126" s="5">
        <v>1</v>
      </c>
      <c r="AE126" s="5">
        <v>1</v>
      </c>
      <c r="AF126" s="5">
        <v>1</v>
      </c>
      <c r="AG126" s="5">
        <v>1</v>
      </c>
      <c r="AH126" s="5">
        <v>1</v>
      </c>
      <c r="AI126" s="5">
        <v>1</v>
      </c>
      <c r="AJ126" s="5">
        <v>1</v>
      </c>
      <c r="AK126" s="5">
        <v>1</v>
      </c>
      <c r="AL126" s="5">
        <v>1</v>
      </c>
      <c r="AM126" s="5">
        <v>1</v>
      </c>
      <c r="AN126" s="5">
        <v>1</v>
      </c>
      <c r="AO126" s="5">
        <v>1</v>
      </c>
      <c r="AP126" s="5">
        <v>1</v>
      </c>
      <c r="AQ126" s="5">
        <v>1</v>
      </c>
      <c r="AR126" s="5">
        <v>1</v>
      </c>
      <c r="AS126" s="5">
        <v>1</v>
      </c>
      <c r="AT126" s="5">
        <v>1</v>
      </c>
    </row>
    <row r="127" spans="1:46" x14ac:dyDescent="0.3">
      <c r="A127" s="2" t="s">
        <v>319</v>
      </c>
      <c r="B127" s="5">
        <v>1</v>
      </c>
      <c r="C127" s="5">
        <v>1</v>
      </c>
      <c r="D127" s="5">
        <v>1</v>
      </c>
      <c r="E127" s="5">
        <v>1</v>
      </c>
      <c r="F127" s="5">
        <v>1</v>
      </c>
      <c r="G127" s="5">
        <v>1</v>
      </c>
      <c r="H127" s="5">
        <v>1</v>
      </c>
      <c r="I127" s="5">
        <v>1</v>
      </c>
      <c r="J127" s="5">
        <v>1</v>
      </c>
      <c r="K127" s="5">
        <v>1</v>
      </c>
      <c r="L127" s="5">
        <v>1</v>
      </c>
      <c r="M127" s="5">
        <v>1</v>
      </c>
      <c r="N127" s="5">
        <v>1</v>
      </c>
      <c r="O127" s="5">
        <v>1</v>
      </c>
      <c r="P127" s="5">
        <v>1</v>
      </c>
      <c r="Q127" s="5">
        <v>1</v>
      </c>
      <c r="R127" s="5">
        <v>1</v>
      </c>
      <c r="S127" s="5">
        <v>1</v>
      </c>
      <c r="T127" s="5">
        <v>1</v>
      </c>
      <c r="U127" s="5">
        <v>1</v>
      </c>
      <c r="V127" s="5">
        <v>1</v>
      </c>
      <c r="W127" s="5">
        <v>1</v>
      </c>
      <c r="X127" s="5">
        <v>1</v>
      </c>
      <c r="Y127" s="5">
        <v>1</v>
      </c>
      <c r="Z127" s="5">
        <v>1</v>
      </c>
      <c r="AA127" s="5">
        <v>1</v>
      </c>
      <c r="AB127" s="5">
        <v>1</v>
      </c>
      <c r="AC127" s="5">
        <v>1</v>
      </c>
      <c r="AD127" s="5">
        <v>1</v>
      </c>
      <c r="AE127" s="5">
        <v>1</v>
      </c>
      <c r="AF127" s="5">
        <v>1</v>
      </c>
      <c r="AG127" s="5">
        <v>1</v>
      </c>
      <c r="AH127" s="5">
        <v>1</v>
      </c>
      <c r="AI127" s="5">
        <v>1</v>
      </c>
      <c r="AJ127" s="5">
        <v>1</v>
      </c>
      <c r="AK127" s="5">
        <v>1</v>
      </c>
      <c r="AL127" s="5">
        <v>1</v>
      </c>
      <c r="AM127" s="5">
        <v>1</v>
      </c>
      <c r="AN127" s="5">
        <v>1</v>
      </c>
      <c r="AO127" s="5">
        <v>1</v>
      </c>
      <c r="AP127" s="5">
        <v>1</v>
      </c>
      <c r="AQ127" s="5">
        <v>1</v>
      </c>
      <c r="AR127" s="5">
        <v>1</v>
      </c>
      <c r="AS127" s="5">
        <v>1</v>
      </c>
      <c r="AT127" s="5">
        <v>1</v>
      </c>
    </row>
    <row r="128" spans="1:46" x14ac:dyDescent="0.3">
      <c r="A128" s="2" t="s">
        <v>320</v>
      </c>
      <c r="B128" s="5">
        <v>1</v>
      </c>
      <c r="C128" s="5">
        <v>1</v>
      </c>
      <c r="D128" s="5">
        <v>1</v>
      </c>
      <c r="E128" s="5">
        <v>1</v>
      </c>
      <c r="F128" s="5">
        <v>1</v>
      </c>
      <c r="G128" s="5">
        <v>1</v>
      </c>
      <c r="H128" s="5">
        <v>1</v>
      </c>
      <c r="I128" s="5">
        <v>1</v>
      </c>
      <c r="J128" s="5">
        <v>1</v>
      </c>
      <c r="K128" s="5">
        <v>1</v>
      </c>
      <c r="L128" s="5">
        <v>1</v>
      </c>
      <c r="M128" s="5">
        <v>1</v>
      </c>
      <c r="N128" s="5">
        <v>1</v>
      </c>
      <c r="O128" s="5">
        <v>1</v>
      </c>
      <c r="P128" s="5">
        <v>1</v>
      </c>
      <c r="Q128" s="5">
        <v>1</v>
      </c>
      <c r="R128" s="5">
        <v>1</v>
      </c>
      <c r="S128" s="5">
        <v>1</v>
      </c>
      <c r="T128" s="5">
        <v>1</v>
      </c>
      <c r="U128" s="5">
        <v>1</v>
      </c>
      <c r="V128" s="5">
        <v>1</v>
      </c>
      <c r="W128" s="5">
        <v>1</v>
      </c>
      <c r="X128" s="5">
        <v>1</v>
      </c>
      <c r="Y128" s="5">
        <v>1</v>
      </c>
      <c r="Z128" s="5">
        <v>1</v>
      </c>
      <c r="AA128" s="5">
        <v>1</v>
      </c>
      <c r="AB128" s="5">
        <v>1</v>
      </c>
      <c r="AC128" s="5">
        <v>1</v>
      </c>
      <c r="AD128" s="5">
        <v>1</v>
      </c>
      <c r="AE128" s="5">
        <v>1</v>
      </c>
      <c r="AF128" s="5">
        <v>1</v>
      </c>
      <c r="AG128" s="5">
        <v>1</v>
      </c>
      <c r="AH128" s="5">
        <v>1</v>
      </c>
      <c r="AI128" s="5">
        <v>1</v>
      </c>
      <c r="AJ128" s="5">
        <v>1</v>
      </c>
      <c r="AK128" s="5">
        <v>1</v>
      </c>
      <c r="AL128" s="5">
        <v>1</v>
      </c>
      <c r="AM128" s="5">
        <v>1</v>
      </c>
      <c r="AN128" s="5">
        <v>1</v>
      </c>
      <c r="AO128" s="5">
        <v>1</v>
      </c>
      <c r="AP128" s="5">
        <v>1</v>
      </c>
      <c r="AQ128" s="5">
        <v>1</v>
      </c>
      <c r="AR128" s="5">
        <v>1</v>
      </c>
      <c r="AS128" s="5">
        <v>1</v>
      </c>
      <c r="AT128" s="5">
        <v>1</v>
      </c>
    </row>
    <row r="129" spans="1:46" x14ac:dyDescent="0.3">
      <c r="A129" s="2" t="s">
        <v>321</v>
      </c>
      <c r="B129" s="5">
        <v>1</v>
      </c>
      <c r="C129" s="5">
        <v>1</v>
      </c>
      <c r="D129" s="5">
        <v>1</v>
      </c>
      <c r="E129" s="5">
        <v>1</v>
      </c>
      <c r="F129" s="5">
        <v>1</v>
      </c>
      <c r="G129" s="5">
        <v>1</v>
      </c>
      <c r="H129" s="5">
        <v>1</v>
      </c>
      <c r="I129" s="5">
        <v>1</v>
      </c>
      <c r="J129" s="5">
        <v>1</v>
      </c>
      <c r="K129" s="5">
        <v>1</v>
      </c>
      <c r="L129" s="5">
        <v>1</v>
      </c>
      <c r="M129" s="5">
        <v>1</v>
      </c>
      <c r="N129" s="5">
        <v>1</v>
      </c>
      <c r="O129" s="5">
        <v>1</v>
      </c>
      <c r="P129" s="5">
        <v>1</v>
      </c>
      <c r="Q129" s="5">
        <v>1</v>
      </c>
      <c r="R129" s="5">
        <v>1</v>
      </c>
      <c r="S129" s="5">
        <v>1</v>
      </c>
      <c r="T129" s="5">
        <v>1</v>
      </c>
      <c r="U129" s="5">
        <v>1</v>
      </c>
      <c r="V129" s="5">
        <v>1</v>
      </c>
      <c r="W129" s="5">
        <v>1</v>
      </c>
      <c r="X129" s="5">
        <v>1</v>
      </c>
      <c r="Y129" s="5">
        <v>1</v>
      </c>
      <c r="Z129" s="5">
        <v>1</v>
      </c>
      <c r="AA129" s="5">
        <v>1</v>
      </c>
      <c r="AB129" s="5">
        <v>1</v>
      </c>
      <c r="AC129" s="5">
        <v>1</v>
      </c>
      <c r="AD129" s="5">
        <v>1</v>
      </c>
      <c r="AE129" s="5">
        <v>1</v>
      </c>
      <c r="AF129" s="5">
        <v>1</v>
      </c>
      <c r="AG129" s="5">
        <v>1</v>
      </c>
      <c r="AH129" s="5">
        <v>1</v>
      </c>
      <c r="AI129" s="5">
        <v>1</v>
      </c>
      <c r="AJ129" s="5">
        <v>1</v>
      </c>
      <c r="AK129" s="5">
        <v>1</v>
      </c>
      <c r="AL129" s="5">
        <v>1</v>
      </c>
      <c r="AM129" s="5">
        <v>1</v>
      </c>
      <c r="AN129" s="5">
        <v>1</v>
      </c>
      <c r="AO129" s="5">
        <v>1</v>
      </c>
      <c r="AP129" s="5">
        <v>1</v>
      </c>
      <c r="AQ129" s="5">
        <v>1</v>
      </c>
      <c r="AR129" s="5">
        <v>1</v>
      </c>
      <c r="AS129" s="5">
        <v>1</v>
      </c>
      <c r="AT129" s="5">
        <v>1</v>
      </c>
    </row>
    <row r="130" spans="1:46" x14ac:dyDescent="0.3">
      <c r="A130" s="2" t="s">
        <v>322</v>
      </c>
      <c r="B130" s="5">
        <v>1</v>
      </c>
      <c r="C130" s="5">
        <v>1</v>
      </c>
      <c r="D130" s="5">
        <v>1</v>
      </c>
      <c r="E130" s="5">
        <v>1</v>
      </c>
      <c r="F130" s="5">
        <v>1</v>
      </c>
      <c r="G130" s="5">
        <v>1</v>
      </c>
      <c r="H130" s="5">
        <v>1</v>
      </c>
      <c r="I130" s="5">
        <v>1</v>
      </c>
      <c r="J130" s="5">
        <v>1</v>
      </c>
      <c r="K130" s="5">
        <v>1</v>
      </c>
      <c r="L130" s="5">
        <v>1</v>
      </c>
      <c r="M130" s="5">
        <v>1</v>
      </c>
      <c r="N130" s="5">
        <v>1</v>
      </c>
      <c r="O130" s="5">
        <v>1</v>
      </c>
      <c r="P130" s="5">
        <v>1</v>
      </c>
      <c r="Q130" s="5">
        <v>1</v>
      </c>
      <c r="R130" s="5">
        <v>1</v>
      </c>
      <c r="S130" s="5">
        <v>1</v>
      </c>
      <c r="T130" s="5">
        <v>1</v>
      </c>
      <c r="U130" s="5">
        <v>1</v>
      </c>
      <c r="V130" s="5">
        <v>1</v>
      </c>
      <c r="W130" s="5">
        <v>1</v>
      </c>
      <c r="X130" s="5">
        <v>1</v>
      </c>
      <c r="Y130" s="5">
        <v>1</v>
      </c>
      <c r="Z130" s="5">
        <v>1</v>
      </c>
      <c r="AA130" s="5">
        <v>1</v>
      </c>
      <c r="AB130" s="5">
        <v>1</v>
      </c>
      <c r="AC130" s="5">
        <v>1</v>
      </c>
      <c r="AD130" s="5">
        <v>1</v>
      </c>
      <c r="AE130" s="5">
        <v>1</v>
      </c>
      <c r="AF130" s="5">
        <v>1</v>
      </c>
      <c r="AG130" s="5">
        <v>1</v>
      </c>
      <c r="AH130" s="5">
        <v>1</v>
      </c>
      <c r="AI130" s="5">
        <v>1</v>
      </c>
      <c r="AJ130" s="5">
        <v>1</v>
      </c>
      <c r="AK130" s="5">
        <v>1</v>
      </c>
      <c r="AL130" s="5">
        <v>1</v>
      </c>
      <c r="AM130" s="5">
        <v>1</v>
      </c>
      <c r="AN130" s="5">
        <v>1</v>
      </c>
      <c r="AO130" s="5">
        <v>1</v>
      </c>
      <c r="AP130" s="5">
        <v>1</v>
      </c>
      <c r="AQ130" s="5">
        <v>1</v>
      </c>
      <c r="AR130" s="5">
        <v>1</v>
      </c>
      <c r="AS130" s="5">
        <v>1</v>
      </c>
      <c r="AT130" s="5">
        <v>1</v>
      </c>
    </row>
    <row r="131" spans="1:46" x14ac:dyDescent="0.3">
      <c r="A131" s="2" t="s">
        <v>323</v>
      </c>
      <c r="B131" s="5">
        <v>1</v>
      </c>
      <c r="C131" s="5">
        <v>1</v>
      </c>
      <c r="D131" s="5">
        <v>1</v>
      </c>
      <c r="E131" s="5">
        <v>1</v>
      </c>
      <c r="F131" s="5">
        <v>1</v>
      </c>
      <c r="G131" s="5">
        <v>1</v>
      </c>
      <c r="H131" s="5">
        <v>1</v>
      </c>
      <c r="I131" s="5">
        <v>1</v>
      </c>
      <c r="J131" s="5">
        <v>1</v>
      </c>
      <c r="K131" s="5">
        <v>1</v>
      </c>
      <c r="L131" s="5">
        <v>1</v>
      </c>
      <c r="M131" s="5">
        <v>1</v>
      </c>
      <c r="N131" s="5">
        <v>1</v>
      </c>
      <c r="O131" s="5">
        <v>1</v>
      </c>
      <c r="P131" s="5">
        <v>1</v>
      </c>
      <c r="Q131" s="5">
        <v>1</v>
      </c>
      <c r="R131" s="5">
        <v>1</v>
      </c>
      <c r="S131" s="5">
        <v>1</v>
      </c>
      <c r="T131" s="5">
        <v>1</v>
      </c>
      <c r="U131" s="5">
        <v>1</v>
      </c>
      <c r="V131" s="5">
        <v>1</v>
      </c>
      <c r="W131" s="5">
        <v>1</v>
      </c>
      <c r="X131" s="5">
        <v>1</v>
      </c>
      <c r="Y131" s="5">
        <v>1</v>
      </c>
      <c r="Z131" s="5">
        <v>1</v>
      </c>
      <c r="AA131" s="5">
        <v>1</v>
      </c>
      <c r="AB131" s="5">
        <v>1</v>
      </c>
      <c r="AC131" s="5">
        <v>1</v>
      </c>
      <c r="AD131" s="5">
        <v>1</v>
      </c>
      <c r="AE131" s="5">
        <v>1</v>
      </c>
      <c r="AF131" s="5">
        <v>1</v>
      </c>
      <c r="AG131" s="5">
        <v>1</v>
      </c>
      <c r="AH131" s="5">
        <v>1</v>
      </c>
      <c r="AI131" s="5">
        <v>1</v>
      </c>
      <c r="AJ131" s="5">
        <v>1</v>
      </c>
      <c r="AK131" s="5">
        <v>1</v>
      </c>
      <c r="AL131" s="5">
        <v>1</v>
      </c>
      <c r="AM131" s="5">
        <v>1</v>
      </c>
      <c r="AN131" s="5">
        <v>1</v>
      </c>
      <c r="AO131" s="5">
        <v>1</v>
      </c>
      <c r="AP131" s="5">
        <v>1</v>
      </c>
      <c r="AQ131" s="5">
        <v>1</v>
      </c>
      <c r="AR131" s="5">
        <v>1</v>
      </c>
      <c r="AS131" s="5">
        <v>1</v>
      </c>
      <c r="AT131" s="5">
        <v>1</v>
      </c>
    </row>
    <row r="132" spans="1:46" x14ac:dyDescent="0.3">
      <c r="A132" s="2" t="s">
        <v>324</v>
      </c>
      <c r="B132" s="5">
        <v>1</v>
      </c>
      <c r="C132" s="5">
        <v>1</v>
      </c>
      <c r="D132" s="5">
        <v>1</v>
      </c>
      <c r="E132" s="5">
        <v>1</v>
      </c>
      <c r="F132" s="5">
        <v>1</v>
      </c>
      <c r="G132" s="5">
        <v>1</v>
      </c>
      <c r="H132" s="5">
        <v>1</v>
      </c>
      <c r="I132" s="5">
        <v>1</v>
      </c>
      <c r="J132" s="5">
        <v>1</v>
      </c>
      <c r="K132" s="5">
        <v>1</v>
      </c>
      <c r="L132" s="5">
        <v>1</v>
      </c>
      <c r="M132" s="5">
        <v>1</v>
      </c>
      <c r="N132" s="5">
        <v>1</v>
      </c>
      <c r="O132" s="5">
        <v>1</v>
      </c>
      <c r="P132" s="5">
        <v>1</v>
      </c>
      <c r="Q132" s="5">
        <v>1</v>
      </c>
      <c r="R132" s="5">
        <v>1</v>
      </c>
      <c r="S132" s="5">
        <v>1</v>
      </c>
      <c r="T132" s="5">
        <v>1</v>
      </c>
      <c r="U132" s="5">
        <v>1</v>
      </c>
      <c r="V132" s="5">
        <v>1</v>
      </c>
      <c r="W132" s="5">
        <v>1</v>
      </c>
      <c r="X132" s="5">
        <v>1</v>
      </c>
      <c r="Y132" s="5">
        <v>1</v>
      </c>
      <c r="Z132" s="5">
        <v>1</v>
      </c>
      <c r="AA132" s="5">
        <v>1</v>
      </c>
      <c r="AB132" s="5">
        <v>1</v>
      </c>
      <c r="AC132" s="5">
        <v>1</v>
      </c>
      <c r="AD132" s="5">
        <v>1</v>
      </c>
      <c r="AE132" s="5">
        <v>1</v>
      </c>
      <c r="AF132" s="5">
        <v>1</v>
      </c>
      <c r="AG132" s="5">
        <v>1</v>
      </c>
      <c r="AH132" s="5">
        <v>1</v>
      </c>
      <c r="AI132" s="5">
        <v>1</v>
      </c>
      <c r="AJ132" s="5">
        <v>1</v>
      </c>
      <c r="AK132" s="5">
        <v>1</v>
      </c>
      <c r="AL132" s="5">
        <v>1</v>
      </c>
      <c r="AM132" s="5">
        <v>1</v>
      </c>
      <c r="AN132" s="5">
        <v>1</v>
      </c>
      <c r="AO132" s="5">
        <v>1</v>
      </c>
      <c r="AP132" s="5">
        <v>1</v>
      </c>
      <c r="AQ132" s="5">
        <v>1</v>
      </c>
      <c r="AR132" s="5">
        <v>1</v>
      </c>
      <c r="AS132" s="5">
        <v>1</v>
      </c>
      <c r="AT132" s="5">
        <v>1</v>
      </c>
    </row>
    <row r="133" spans="1:46" x14ac:dyDescent="0.3">
      <c r="A133" s="2" t="s">
        <v>325</v>
      </c>
      <c r="B133" s="5">
        <v>1</v>
      </c>
      <c r="C133" s="5">
        <v>1</v>
      </c>
      <c r="D133" s="5">
        <v>1</v>
      </c>
      <c r="E133" s="5">
        <v>1</v>
      </c>
      <c r="F133" s="5">
        <v>1</v>
      </c>
      <c r="G133" s="5">
        <v>1</v>
      </c>
      <c r="H133" s="5">
        <v>1</v>
      </c>
      <c r="I133" s="5">
        <v>1</v>
      </c>
      <c r="J133" s="5">
        <v>1</v>
      </c>
      <c r="K133" s="5">
        <v>1</v>
      </c>
      <c r="L133" s="5">
        <v>1</v>
      </c>
      <c r="M133" s="5">
        <v>1</v>
      </c>
      <c r="N133" s="5">
        <v>1</v>
      </c>
      <c r="O133" s="5">
        <v>1</v>
      </c>
      <c r="P133" s="5">
        <v>1</v>
      </c>
      <c r="Q133" s="5">
        <v>1</v>
      </c>
      <c r="R133" s="5">
        <v>1</v>
      </c>
      <c r="S133" s="5">
        <v>1</v>
      </c>
      <c r="T133" s="5">
        <v>1</v>
      </c>
      <c r="U133" s="5">
        <v>1</v>
      </c>
      <c r="V133" s="5">
        <v>1</v>
      </c>
      <c r="W133" s="5">
        <v>1</v>
      </c>
      <c r="X133" s="5">
        <v>1</v>
      </c>
      <c r="Y133" s="5">
        <v>1</v>
      </c>
      <c r="Z133" s="5">
        <v>1</v>
      </c>
      <c r="AA133" s="5">
        <v>1</v>
      </c>
      <c r="AB133" s="5">
        <v>1</v>
      </c>
      <c r="AC133" s="5">
        <v>1</v>
      </c>
      <c r="AD133" s="5">
        <v>1</v>
      </c>
      <c r="AE133" s="5">
        <v>1</v>
      </c>
      <c r="AF133" s="5">
        <v>1</v>
      </c>
      <c r="AG133" s="5">
        <v>1</v>
      </c>
      <c r="AH133" s="5">
        <v>1</v>
      </c>
      <c r="AI133" s="5">
        <v>1</v>
      </c>
      <c r="AJ133" s="5">
        <v>1</v>
      </c>
      <c r="AK133" s="5">
        <v>1</v>
      </c>
      <c r="AL133" s="5">
        <v>1</v>
      </c>
      <c r="AM133" s="5">
        <v>1</v>
      </c>
      <c r="AN133" s="5">
        <v>1</v>
      </c>
      <c r="AO133" s="5">
        <v>1</v>
      </c>
      <c r="AP133" s="5">
        <v>1</v>
      </c>
      <c r="AQ133" s="5">
        <v>1</v>
      </c>
      <c r="AR133" s="5">
        <v>1</v>
      </c>
      <c r="AS133" s="5">
        <v>1</v>
      </c>
      <c r="AT133" s="5">
        <v>1</v>
      </c>
    </row>
    <row r="134" spans="1:46" x14ac:dyDescent="0.3">
      <c r="A134" s="2" t="s">
        <v>326</v>
      </c>
      <c r="B134" s="5">
        <v>1</v>
      </c>
      <c r="C134" s="5">
        <v>1</v>
      </c>
      <c r="D134" s="5">
        <v>1</v>
      </c>
      <c r="E134" s="5">
        <v>1</v>
      </c>
      <c r="F134" s="5">
        <v>1</v>
      </c>
      <c r="G134" s="5">
        <v>1</v>
      </c>
      <c r="H134" s="5">
        <v>1</v>
      </c>
      <c r="I134" s="5">
        <v>1</v>
      </c>
      <c r="J134" s="5">
        <v>1</v>
      </c>
      <c r="K134" s="5">
        <v>1</v>
      </c>
      <c r="L134" s="5">
        <v>1</v>
      </c>
      <c r="M134" s="5">
        <v>1</v>
      </c>
      <c r="N134" s="5">
        <v>1</v>
      </c>
      <c r="O134" s="5">
        <v>1</v>
      </c>
      <c r="P134" s="5">
        <v>1</v>
      </c>
      <c r="Q134" s="5">
        <v>1</v>
      </c>
      <c r="R134" s="5">
        <v>1</v>
      </c>
      <c r="S134" s="5">
        <v>1</v>
      </c>
      <c r="T134" s="5">
        <v>1</v>
      </c>
      <c r="U134" s="5">
        <v>1</v>
      </c>
      <c r="V134" s="5">
        <v>1</v>
      </c>
      <c r="W134" s="5">
        <v>1</v>
      </c>
      <c r="X134" s="5">
        <v>1</v>
      </c>
      <c r="Y134" s="5">
        <v>1</v>
      </c>
      <c r="Z134" s="5">
        <v>1</v>
      </c>
      <c r="AA134" s="5">
        <v>1</v>
      </c>
      <c r="AB134" s="5">
        <v>1</v>
      </c>
      <c r="AC134" s="5">
        <v>1</v>
      </c>
      <c r="AD134" s="5">
        <v>1</v>
      </c>
      <c r="AE134" s="5">
        <v>1</v>
      </c>
      <c r="AF134" s="5">
        <v>1</v>
      </c>
      <c r="AG134" s="5">
        <v>1</v>
      </c>
      <c r="AH134" s="5">
        <v>1</v>
      </c>
      <c r="AI134" s="5">
        <v>1</v>
      </c>
      <c r="AJ134" s="5">
        <v>1</v>
      </c>
      <c r="AK134" s="5">
        <v>1</v>
      </c>
      <c r="AL134" s="5">
        <v>1</v>
      </c>
      <c r="AM134" s="5">
        <v>1</v>
      </c>
      <c r="AN134" s="5">
        <v>1</v>
      </c>
      <c r="AO134" s="5">
        <v>1</v>
      </c>
      <c r="AP134" s="5">
        <v>1</v>
      </c>
      <c r="AQ134" s="5">
        <v>1</v>
      </c>
      <c r="AR134" s="5">
        <v>1</v>
      </c>
      <c r="AS134" s="5">
        <v>1</v>
      </c>
      <c r="AT134" s="5">
        <v>1</v>
      </c>
    </row>
    <row r="135" spans="1:46" x14ac:dyDescent="0.3">
      <c r="A135" s="2" t="s">
        <v>327</v>
      </c>
      <c r="B135" s="5">
        <v>1</v>
      </c>
      <c r="C135" s="5">
        <v>1</v>
      </c>
      <c r="D135" s="5">
        <v>1</v>
      </c>
      <c r="E135" s="5">
        <v>1</v>
      </c>
      <c r="F135" s="5">
        <v>1</v>
      </c>
      <c r="G135" s="5">
        <v>1</v>
      </c>
      <c r="H135" s="5">
        <v>1</v>
      </c>
      <c r="I135" s="5">
        <v>1</v>
      </c>
      <c r="J135" s="5">
        <v>1</v>
      </c>
      <c r="K135" s="5">
        <v>1</v>
      </c>
      <c r="L135" s="5">
        <v>1</v>
      </c>
      <c r="M135" s="5">
        <v>1</v>
      </c>
      <c r="N135" s="5">
        <v>1</v>
      </c>
      <c r="O135" s="5">
        <v>1</v>
      </c>
      <c r="P135" s="5">
        <v>1</v>
      </c>
      <c r="Q135" s="5">
        <v>1</v>
      </c>
      <c r="R135" s="5">
        <v>1</v>
      </c>
      <c r="S135" s="5">
        <v>1</v>
      </c>
      <c r="T135" s="5">
        <v>1</v>
      </c>
      <c r="U135" s="5">
        <v>1</v>
      </c>
      <c r="V135" s="5">
        <v>1</v>
      </c>
      <c r="W135" s="5">
        <v>1</v>
      </c>
      <c r="X135" s="5">
        <v>1</v>
      </c>
      <c r="Y135" s="5">
        <v>1</v>
      </c>
      <c r="Z135" s="5">
        <v>1</v>
      </c>
      <c r="AA135" s="5">
        <v>1</v>
      </c>
      <c r="AB135" s="5">
        <v>1</v>
      </c>
      <c r="AC135" s="5">
        <v>1</v>
      </c>
      <c r="AD135" s="5">
        <v>1</v>
      </c>
      <c r="AE135" s="5">
        <v>1</v>
      </c>
      <c r="AF135" s="5">
        <v>1</v>
      </c>
      <c r="AG135" s="5">
        <v>1</v>
      </c>
      <c r="AH135" s="5">
        <v>1</v>
      </c>
      <c r="AI135" s="5">
        <v>1</v>
      </c>
      <c r="AJ135" s="5">
        <v>1</v>
      </c>
      <c r="AK135" s="5">
        <v>1</v>
      </c>
      <c r="AL135" s="5">
        <v>1</v>
      </c>
      <c r="AM135" s="5">
        <v>1</v>
      </c>
      <c r="AN135" s="5">
        <v>1</v>
      </c>
      <c r="AO135" s="5">
        <v>1</v>
      </c>
      <c r="AP135" s="5">
        <v>1</v>
      </c>
      <c r="AQ135" s="5">
        <v>1</v>
      </c>
      <c r="AR135" s="5">
        <v>1</v>
      </c>
      <c r="AS135" s="5">
        <v>1</v>
      </c>
      <c r="AT135" s="5">
        <v>1</v>
      </c>
    </row>
    <row r="136" spans="1:46" x14ac:dyDescent="0.3">
      <c r="A136" s="2" t="s">
        <v>328</v>
      </c>
      <c r="B136" s="5">
        <v>1</v>
      </c>
      <c r="C136" s="5">
        <v>1</v>
      </c>
      <c r="D136" s="5">
        <v>1</v>
      </c>
      <c r="E136" s="5">
        <v>1</v>
      </c>
      <c r="F136" s="5">
        <v>1</v>
      </c>
      <c r="G136" s="5">
        <v>1</v>
      </c>
      <c r="H136" s="5">
        <v>1</v>
      </c>
      <c r="I136" s="5">
        <v>1</v>
      </c>
      <c r="J136" s="5">
        <v>1</v>
      </c>
      <c r="K136" s="5">
        <v>1</v>
      </c>
      <c r="L136" s="5">
        <v>1</v>
      </c>
      <c r="M136" s="5">
        <v>1</v>
      </c>
      <c r="N136" s="5">
        <v>1</v>
      </c>
      <c r="O136" s="5">
        <v>1</v>
      </c>
      <c r="P136" s="5">
        <v>1</v>
      </c>
      <c r="Q136" s="5">
        <v>1</v>
      </c>
      <c r="R136" s="5">
        <v>1</v>
      </c>
      <c r="S136" s="5">
        <v>1</v>
      </c>
      <c r="T136" s="5">
        <v>1</v>
      </c>
      <c r="U136" s="5">
        <v>1</v>
      </c>
      <c r="V136" s="5">
        <v>1</v>
      </c>
      <c r="W136" s="5">
        <v>1</v>
      </c>
      <c r="X136" s="5">
        <v>1</v>
      </c>
      <c r="Y136" s="5">
        <v>1</v>
      </c>
      <c r="Z136" s="5">
        <v>1</v>
      </c>
      <c r="AA136" s="5">
        <v>1</v>
      </c>
      <c r="AB136" s="5">
        <v>1</v>
      </c>
      <c r="AC136" s="5">
        <v>1</v>
      </c>
      <c r="AD136" s="5">
        <v>1</v>
      </c>
      <c r="AE136" s="5">
        <v>1</v>
      </c>
      <c r="AF136" s="5">
        <v>1</v>
      </c>
      <c r="AG136" s="5">
        <v>1</v>
      </c>
      <c r="AH136" s="5">
        <v>1</v>
      </c>
      <c r="AI136" s="5">
        <v>1</v>
      </c>
      <c r="AJ136" s="5">
        <v>1</v>
      </c>
      <c r="AK136" s="5">
        <v>1</v>
      </c>
      <c r="AL136" s="5">
        <v>1</v>
      </c>
      <c r="AM136" s="5">
        <v>1</v>
      </c>
      <c r="AN136" s="5">
        <v>1</v>
      </c>
      <c r="AO136" s="5">
        <v>1</v>
      </c>
      <c r="AP136" s="5">
        <v>1</v>
      </c>
      <c r="AQ136" s="5">
        <v>1</v>
      </c>
      <c r="AR136" s="5">
        <v>1</v>
      </c>
      <c r="AS136" s="5">
        <v>1</v>
      </c>
      <c r="AT136" s="5">
        <v>1</v>
      </c>
    </row>
    <row r="137" spans="1:46" x14ac:dyDescent="0.3">
      <c r="A137" s="2" t="s">
        <v>329</v>
      </c>
      <c r="B137" s="5">
        <v>1</v>
      </c>
      <c r="C137" s="5">
        <v>1</v>
      </c>
      <c r="D137" s="5">
        <v>1</v>
      </c>
      <c r="E137" s="5">
        <v>1</v>
      </c>
      <c r="F137" s="5">
        <v>1</v>
      </c>
      <c r="G137" s="5">
        <v>1</v>
      </c>
      <c r="H137" s="5">
        <v>1</v>
      </c>
      <c r="I137" s="5">
        <v>1</v>
      </c>
      <c r="J137" s="5">
        <v>1</v>
      </c>
      <c r="K137" s="5">
        <v>1</v>
      </c>
      <c r="L137" s="5">
        <v>1</v>
      </c>
      <c r="M137" s="5">
        <v>1</v>
      </c>
      <c r="N137" s="5">
        <v>1</v>
      </c>
      <c r="O137" s="5">
        <v>1</v>
      </c>
      <c r="P137" s="5">
        <v>1</v>
      </c>
      <c r="Q137" s="5">
        <v>1</v>
      </c>
      <c r="R137" s="5">
        <v>1</v>
      </c>
      <c r="S137" s="5">
        <v>1</v>
      </c>
      <c r="T137" s="5">
        <v>1</v>
      </c>
      <c r="U137" s="5">
        <v>1</v>
      </c>
      <c r="V137" s="5">
        <v>1</v>
      </c>
      <c r="W137" s="5">
        <v>1</v>
      </c>
      <c r="X137" s="5">
        <v>1</v>
      </c>
      <c r="Y137" s="5">
        <v>1</v>
      </c>
      <c r="Z137" s="5">
        <v>1</v>
      </c>
      <c r="AA137" s="5">
        <v>1</v>
      </c>
      <c r="AB137" s="5">
        <v>1</v>
      </c>
      <c r="AC137" s="5">
        <v>1</v>
      </c>
      <c r="AD137" s="5">
        <v>1</v>
      </c>
      <c r="AE137" s="5">
        <v>1</v>
      </c>
      <c r="AF137" s="5">
        <v>1</v>
      </c>
      <c r="AG137" s="5">
        <v>1</v>
      </c>
      <c r="AH137" s="5">
        <v>1</v>
      </c>
      <c r="AI137" s="5">
        <v>1</v>
      </c>
      <c r="AJ137" s="5">
        <v>1</v>
      </c>
      <c r="AK137" s="5">
        <v>1</v>
      </c>
      <c r="AL137" s="5">
        <v>1</v>
      </c>
      <c r="AM137" s="5">
        <v>1</v>
      </c>
      <c r="AN137" s="5">
        <v>1</v>
      </c>
      <c r="AO137" s="5">
        <v>1</v>
      </c>
      <c r="AP137" s="5">
        <v>1</v>
      </c>
      <c r="AQ137" s="5">
        <v>1</v>
      </c>
      <c r="AR137" s="5">
        <v>1</v>
      </c>
      <c r="AS137" s="5">
        <v>1</v>
      </c>
      <c r="AT137" s="5">
        <v>1</v>
      </c>
    </row>
    <row r="138" spans="1:46" x14ac:dyDescent="0.3">
      <c r="A138" s="2" t="s">
        <v>330</v>
      </c>
      <c r="B138" s="5">
        <v>1</v>
      </c>
      <c r="C138" s="5">
        <v>1</v>
      </c>
      <c r="D138" s="5">
        <v>1</v>
      </c>
      <c r="E138" s="5">
        <v>1</v>
      </c>
      <c r="F138" s="5">
        <v>1</v>
      </c>
      <c r="G138" s="5">
        <v>1</v>
      </c>
      <c r="H138" s="5">
        <v>1</v>
      </c>
      <c r="I138" s="5">
        <v>1</v>
      </c>
      <c r="J138" s="5">
        <v>1</v>
      </c>
      <c r="K138" s="5">
        <v>1</v>
      </c>
      <c r="L138" s="5">
        <v>1</v>
      </c>
      <c r="M138" s="5">
        <v>1</v>
      </c>
      <c r="N138" s="5">
        <v>1</v>
      </c>
      <c r="O138" s="5">
        <v>1</v>
      </c>
      <c r="P138" s="5">
        <v>1</v>
      </c>
      <c r="Q138" s="5">
        <v>1</v>
      </c>
      <c r="R138" s="5">
        <v>1</v>
      </c>
      <c r="S138" s="5">
        <v>1</v>
      </c>
      <c r="T138" s="5">
        <v>1</v>
      </c>
      <c r="U138" s="5">
        <v>1</v>
      </c>
      <c r="V138" s="5">
        <v>1</v>
      </c>
      <c r="W138" s="5">
        <v>1</v>
      </c>
      <c r="X138" s="5">
        <v>1</v>
      </c>
      <c r="Y138" s="5">
        <v>1</v>
      </c>
      <c r="Z138" s="5">
        <v>1</v>
      </c>
      <c r="AA138" s="5">
        <v>1</v>
      </c>
      <c r="AB138" s="5">
        <v>1</v>
      </c>
      <c r="AC138" s="5">
        <v>1</v>
      </c>
      <c r="AD138" s="5">
        <v>1</v>
      </c>
      <c r="AE138" s="5">
        <v>1</v>
      </c>
      <c r="AF138" s="5">
        <v>1</v>
      </c>
      <c r="AG138" s="5">
        <v>1</v>
      </c>
      <c r="AH138" s="5">
        <v>1</v>
      </c>
      <c r="AI138" s="5">
        <v>1</v>
      </c>
      <c r="AJ138" s="5">
        <v>1</v>
      </c>
      <c r="AK138" s="5">
        <v>1</v>
      </c>
      <c r="AL138" s="5">
        <v>1</v>
      </c>
      <c r="AM138" s="5">
        <v>1</v>
      </c>
      <c r="AN138" s="5">
        <v>1</v>
      </c>
      <c r="AO138" s="5">
        <v>1</v>
      </c>
      <c r="AP138" s="5">
        <v>1</v>
      </c>
      <c r="AQ138" s="5">
        <v>1</v>
      </c>
      <c r="AR138" s="5">
        <v>1</v>
      </c>
      <c r="AS138" s="5">
        <v>1</v>
      </c>
      <c r="AT138" s="5">
        <v>1</v>
      </c>
    </row>
    <row r="139" spans="1:46" x14ac:dyDescent="0.3">
      <c r="A139" s="2" t="s">
        <v>331</v>
      </c>
      <c r="B139" s="5">
        <v>1</v>
      </c>
      <c r="C139" s="5">
        <v>1</v>
      </c>
      <c r="D139" s="5">
        <v>1</v>
      </c>
      <c r="E139" s="5">
        <v>1</v>
      </c>
      <c r="F139" s="5">
        <v>1</v>
      </c>
      <c r="G139" s="5">
        <v>1</v>
      </c>
      <c r="H139" s="5">
        <v>1</v>
      </c>
      <c r="I139" s="5">
        <v>1</v>
      </c>
      <c r="J139" s="5">
        <v>1</v>
      </c>
      <c r="K139" s="5">
        <v>1</v>
      </c>
      <c r="L139" s="5">
        <v>1</v>
      </c>
      <c r="M139" s="5">
        <v>1</v>
      </c>
      <c r="N139" s="5">
        <v>1</v>
      </c>
      <c r="O139" s="5">
        <v>1</v>
      </c>
      <c r="P139" s="5">
        <v>1</v>
      </c>
      <c r="Q139" s="5">
        <v>1</v>
      </c>
      <c r="R139" s="5">
        <v>1</v>
      </c>
      <c r="S139" s="5">
        <v>1</v>
      </c>
      <c r="T139" s="5">
        <v>1</v>
      </c>
      <c r="U139" s="5">
        <v>1</v>
      </c>
      <c r="V139" s="5">
        <v>1</v>
      </c>
      <c r="W139" s="5">
        <v>1</v>
      </c>
      <c r="X139" s="5">
        <v>1</v>
      </c>
      <c r="Y139" s="5">
        <v>1</v>
      </c>
      <c r="Z139" s="5">
        <v>1</v>
      </c>
      <c r="AA139" s="5">
        <v>1</v>
      </c>
      <c r="AB139" s="5">
        <v>1</v>
      </c>
      <c r="AC139" s="5">
        <v>1</v>
      </c>
      <c r="AD139" s="5">
        <v>1</v>
      </c>
      <c r="AE139" s="5">
        <v>1</v>
      </c>
      <c r="AF139" s="5">
        <v>1</v>
      </c>
      <c r="AG139" s="5">
        <v>1</v>
      </c>
      <c r="AH139" s="5">
        <v>1</v>
      </c>
      <c r="AI139" s="5">
        <v>1</v>
      </c>
      <c r="AJ139" s="5">
        <v>1</v>
      </c>
      <c r="AK139" s="5">
        <v>1</v>
      </c>
      <c r="AL139" s="5">
        <v>1</v>
      </c>
      <c r="AM139" s="5">
        <v>1</v>
      </c>
      <c r="AN139" s="5">
        <v>1</v>
      </c>
      <c r="AO139" s="5">
        <v>1</v>
      </c>
      <c r="AP139" s="5">
        <v>1</v>
      </c>
      <c r="AQ139" s="5">
        <v>1</v>
      </c>
      <c r="AR139" s="5">
        <v>1</v>
      </c>
      <c r="AS139" s="5">
        <v>1</v>
      </c>
      <c r="AT139" s="5">
        <v>1</v>
      </c>
    </row>
    <row r="140" spans="1:46" x14ac:dyDescent="0.3">
      <c r="A140" s="2" t="s">
        <v>332</v>
      </c>
      <c r="B140" s="5">
        <v>1</v>
      </c>
      <c r="C140" s="5">
        <v>1</v>
      </c>
      <c r="D140" s="5">
        <v>1</v>
      </c>
      <c r="E140" s="5">
        <v>1</v>
      </c>
      <c r="F140" s="5">
        <v>1</v>
      </c>
      <c r="G140" s="5">
        <v>1</v>
      </c>
      <c r="H140" s="5">
        <v>1</v>
      </c>
      <c r="I140" s="5">
        <v>1</v>
      </c>
      <c r="J140" s="5">
        <v>1</v>
      </c>
      <c r="K140" s="5">
        <v>1</v>
      </c>
      <c r="L140" s="5">
        <v>1</v>
      </c>
      <c r="M140" s="5">
        <v>1</v>
      </c>
      <c r="N140" s="5">
        <v>1</v>
      </c>
      <c r="O140" s="5">
        <v>1</v>
      </c>
      <c r="P140" s="5">
        <v>1</v>
      </c>
      <c r="Q140" s="5">
        <v>1</v>
      </c>
      <c r="R140" s="5">
        <v>1</v>
      </c>
      <c r="S140" s="5">
        <v>1</v>
      </c>
      <c r="T140" s="5">
        <v>1</v>
      </c>
      <c r="U140" s="5">
        <v>1</v>
      </c>
      <c r="V140" s="5">
        <v>1</v>
      </c>
      <c r="W140" s="5">
        <v>1</v>
      </c>
      <c r="X140" s="5">
        <v>1</v>
      </c>
      <c r="Y140" s="5">
        <v>1</v>
      </c>
      <c r="Z140" s="5">
        <v>1</v>
      </c>
      <c r="AA140" s="5">
        <v>1</v>
      </c>
      <c r="AB140" s="5">
        <v>1</v>
      </c>
      <c r="AC140" s="5">
        <v>1</v>
      </c>
      <c r="AD140" s="5">
        <v>1</v>
      </c>
      <c r="AE140" s="5">
        <v>1</v>
      </c>
      <c r="AF140" s="5">
        <v>1</v>
      </c>
      <c r="AG140" s="5">
        <v>1</v>
      </c>
      <c r="AH140" s="5">
        <v>1</v>
      </c>
      <c r="AI140" s="5">
        <v>1</v>
      </c>
      <c r="AJ140" s="5">
        <v>1</v>
      </c>
      <c r="AK140" s="5">
        <v>1</v>
      </c>
      <c r="AL140" s="5">
        <v>1</v>
      </c>
      <c r="AM140" s="5">
        <v>1</v>
      </c>
      <c r="AN140" s="5">
        <v>1</v>
      </c>
      <c r="AO140" s="5">
        <v>1</v>
      </c>
      <c r="AP140" s="5">
        <v>1</v>
      </c>
      <c r="AQ140" s="5">
        <v>1</v>
      </c>
      <c r="AR140" s="5">
        <v>1</v>
      </c>
      <c r="AS140" s="5">
        <v>1</v>
      </c>
      <c r="AT140" s="5">
        <v>1</v>
      </c>
    </row>
    <row r="141" spans="1:46" x14ac:dyDescent="0.3">
      <c r="A141" s="2" t="s">
        <v>333</v>
      </c>
      <c r="B141" s="5">
        <v>1</v>
      </c>
      <c r="C141" s="5">
        <v>1</v>
      </c>
      <c r="D141" s="5">
        <v>1</v>
      </c>
      <c r="E141" s="5">
        <v>1</v>
      </c>
      <c r="F141" s="5">
        <v>1</v>
      </c>
      <c r="G141" s="5">
        <v>1</v>
      </c>
      <c r="H141" s="5">
        <v>1</v>
      </c>
      <c r="I141" s="5">
        <v>1</v>
      </c>
      <c r="J141" s="5">
        <v>1</v>
      </c>
      <c r="K141" s="5">
        <v>1</v>
      </c>
      <c r="L141" s="5">
        <v>1</v>
      </c>
      <c r="M141" s="5">
        <v>1</v>
      </c>
      <c r="N141" s="5">
        <v>1</v>
      </c>
      <c r="O141" s="5">
        <v>1</v>
      </c>
      <c r="P141" s="5">
        <v>1</v>
      </c>
      <c r="Q141" s="5">
        <v>1</v>
      </c>
      <c r="R141" s="5">
        <v>1</v>
      </c>
      <c r="S141" s="5">
        <v>1</v>
      </c>
      <c r="T141" s="5">
        <v>1</v>
      </c>
      <c r="U141" s="5">
        <v>1</v>
      </c>
      <c r="V141" s="5">
        <v>1</v>
      </c>
      <c r="W141" s="5">
        <v>1</v>
      </c>
      <c r="X141" s="5">
        <v>1</v>
      </c>
      <c r="Y141" s="5">
        <v>1</v>
      </c>
      <c r="Z141" s="5">
        <v>1</v>
      </c>
      <c r="AA141" s="5">
        <v>1</v>
      </c>
      <c r="AB141" s="5">
        <v>1</v>
      </c>
      <c r="AC141" s="5">
        <v>1</v>
      </c>
      <c r="AD141" s="5">
        <v>1</v>
      </c>
      <c r="AE141" s="5">
        <v>1</v>
      </c>
      <c r="AF141" s="5">
        <v>1</v>
      </c>
      <c r="AG141" s="5">
        <v>1</v>
      </c>
      <c r="AH141" s="5">
        <v>1</v>
      </c>
      <c r="AI141" s="5">
        <v>1</v>
      </c>
      <c r="AJ141" s="5">
        <v>1</v>
      </c>
      <c r="AK141" s="5">
        <v>1</v>
      </c>
      <c r="AL141" s="5">
        <v>1</v>
      </c>
      <c r="AM141" s="5">
        <v>1</v>
      </c>
      <c r="AN141" s="5">
        <v>1</v>
      </c>
      <c r="AO141" s="5">
        <v>1</v>
      </c>
      <c r="AP141" s="5">
        <v>1</v>
      </c>
      <c r="AQ141" s="5">
        <v>1</v>
      </c>
      <c r="AR141" s="5">
        <v>1</v>
      </c>
      <c r="AS141" s="5">
        <v>1</v>
      </c>
      <c r="AT141" s="5">
        <v>1</v>
      </c>
    </row>
    <row r="142" spans="1:46" x14ac:dyDescent="0.3">
      <c r="A142" s="2" t="s">
        <v>334</v>
      </c>
      <c r="B142" s="5">
        <v>1</v>
      </c>
      <c r="C142" s="5">
        <v>1</v>
      </c>
      <c r="D142" s="5">
        <v>1</v>
      </c>
      <c r="E142" s="5">
        <v>1</v>
      </c>
      <c r="F142" s="5">
        <v>1</v>
      </c>
      <c r="G142" s="5">
        <v>1</v>
      </c>
      <c r="H142" s="5">
        <v>1</v>
      </c>
      <c r="I142" s="5">
        <v>1</v>
      </c>
      <c r="J142" s="5">
        <v>1</v>
      </c>
      <c r="K142" s="5">
        <v>1</v>
      </c>
      <c r="L142" s="5">
        <v>1</v>
      </c>
      <c r="M142" s="5">
        <v>1</v>
      </c>
      <c r="N142" s="5">
        <v>1</v>
      </c>
      <c r="O142" s="5">
        <v>1</v>
      </c>
      <c r="P142" s="5">
        <v>1</v>
      </c>
      <c r="Q142" s="5">
        <v>1</v>
      </c>
      <c r="R142" s="5">
        <v>1</v>
      </c>
      <c r="S142" s="5">
        <v>1</v>
      </c>
      <c r="T142" s="5">
        <v>1</v>
      </c>
      <c r="U142" s="5">
        <v>1</v>
      </c>
      <c r="V142" s="5">
        <v>1</v>
      </c>
      <c r="W142" s="5">
        <v>1</v>
      </c>
      <c r="X142" s="5">
        <v>1</v>
      </c>
      <c r="Y142" s="5">
        <v>1</v>
      </c>
      <c r="Z142" s="5">
        <v>1</v>
      </c>
      <c r="AA142" s="5">
        <v>1</v>
      </c>
      <c r="AB142" s="5">
        <v>1</v>
      </c>
      <c r="AC142" s="5">
        <v>1</v>
      </c>
      <c r="AD142" s="5">
        <v>1</v>
      </c>
      <c r="AE142" s="5">
        <v>1</v>
      </c>
      <c r="AF142" s="5">
        <v>1</v>
      </c>
      <c r="AG142" s="5">
        <v>1</v>
      </c>
      <c r="AH142" s="5">
        <v>1</v>
      </c>
      <c r="AI142" s="5">
        <v>1</v>
      </c>
      <c r="AJ142" s="5">
        <v>1</v>
      </c>
      <c r="AK142" s="5">
        <v>1</v>
      </c>
      <c r="AL142" s="5">
        <v>1</v>
      </c>
      <c r="AM142" s="5">
        <v>1</v>
      </c>
      <c r="AN142" s="5">
        <v>1</v>
      </c>
      <c r="AO142" s="5">
        <v>1</v>
      </c>
      <c r="AP142" s="5">
        <v>1</v>
      </c>
      <c r="AQ142" s="5">
        <v>1</v>
      </c>
      <c r="AR142" s="5">
        <v>1</v>
      </c>
      <c r="AS142" s="5">
        <v>1</v>
      </c>
      <c r="AT142" s="5">
        <v>1</v>
      </c>
    </row>
    <row r="143" spans="1:46" x14ac:dyDescent="0.3">
      <c r="A143" s="2" t="s">
        <v>335</v>
      </c>
      <c r="B143" s="5">
        <v>1</v>
      </c>
      <c r="C143" s="5">
        <v>1</v>
      </c>
      <c r="D143" s="5">
        <v>1</v>
      </c>
      <c r="E143" s="5">
        <v>1</v>
      </c>
      <c r="F143" s="5">
        <v>1</v>
      </c>
      <c r="G143" s="5">
        <v>1</v>
      </c>
      <c r="H143" s="5">
        <v>1</v>
      </c>
      <c r="I143" s="5">
        <v>1</v>
      </c>
      <c r="J143" s="5">
        <v>1</v>
      </c>
      <c r="K143" s="5">
        <v>1</v>
      </c>
      <c r="L143" s="5">
        <v>1</v>
      </c>
      <c r="M143" s="5">
        <v>1</v>
      </c>
      <c r="N143" s="5">
        <v>1</v>
      </c>
      <c r="O143" s="5">
        <v>1</v>
      </c>
      <c r="P143" s="5">
        <v>1</v>
      </c>
      <c r="Q143" s="5">
        <v>1</v>
      </c>
      <c r="R143" s="5">
        <v>1</v>
      </c>
      <c r="S143" s="5">
        <v>1</v>
      </c>
      <c r="T143" s="5">
        <v>1</v>
      </c>
      <c r="U143" s="5">
        <v>1</v>
      </c>
      <c r="V143" s="5">
        <v>1</v>
      </c>
      <c r="W143" s="5">
        <v>1</v>
      </c>
      <c r="X143" s="5">
        <v>1</v>
      </c>
      <c r="Y143" s="5">
        <v>1</v>
      </c>
      <c r="Z143" s="5">
        <v>1</v>
      </c>
      <c r="AA143" s="5">
        <v>1</v>
      </c>
      <c r="AB143" s="5">
        <v>1</v>
      </c>
      <c r="AC143" s="5">
        <v>1</v>
      </c>
      <c r="AD143" s="5">
        <v>1</v>
      </c>
      <c r="AE143" s="5">
        <v>1</v>
      </c>
      <c r="AF143" s="5">
        <v>1</v>
      </c>
      <c r="AG143" s="5">
        <v>1</v>
      </c>
      <c r="AH143" s="5">
        <v>1</v>
      </c>
      <c r="AI143" s="5">
        <v>1</v>
      </c>
      <c r="AJ143" s="5">
        <v>1</v>
      </c>
      <c r="AK143" s="5">
        <v>1</v>
      </c>
      <c r="AL143" s="5">
        <v>1</v>
      </c>
      <c r="AM143" s="5">
        <v>1</v>
      </c>
      <c r="AN143" s="5">
        <v>1</v>
      </c>
      <c r="AO143" s="5">
        <v>1</v>
      </c>
      <c r="AP143" s="5">
        <v>1</v>
      </c>
      <c r="AQ143" s="5">
        <v>1</v>
      </c>
      <c r="AR143" s="5">
        <v>1</v>
      </c>
      <c r="AS143" s="5">
        <v>1</v>
      </c>
      <c r="AT143" s="5">
        <v>1</v>
      </c>
    </row>
    <row r="144" spans="1:46" x14ac:dyDescent="0.3">
      <c r="A144" s="2" t="s">
        <v>336</v>
      </c>
      <c r="B144" s="5">
        <v>1</v>
      </c>
      <c r="C144" s="5">
        <v>1</v>
      </c>
      <c r="D144" s="5">
        <v>1</v>
      </c>
      <c r="E144" s="5">
        <v>1</v>
      </c>
      <c r="F144" s="5">
        <v>1</v>
      </c>
      <c r="G144" s="5">
        <v>1</v>
      </c>
      <c r="H144" s="5">
        <v>1</v>
      </c>
      <c r="I144" s="5">
        <v>1</v>
      </c>
      <c r="J144" s="5">
        <v>1</v>
      </c>
      <c r="K144" s="5">
        <v>1</v>
      </c>
      <c r="L144" s="5">
        <v>1</v>
      </c>
      <c r="M144" s="5">
        <v>1</v>
      </c>
      <c r="N144" s="5">
        <v>1</v>
      </c>
      <c r="O144" s="5">
        <v>1</v>
      </c>
      <c r="P144" s="5">
        <v>1</v>
      </c>
      <c r="Q144" s="5">
        <v>1</v>
      </c>
      <c r="R144" s="5">
        <v>1</v>
      </c>
      <c r="S144" s="5">
        <v>1</v>
      </c>
      <c r="T144" s="5">
        <v>1</v>
      </c>
      <c r="U144" s="5">
        <v>1</v>
      </c>
      <c r="V144" s="5">
        <v>1</v>
      </c>
      <c r="W144" s="5">
        <v>1</v>
      </c>
      <c r="X144" s="5">
        <v>1</v>
      </c>
      <c r="Y144" s="5">
        <v>1</v>
      </c>
      <c r="Z144" s="5">
        <v>1</v>
      </c>
      <c r="AA144" s="5">
        <v>1</v>
      </c>
      <c r="AB144" s="5">
        <v>1</v>
      </c>
      <c r="AC144" s="5">
        <v>1</v>
      </c>
      <c r="AD144" s="5">
        <v>1</v>
      </c>
      <c r="AE144" s="5">
        <v>1</v>
      </c>
      <c r="AF144" s="5">
        <v>1</v>
      </c>
      <c r="AG144" s="5">
        <v>1</v>
      </c>
      <c r="AH144" s="5">
        <v>1</v>
      </c>
      <c r="AI144" s="5">
        <v>1</v>
      </c>
      <c r="AJ144" s="5">
        <v>1</v>
      </c>
      <c r="AK144" s="5">
        <v>1</v>
      </c>
      <c r="AL144" s="5">
        <v>1</v>
      </c>
      <c r="AM144" s="5">
        <v>1</v>
      </c>
      <c r="AN144" s="5">
        <v>1</v>
      </c>
      <c r="AO144" s="5">
        <v>1</v>
      </c>
      <c r="AP144" s="5">
        <v>1</v>
      </c>
      <c r="AQ144" s="5">
        <v>1</v>
      </c>
      <c r="AR144" s="5">
        <v>1</v>
      </c>
      <c r="AS144" s="5">
        <v>1</v>
      </c>
      <c r="AT144" s="5">
        <v>1</v>
      </c>
    </row>
    <row r="145" spans="1:46" x14ac:dyDescent="0.3">
      <c r="A145" s="2" t="s">
        <v>337</v>
      </c>
      <c r="B145" s="5">
        <v>1</v>
      </c>
      <c r="C145" s="5">
        <v>1</v>
      </c>
      <c r="D145" s="5">
        <v>1</v>
      </c>
      <c r="E145" s="5">
        <v>1</v>
      </c>
      <c r="F145" s="5">
        <v>1</v>
      </c>
      <c r="G145" s="5">
        <v>1</v>
      </c>
      <c r="H145" s="5">
        <v>1</v>
      </c>
      <c r="I145" s="5">
        <v>1</v>
      </c>
      <c r="J145" s="5">
        <v>1</v>
      </c>
      <c r="K145" s="5">
        <v>1</v>
      </c>
      <c r="L145" s="5">
        <v>1</v>
      </c>
      <c r="M145" s="5">
        <v>1</v>
      </c>
      <c r="N145" s="5">
        <v>1</v>
      </c>
      <c r="O145" s="5">
        <v>1</v>
      </c>
      <c r="P145" s="5">
        <v>1</v>
      </c>
      <c r="Q145" s="5">
        <v>1</v>
      </c>
      <c r="R145" s="5">
        <v>1</v>
      </c>
      <c r="S145" s="5">
        <v>1</v>
      </c>
      <c r="T145" s="5">
        <v>1</v>
      </c>
      <c r="U145" s="5">
        <v>1</v>
      </c>
      <c r="V145" s="5">
        <v>1</v>
      </c>
      <c r="W145" s="5">
        <v>1</v>
      </c>
      <c r="X145" s="5">
        <v>1</v>
      </c>
      <c r="Y145" s="5">
        <v>1</v>
      </c>
      <c r="Z145" s="5">
        <v>1</v>
      </c>
      <c r="AA145" s="5">
        <v>1</v>
      </c>
      <c r="AB145" s="5">
        <v>1</v>
      </c>
      <c r="AC145" s="5">
        <v>1</v>
      </c>
      <c r="AD145" s="5">
        <v>1</v>
      </c>
      <c r="AE145" s="5">
        <v>1</v>
      </c>
      <c r="AF145" s="5">
        <v>1</v>
      </c>
      <c r="AG145" s="5">
        <v>1</v>
      </c>
      <c r="AH145" s="5">
        <v>1</v>
      </c>
      <c r="AI145" s="5">
        <v>1</v>
      </c>
      <c r="AJ145" s="5">
        <v>1</v>
      </c>
      <c r="AK145" s="5">
        <v>1</v>
      </c>
      <c r="AL145" s="5">
        <v>1</v>
      </c>
      <c r="AM145" s="5">
        <v>1</v>
      </c>
      <c r="AN145" s="5">
        <v>1</v>
      </c>
      <c r="AO145" s="5">
        <v>1</v>
      </c>
      <c r="AP145" s="5">
        <v>1</v>
      </c>
      <c r="AQ145" s="5">
        <v>1</v>
      </c>
      <c r="AR145" s="5">
        <v>1</v>
      </c>
      <c r="AS145" s="5">
        <v>1</v>
      </c>
      <c r="AT145" s="5">
        <v>1</v>
      </c>
    </row>
    <row r="146" spans="1:46" x14ac:dyDescent="0.3">
      <c r="A146" s="2" t="s">
        <v>338</v>
      </c>
      <c r="B146" s="5">
        <v>1</v>
      </c>
      <c r="C146" s="5">
        <v>1</v>
      </c>
      <c r="D146" s="5">
        <v>1</v>
      </c>
      <c r="E146" s="5">
        <v>1</v>
      </c>
      <c r="F146" s="5">
        <v>1</v>
      </c>
      <c r="G146" s="5">
        <v>1</v>
      </c>
      <c r="H146" s="5">
        <v>1</v>
      </c>
      <c r="I146" s="5">
        <v>1</v>
      </c>
      <c r="J146" s="5">
        <v>1</v>
      </c>
      <c r="K146" s="5">
        <v>1</v>
      </c>
      <c r="L146" s="5">
        <v>1</v>
      </c>
      <c r="M146" s="5">
        <v>1</v>
      </c>
      <c r="N146" s="5">
        <v>1</v>
      </c>
      <c r="O146" s="5">
        <v>1</v>
      </c>
      <c r="P146" s="5">
        <v>1</v>
      </c>
      <c r="Q146" s="5">
        <v>1</v>
      </c>
      <c r="R146" s="5">
        <v>1</v>
      </c>
      <c r="S146" s="5">
        <v>1</v>
      </c>
      <c r="T146" s="5">
        <v>1</v>
      </c>
      <c r="U146" s="5">
        <v>1</v>
      </c>
      <c r="V146" s="5">
        <v>1</v>
      </c>
      <c r="W146" s="5">
        <v>1</v>
      </c>
      <c r="X146" s="5">
        <v>1</v>
      </c>
      <c r="Y146" s="5">
        <v>1</v>
      </c>
      <c r="Z146" s="5">
        <v>1</v>
      </c>
      <c r="AA146" s="5">
        <v>1</v>
      </c>
      <c r="AB146" s="5">
        <v>1</v>
      </c>
      <c r="AC146" s="5">
        <v>1</v>
      </c>
      <c r="AD146" s="5">
        <v>1</v>
      </c>
      <c r="AE146" s="5">
        <v>1</v>
      </c>
      <c r="AF146" s="5">
        <v>1</v>
      </c>
      <c r="AG146" s="5">
        <v>1</v>
      </c>
      <c r="AH146" s="5">
        <v>1</v>
      </c>
      <c r="AI146" s="5">
        <v>1</v>
      </c>
      <c r="AJ146" s="5">
        <v>1</v>
      </c>
      <c r="AK146" s="5">
        <v>1</v>
      </c>
      <c r="AL146" s="5">
        <v>1</v>
      </c>
      <c r="AM146" s="5">
        <v>1</v>
      </c>
      <c r="AN146" s="5">
        <v>1</v>
      </c>
      <c r="AO146" s="5">
        <v>1</v>
      </c>
      <c r="AP146" s="5">
        <v>1</v>
      </c>
      <c r="AQ146" s="5">
        <v>1</v>
      </c>
      <c r="AR146" s="5">
        <v>1</v>
      </c>
      <c r="AS146" s="5">
        <v>1</v>
      </c>
      <c r="AT146" s="5">
        <v>1</v>
      </c>
    </row>
    <row r="147" spans="1:46" x14ac:dyDescent="0.3">
      <c r="A147" s="2" t="s">
        <v>339</v>
      </c>
      <c r="B147" s="5">
        <v>1</v>
      </c>
      <c r="C147" s="5">
        <v>1</v>
      </c>
      <c r="D147" s="5">
        <v>1</v>
      </c>
      <c r="E147" s="5">
        <v>1</v>
      </c>
      <c r="F147" s="5">
        <v>1</v>
      </c>
      <c r="G147" s="5">
        <v>1</v>
      </c>
      <c r="H147" s="5">
        <v>1</v>
      </c>
      <c r="I147" s="5">
        <v>1</v>
      </c>
      <c r="J147" s="5">
        <v>1</v>
      </c>
      <c r="K147" s="5">
        <v>1</v>
      </c>
      <c r="L147" s="5">
        <v>1</v>
      </c>
      <c r="M147" s="5">
        <v>1</v>
      </c>
      <c r="N147" s="5">
        <v>1</v>
      </c>
      <c r="O147" s="5">
        <v>1</v>
      </c>
      <c r="P147" s="5">
        <v>1</v>
      </c>
      <c r="Q147" s="5">
        <v>1</v>
      </c>
      <c r="R147" s="5">
        <v>1</v>
      </c>
      <c r="S147" s="5">
        <v>1</v>
      </c>
      <c r="T147" s="5">
        <v>1</v>
      </c>
      <c r="U147" s="5">
        <v>1</v>
      </c>
      <c r="V147" s="5">
        <v>1</v>
      </c>
      <c r="W147" s="5">
        <v>1</v>
      </c>
      <c r="X147" s="5">
        <v>1</v>
      </c>
      <c r="Y147" s="5">
        <v>1</v>
      </c>
      <c r="Z147" s="5">
        <v>1</v>
      </c>
      <c r="AA147" s="5">
        <v>1</v>
      </c>
      <c r="AB147" s="5">
        <v>1</v>
      </c>
      <c r="AC147" s="5">
        <v>1</v>
      </c>
      <c r="AD147" s="5">
        <v>1</v>
      </c>
      <c r="AE147" s="5">
        <v>1</v>
      </c>
      <c r="AF147" s="5">
        <v>1</v>
      </c>
      <c r="AG147" s="5">
        <v>1</v>
      </c>
      <c r="AH147" s="5">
        <v>1</v>
      </c>
      <c r="AI147" s="5">
        <v>1</v>
      </c>
      <c r="AJ147" s="5">
        <v>1</v>
      </c>
      <c r="AK147" s="5">
        <v>1</v>
      </c>
      <c r="AL147" s="5">
        <v>1</v>
      </c>
      <c r="AM147" s="5">
        <v>1</v>
      </c>
      <c r="AN147" s="5">
        <v>1</v>
      </c>
      <c r="AO147" s="5">
        <v>1</v>
      </c>
      <c r="AP147" s="5">
        <v>1</v>
      </c>
      <c r="AQ147" s="5">
        <v>1</v>
      </c>
      <c r="AR147" s="5">
        <v>1</v>
      </c>
      <c r="AS147" s="5">
        <v>1</v>
      </c>
      <c r="AT147" s="5">
        <v>1</v>
      </c>
    </row>
    <row r="148" spans="1:46" x14ac:dyDescent="0.3">
      <c r="A148" s="2" t="s">
        <v>339</v>
      </c>
      <c r="B148" s="5">
        <v>1</v>
      </c>
      <c r="C148" s="5">
        <v>1</v>
      </c>
      <c r="D148" s="5">
        <v>1</v>
      </c>
      <c r="E148" s="5">
        <v>1</v>
      </c>
      <c r="F148" s="5">
        <v>1</v>
      </c>
      <c r="G148" s="5">
        <v>1</v>
      </c>
      <c r="H148" s="5">
        <v>1</v>
      </c>
      <c r="I148" s="5">
        <v>1</v>
      </c>
      <c r="J148" s="5">
        <v>1</v>
      </c>
      <c r="K148" s="5">
        <v>1</v>
      </c>
      <c r="L148" s="5">
        <v>1</v>
      </c>
      <c r="M148" s="5">
        <v>1</v>
      </c>
      <c r="N148" s="5">
        <v>1</v>
      </c>
      <c r="O148" s="5">
        <v>1</v>
      </c>
      <c r="P148" s="5">
        <v>1</v>
      </c>
      <c r="Q148" s="5">
        <v>1</v>
      </c>
      <c r="R148" s="5">
        <v>1</v>
      </c>
      <c r="S148" s="5">
        <v>1</v>
      </c>
      <c r="T148" s="5">
        <v>1</v>
      </c>
      <c r="U148" s="5">
        <v>1</v>
      </c>
      <c r="V148" s="5">
        <v>1</v>
      </c>
      <c r="W148" s="5">
        <v>1</v>
      </c>
      <c r="X148" s="5">
        <v>1</v>
      </c>
      <c r="Y148" s="5">
        <v>1</v>
      </c>
      <c r="Z148" s="5">
        <v>1</v>
      </c>
      <c r="AA148" s="5">
        <v>1</v>
      </c>
      <c r="AB148" s="5">
        <v>1</v>
      </c>
      <c r="AC148" s="5">
        <v>1</v>
      </c>
      <c r="AD148" s="5">
        <v>1</v>
      </c>
      <c r="AE148" s="5">
        <v>1</v>
      </c>
      <c r="AF148" s="5">
        <v>1</v>
      </c>
      <c r="AG148" s="5">
        <v>1</v>
      </c>
      <c r="AH148" s="5">
        <v>1</v>
      </c>
      <c r="AI148" s="5">
        <v>1</v>
      </c>
      <c r="AJ148" s="5">
        <v>1</v>
      </c>
      <c r="AK148" s="5">
        <v>1</v>
      </c>
      <c r="AL148" s="5">
        <v>1</v>
      </c>
      <c r="AM148" s="5">
        <v>1</v>
      </c>
      <c r="AN148" s="5">
        <v>1</v>
      </c>
      <c r="AO148" s="5">
        <v>1</v>
      </c>
      <c r="AP148" s="5">
        <v>1</v>
      </c>
      <c r="AQ148" s="5">
        <v>1</v>
      </c>
      <c r="AR148" s="5">
        <v>1</v>
      </c>
      <c r="AS148" s="5">
        <v>1</v>
      </c>
      <c r="AT148" s="5">
        <v>1</v>
      </c>
    </row>
    <row r="149" spans="1:46" x14ac:dyDescent="0.3">
      <c r="A149" s="64" t="s">
        <v>357</v>
      </c>
      <c r="B149" s="5">
        <v>1</v>
      </c>
      <c r="C149" s="5">
        <v>1</v>
      </c>
      <c r="D149" s="5">
        <v>1</v>
      </c>
      <c r="E149" s="5">
        <v>1</v>
      </c>
      <c r="F149" s="5">
        <v>1</v>
      </c>
      <c r="G149" s="5">
        <v>1</v>
      </c>
      <c r="H149" s="5">
        <v>1</v>
      </c>
      <c r="I149" s="5">
        <v>1</v>
      </c>
      <c r="J149" s="5">
        <v>1</v>
      </c>
      <c r="K149" s="5">
        <v>1</v>
      </c>
      <c r="L149" s="5">
        <v>1</v>
      </c>
      <c r="M149" s="5">
        <v>1</v>
      </c>
      <c r="N149" s="5">
        <v>1</v>
      </c>
      <c r="O149" s="5">
        <v>1</v>
      </c>
      <c r="P149" s="5">
        <v>1</v>
      </c>
      <c r="Q149" s="5">
        <v>1</v>
      </c>
      <c r="R149" s="5">
        <v>1</v>
      </c>
      <c r="S149" s="5">
        <v>1</v>
      </c>
      <c r="T149" s="5">
        <v>1</v>
      </c>
      <c r="U149" s="5">
        <v>1</v>
      </c>
      <c r="V149" s="5">
        <v>1</v>
      </c>
      <c r="W149" s="5">
        <v>1</v>
      </c>
      <c r="X149" s="5">
        <v>1</v>
      </c>
      <c r="Y149" s="5">
        <v>1</v>
      </c>
      <c r="Z149" s="5">
        <v>1</v>
      </c>
      <c r="AA149" s="5">
        <v>1</v>
      </c>
      <c r="AB149" s="5">
        <v>1</v>
      </c>
      <c r="AC149" s="5">
        <v>1</v>
      </c>
      <c r="AD149" s="5">
        <v>1</v>
      </c>
      <c r="AE149" s="5">
        <v>1</v>
      </c>
      <c r="AF149" s="5">
        <v>1</v>
      </c>
      <c r="AG149" s="5">
        <v>1</v>
      </c>
      <c r="AH149" s="5">
        <v>1</v>
      </c>
      <c r="AI149" s="5">
        <v>1</v>
      </c>
      <c r="AJ149" s="5">
        <v>1</v>
      </c>
      <c r="AK149" s="5">
        <v>1</v>
      </c>
      <c r="AL149" s="5">
        <v>1</v>
      </c>
      <c r="AM149" s="5">
        <v>1</v>
      </c>
      <c r="AN149" s="5">
        <v>1</v>
      </c>
      <c r="AO149" s="5">
        <v>1</v>
      </c>
      <c r="AP149" s="5">
        <v>1</v>
      </c>
      <c r="AQ149" s="5">
        <v>1</v>
      </c>
      <c r="AR149" s="5">
        <v>1</v>
      </c>
      <c r="AS149" s="5">
        <v>1</v>
      </c>
      <c r="AT149" s="5">
        <v>1</v>
      </c>
    </row>
    <row r="150" spans="1:46" x14ac:dyDescent="0.3">
      <c r="A150" s="64" t="s">
        <v>358</v>
      </c>
      <c r="B150" s="5">
        <v>1</v>
      </c>
      <c r="C150" s="5">
        <v>1</v>
      </c>
      <c r="D150" s="5">
        <v>1</v>
      </c>
      <c r="E150" s="5">
        <v>1</v>
      </c>
      <c r="F150" s="5">
        <v>1</v>
      </c>
      <c r="G150" s="5">
        <v>1</v>
      </c>
      <c r="H150" s="5">
        <v>1</v>
      </c>
      <c r="I150" s="5">
        <v>1</v>
      </c>
      <c r="J150" s="5">
        <v>1</v>
      </c>
      <c r="K150" s="5">
        <v>1</v>
      </c>
      <c r="L150" s="5">
        <v>1</v>
      </c>
      <c r="M150" s="5">
        <v>1</v>
      </c>
      <c r="N150" s="5">
        <v>1</v>
      </c>
      <c r="O150" s="5">
        <v>1</v>
      </c>
      <c r="P150" s="5">
        <v>1</v>
      </c>
      <c r="Q150" s="5">
        <v>1</v>
      </c>
      <c r="R150" s="5">
        <v>1</v>
      </c>
      <c r="S150" s="5">
        <v>1</v>
      </c>
      <c r="T150" s="5">
        <v>1</v>
      </c>
      <c r="U150" s="5">
        <v>1</v>
      </c>
      <c r="V150" s="5">
        <v>1</v>
      </c>
      <c r="W150" s="5">
        <v>1</v>
      </c>
      <c r="X150" s="5">
        <v>1</v>
      </c>
      <c r="Y150" s="5">
        <v>1</v>
      </c>
      <c r="Z150" s="5">
        <v>1</v>
      </c>
      <c r="AA150" s="5">
        <v>1</v>
      </c>
      <c r="AB150" s="5">
        <v>1</v>
      </c>
      <c r="AC150" s="5">
        <v>1</v>
      </c>
      <c r="AD150" s="5">
        <v>1</v>
      </c>
      <c r="AE150" s="5">
        <v>1</v>
      </c>
      <c r="AF150" s="5">
        <v>1</v>
      </c>
      <c r="AG150" s="5">
        <v>1</v>
      </c>
      <c r="AH150" s="5">
        <v>1</v>
      </c>
      <c r="AI150" s="5">
        <v>1</v>
      </c>
      <c r="AJ150" s="5">
        <v>1</v>
      </c>
      <c r="AK150" s="5">
        <v>1</v>
      </c>
      <c r="AL150" s="5">
        <v>1</v>
      </c>
      <c r="AM150" s="5">
        <v>1</v>
      </c>
      <c r="AN150" s="5">
        <v>1</v>
      </c>
      <c r="AO150" s="5">
        <v>1</v>
      </c>
      <c r="AP150" s="5">
        <v>1</v>
      </c>
      <c r="AQ150" s="5">
        <v>1</v>
      </c>
      <c r="AR150" s="5">
        <v>1</v>
      </c>
      <c r="AS150" s="5">
        <v>1</v>
      </c>
      <c r="AT150" s="5">
        <v>1</v>
      </c>
    </row>
    <row r="151" spans="1:46" x14ac:dyDescent="0.3">
      <c r="A151" s="64" t="s">
        <v>359</v>
      </c>
      <c r="B151" s="5">
        <v>1</v>
      </c>
      <c r="C151" s="5">
        <v>1</v>
      </c>
      <c r="D151" s="5">
        <v>1</v>
      </c>
      <c r="E151" s="5">
        <v>1</v>
      </c>
      <c r="F151" s="5">
        <v>1</v>
      </c>
      <c r="G151" s="5">
        <v>1</v>
      </c>
      <c r="H151" s="5">
        <v>1</v>
      </c>
      <c r="I151" s="5">
        <v>1</v>
      </c>
      <c r="J151" s="5">
        <v>1</v>
      </c>
      <c r="K151" s="5">
        <v>1</v>
      </c>
      <c r="L151" s="5">
        <v>1</v>
      </c>
      <c r="M151" s="5">
        <v>1</v>
      </c>
      <c r="N151" s="5">
        <v>1</v>
      </c>
      <c r="O151" s="5">
        <v>1</v>
      </c>
      <c r="P151" s="5">
        <v>1</v>
      </c>
      <c r="Q151" s="5">
        <v>1</v>
      </c>
      <c r="R151" s="5">
        <v>1</v>
      </c>
      <c r="S151" s="5">
        <v>1</v>
      </c>
      <c r="T151" s="5">
        <v>1</v>
      </c>
      <c r="U151" s="5">
        <v>1</v>
      </c>
      <c r="V151" s="5">
        <v>1</v>
      </c>
      <c r="W151" s="5">
        <v>1</v>
      </c>
      <c r="X151" s="5">
        <v>1</v>
      </c>
      <c r="Y151" s="5">
        <v>1</v>
      </c>
      <c r="Z151" s="5">
        <v>1</v>
      </c>
      <c r="AA151" s="5">
        <v>1</v>
      </c>
      <c r="AB151" s="5">
        <v>1</v>
      </c>
      <c r="AC151" s="5">
        <v>1</v>
      </c>
      <c r="AD151" s="5">
        <v>1</v>
      </c>
      <c r="AE151" s="5">
        <v>1</v>
      </c>
      <c r="AF151" s="5">
        <v>1</v>
      </c>
      <c r="AG151" s="5">
        <v>1</v>
      </c>
      <c r="AH151" s="5">
        <v>1</v>
      </c>
      <c r="AI151" s="5">
        <v>1</v>
      </c>
      <c r="AJ151" s="5">
        <v>1</v>
      </c>
      <c r="AK151" s="5">
        <v>1</v>
      </c>
      <c r="AL151" s="5">
        <v>1</v>
      </c>
      <c r="AM151" s="5">
        <v>1</v>
      </c>
      <c r="AN151" s="5">
        <v>1</v>
      </c>
      <c r="AO151" s="5">
        <v>1</v>
      </c>
      <c r="AP151" s="5">
        <v>1</v>
      </c>
      <c r="AQ151" s="5">
        <v>1</v>
      </c>
      <c r="AR151" s="5">
        <v>1</v>
      </c>
      <c r="AS151" s="5">
        <v>1</v>
      </c>
      <c r="AT151" s="5">
        <v>1</v>
      </c>
    </row>
    <row r="152" spans="1:46" x14ac:dyDescent="0.3">
      <c r="A152" s="64" t="s">
        <v>360</v>
      </c>
      <c r="B152" s="5">
        <v>1</v>
      </c>
      <c r="C152" s="5">
        <v>1</v>
      </c>
      <c r="D152" s="5">
        <v>1</v>
      </c>
      <c r="E152" s="5">
        <v>1</v>
      </c>
      <c r="F152" s="5">
        <v>1</v>
      </c>
      <c r="G152" s="5">
        <v>1</v>
      </c>
      <c r="H152" s="5">
        <v>1</v>
      </c>
      <c r="I152" s="5">
        <v>1</v>
      </c>
      <c r="J152" s="5">
        <v>1</v>
      </c>
      <c r="K152" s="5">
        <v>1</v>
      </c>
      <c r="L152" s="5">
        <v>1</v>
      </c>
      <c r="M152" s="5">
        <v>1</v>
      </c>
      <c r="N152" s="5">
        <v>1</v>
      </c>
      <c r="O152" s="5">
        <v>1</v>
      </c>
      <c r="P152" s="5">
        <v>1</v>
      </c>
      <c r="Q152" s="5">
        <v>1</v>
      </c>
      <c r="R152" s="5">
        <v>1</v>
      </c>
      <c r="S152" s="5">
        <v>1</v>
      </c>
      <c r="T152" s="5">
        <v>1</v>
      </c>
      <c r="U152" s="5">
        <v>1</v>
      </c>
      <c r="V152" s="5">
        <v>1</v>
      </c>
      <c r="W152" s="5">
        <v>1</v>
      </c>
      <c r="X152" s="5">
        <v>1</v>
      </c>
      <c r="Y152" s="5">
        <v>1</v>
      </c>
      <c r="Z152" s="5">
        <v>1</v>
      </c>
      <c r="AA152" s="5">
        <v>1</v>
      </c>
      <c r="AB152" s="5">
        <v>1</v>
      </c>
      <c r="AC152" s="5">
        <v>1</v>
      </c>
      <c r="AD152" s="5">
        <v>1</v>
      </c>
      <c r="AE152" s="5">
        <v>1</v>
      </c>
      <c r="AF152" s="5">
        <v>1</v>
      </c>
      <c r="AG152" s="5">
        <v>1</v>
      </c>
      <c r="AH152" s="5">
        <v>1</v>
      </c>
      <c r="AI152" s="5">
        <v>1</v>
      </c>
      <c r="AJ152" s="5">
        <v>1</v>
      </c>
      <c r="AK152" s="5">
        <v>1</v>
      </c>
      <c r="AL152" s="5">
        <v>1</v>
      </c>
      <c r="AM152" s="5">
        <v>1</v>
      </c>
      <c r="AN152" s="5">
        <v>1</v>
      </c>
      <c r="AO152" s="5">
        <v>1</v>
      </c>
      <c r="AP152" s="5">
        <v>1</v>
      </c>
      <c r="AQ152" s="5">
        <v>1</v>
      </c>
      <c r="AR152" s="5">
        <v>1</v>
      </c>
      <c r="AS152" s="5">
        <v>1</v>
      </c>
      <c r="AT152" s="5">
        <v>1</v>
      </c>
    </row>
    <row r="153" spans="1:46" x14ac:dyDescent="0.3">
      <c r="A153" s="64" t="s">
        <v>361</v>
      </c>
      <c r="B153" s="5">
        <v>1</v>
      </c>
      <c r="C153" s="5">
        <v>1</v>
      </c>
      <c r="D153" s="5">
        <v>1</v>
      </c>
      <c r="E153" s="5">
        <v>1</v>
      </c>
      <c r="F153" s="5">
        <v>1</v>
      </c>
      <c r="G153" s="5">
        <v>1</v>
      </c>
      <c r="H153" s="5">
        <v>1</v>
      </c>
      <c r="I153" s="5">
        <v>1</v>
      </c>
      <c r="J153" s="5">
        <v>1</v>
      </c>
      <c r="K153" s="5">
        <v>1</v>
      </c>
      <c r="L153" s="5">
        <v>1</v>
      </c>
      <c r="M153" s="5">
        <v>1</v>
      </c>
      <c r="N153" s="5">
        <v>1</v>
      </c>
      <c r="O153" s="5">
        <v>1</v>
      </c>
      <c r="P153" s="5">
        <v>1</v>
      </c>
      <c r="Q153" s="5">
        <v>1</v>
      </c>
      <c r="R153" s="5">
        <v>1</v>
      </c>
      <c r="S153" s="5">
        <v>1</v>
      </c>
      <c r="T153" s="5">
        <v>1</v>
      </c>
      <c r="U153" s="5">
        <v>1</v>
      </c>
      <c r="V153" s="5">
        <v>1</v>
      </c>
      <c r="W153" s="5">
        <v>1</v>
      </c>
      <c r="X153" s="5">
        <v>1</v>
      </c>
      <c r="Y153" s="5">
        <v>1</v>
      </c>
      <c r="Z153" s="5">
        <v>1</v>
      </c>
      <c r="AA153" s="5">
        <v>1</v>
      </c>
      <c r="AB153" s="5">
        <v>1</v>
      </c>
      <c r="AC153" s="5">
        <v>1</v>
      </c>
      <c r="AD153" s="5">
        <v>1</v>
      </c>
      <c r="AE153" s="5">
        <v>1</v>
      </c>
      <c r="AF153" s="5">
        <v>1</v>
      </c>
      <c r="AG153" s="5">
        <v>1</v>
      </c>
      <c r="AH153" s="5">
        <v>1</v>
      </c>
      <c r="AI153" s="5">
        <v>1</v>
      </c>
      <c r="AJ153" s="5">
        <v>1</v>
      </c>
      <c r="AK153" s="5">
        <v>1</v>
      </c>
      <c r="AL153" s="5">
        <v>1</v>
      </c>
      <c r="AM153" s="5">
        <v>1</v>
      </c>
      <c r="AN153" s="5">
        <v>1</v>
      </c>
      <c r="AO153" s="5">
        <v>1</v>
      </c>
      <c r="AP153" s="5">
        <v>1</v>
      </c>
      <c r="AQ153" s="5">
        <v>1</v>
      </c>
      <c r="AR153" s="5">
        <v>1</v>
      </c>
      <c r="AS153" s="5">
        <v>1</v>
      </c>
      <c r="AT153" s="5">
        <v>1</v>
      </c>
    </row>
    <row r="154" spans="1:46" x14ac:dyDescent="0.3">
      <c r="A154" s="64" t="s">
        <v>362</v>
      </c>
      <c r="B154" s="5">
        <v>1</v>
      </c>
      <c r="C154" s="5">
        <v>1</v>
      </c>
      <c r="D154" s="5">
        <v>1</v>
      </c>
      <c r="E154" s="5">
        <v>1</v>
      </c>
      <c r="F154" s="5">
        <v>1</v>
      </c>
      <c r="G154" s="5">
        <v>1</v>
      </c>
      <c r="H154" s="5">
        <v>1</v>
      </c>
      <c r="I154" s="5">
        <v>1</v>
      </c>
      <c r="J154" s="5">
        <v>1</v>
      </c>
      <c r="K154" s="5">
        <v>1</v>
      </c>
      <c r="L154" s="5">
        <v>1</v>
      </c>
      <c r="M154" s="5">
        <v>1</v>
      </c>
      <c r="N154" s="5">
        <v>1</v>
      </c>
      <c r="O154" s="5">
        <v>1</v>
      </c>
      <c r="P154" s="5">
        <v>1</v>
      </c>
      <c r="Q154" s="5">
        <v>1</v>
      </c>
      <c r="R154" s="5">
        <v>1</v>
      </c>
      <c r="S154" s="5">
        <v>1</v>
      </c>
      <c r="T154" s="5">
        <v>1</v>
      </c>
      <c r="U154" s="5">
        <v>1</v>
      </c>
      <c r="V154" s="5">
        <v>1</v>
      </c>
      <c r="W154" s="5">
        <v>1</v>
      </c>
      <c r="X154" s="5">
        <v>1</v>
      </c>
      <c r="Y154" s="5">
        <v>1</v>
      </c>
      <c r="Z154" s="5">
        <v>1</v>
      </c>
      <c r="AA154" s="5">
        <v>1</v>
      </c>
      <c r="AB154" s="5">
        <v>1</v>
      </c>
      <c r="AC154" s="5">
        <v>1</v>
      </c>
      <c r="AD154" s="5">
        <v>1</v>
      </c>
      <c r="AE154" s="5">
        <v>1</v>
      </c>
      <c r="AF154" s="5">
        <v>1</v>
      </c>
      <c r="AG154" s="5">
        <v>1</v>
      </c>
      <c r="AH154" s="5">
        <v>1</v>
      </c>
      <c r="AI154" s="5">
        <v>1</v>
      </c>
      <c r="AJ154" s="5">
        <v>1</v>
      </c>
      <c r="AK154" s="5">
        <v>1</v>
      </c>
      <c r="AL154" s="5">
        <v>1</v>
      </c>
      <c r="AM154" s="5">
        <v>1</v>
      </c>
      <c r="AN154" s="5">
        <v>1</v>
      </c>
      <c r="AO154" s="5">
        <v>1</v>
      </c>
      <c r="AP154" s="5">
        <v>1</v>
      </c>
      <c r="AQ154" s="5">
        <v>1</v>
      </c>
      <c r="AR154" s="5">
        <v>1</v>
      </c>
      <c r="AS154" s="5">
        <v>1</v>
      </c>
      <c r="AT154" s="5">
        <v>1</v>
      </c>
    </row>
    <row r="155" spans="1:46" x14ac:dyDescent="0.3">
      <c r="A155" s="64" t="s">
        <v>363</v>
      </c>
      <c r="B155" s="5">
        <v>1</v>
      </c>
      <c r="C155" s="5">
        <v>1</v>
      </c>
      <c r="D155" s="5">
        <v>1</v>
      </c>
      <c r="E155" s="5">
        <v>1</v>
      </c>
      <c r="F155" s="5">
        <v>1</v>
      </c>
      <c r="G155" s="5">
        <v>1</v>
      </c>
      <c r="H155" s="5">
        <v>1</v>
      </c>
      <c r="I155" s="5">
        <v>1</v>
      </c>
      <c r="J155" s="5">
        <v>1</v>
      </c>
      <c r="K155" s="5">
        <v>1</v>
      </c>
      <c r="L155" s="5">
        <v>1</v>
      </c>
      <c r="M155" s="5">
        <v>1</v>
      </c>
      <c r="N155" s="5">
        <v>1</v>
      </c>
      <c r="O155" s="5">
        <v>1</v>
      </c>
      <c r="P155" s="5">
        <v>1</v>
      </c>
      <c r="Q155" s="5">
        <v>1</v>
      </c>
      <c r="R155" s="5">
        <v>1</v>
      </c>
      <c r="S155" s="5">
        <v>1</v>
      </c>
      <c r="T155" s="5">
        <v>1</v>
      </c>
      <c r="U155" s="5">
        <v>1</v>
      </c>
      <c r="V155" s="5">
        <v>1</v>
      </c>
      <c r="W155" s="5">
        <v>1</v>
      </c>
      <c r="X155" s="5">
        <v>1</v>
      </c>
      <c r="Y155" s="5">
        <v>1</v>
      </c>
      <c r="Z155" s="5">
        <v>1</v>
      </c>
      <c r="AA155" s="5">
        <v>1</v>
      </c>
      <c r="AB155" s="5">
        <v>1</v>
      </c>
      <c r="AC155" s="5">
        <v>1</v>
      </c>
      <c r="AD155" s="5">
        <v>1</v>
      </c>
      <c r="AE155" s="5">
        <v>1</v>
      </c>
      <c r="AF155" s="5">
        <v>1</v>
      </c>
      <c r="AG155" s="5">
        <v>1</v>
      </c>
      <c r="AH155" s="5">
        <v>1</v>
      </c>
      <c r="AI155" s="5">
        <v>1</v>
      </c>
      <c r="AJ155" s="5">
        <v>1</v>
      </c>
      <c r="AK155" s="5">
        <v>1</v>
      </c>
      <c r="AL155" s="5">
        <v>1</v>
      </c>
      <c r="AM155" s="5">
        <v>1</v>
      </c>
      <c r="AN155" s="5">
        <v>1</v>
      </c>
      <c r="AO155" s="5">
        <v>1</v>
      </c>
      <c r="AP155" s="5">
        <v>1</v>
      </c>
      <c r="AQ155" s="5">
        <v>1</v>
      </c>
      <c r="AR155" s="5">
        <v>1</v>
      </c>
      <c r="AS155" s="5">
        <v>1</v>
      </c>
      <c r="AT155" s="5">
        <v>1</v>
      </c>
    </row>
    <row r="156" spans="1:46" x14ac:dyDescent="0.3">
      <c r="A156" s="64" t="s">
        <v>364</v>
      </c>
      <c r="B156" s="5">
        <v>1</v>
      </c>
      <c r="C156" s="5">
        <v>1</v>
      </c>
      <c r="D156" s="5">
        <v>1</v>
      </c>
      <c r="E156" s="5">
        <v>1</v>
      </c>
      <c r="F156" s="5">
        <v>1</v>
      </c>
      <c r="G156" s="5">
        <v>1</v>
      </c>
      <c r="H156" s="5">
        <v>1</v>
      </c>
      <c r="I156" s="5">
        <v>1</v>
      </c>
      <c r="J156" s="5">
        <v>1</v>
      </c>
      <c r="K156" s="5">
        <v>1</v>
      </c>
      <c r="L156" s="5">
        <v>1</v>
      </c>
      <c r="M156" s="5">
        <v>1</v>
      </c>
      <c r="N156" s="5">
        <v>1</v>
      </c>
      <c r="O156" s="5">
        <v>1</v>
      </c>
      <c r="P156" s="5">
        <v>1</v>
      </c>
      <c r="Q156" s="5">
        <v>1</v>
      </c>
      <c r="R156" s="5">
        <v>1</v>
      </c>
      <c r="S156" s="5">
        <v>1</v>
      </c>
      <c r="T156" s="5">
        <v>1</v>
      </c>
      <c r="U156" s="5">
        <v>1</v>
      </c>
      <c r="V156" s="5">
        <v>1</v>
      </c>
      <c r="W156" s="5">
        <v>1</v>
      </c>
      <c r="X156" s="5">
        <v>1</v>
      </c>
      <c r="Y156" s="5">
        <v>1</v>
      </c>
      <c r="Z156" s="5">
        <v>1</v>
      </c>
      <c r="AA156" s="5">
        <v>1</v>
      </c>
      <c r="AB156" s="5">
        <v>1</v>
      </c>
      <c r="AC156" s="5">
        <v>1</v>
      </c>
      <c r="AD156" s="5">
        <v>1</v>
      </c>
      <c r="AE156" s="5">
        <v>1</v>
      </c>
      <c r="AF156" s="5">
        <v>1</v>
      </c>
      <c r="AG156" s="5">
        <v>1</v>
      </c>
      <c r="AH156" s="5">
        <v>1</v>
      </c>
      <c r="AI156" s="5">
        <v>1</v>
      </c>
      <c r="AJ156" s="5">
        <v>1</v>
      </c>
      <c r="AK156" s="5">
        <v>1</v>
      </c>
      <c r="AL156" s="5">
        <v>1</v>
      </c>
      <c r="AM156" s="5">
        <v>1</v>
      </c>
      <c r="AN156" s="5">
        <v>1</v>
      </c>
      <c r="AO156" s="5">
        <v>1</v>
      </c>
      <c r="AP156" s="5">
        <v>1</v>
      </c>
      <c r="AQ156" s="5">
        <v>1</v>
      </c>
      <c r="AR156" s="5">
        <v>1</v>
      </c>
      <c r="AS156" s="5">
        <v>1</v>
      </c>
      <c r="AT156" s="5">
        <v>1</v>
      </c>
    </row>
    <row r="157" spans="1:46" x14ac:dyDescent="0.3">
      <c r="A157" s="64" t="s">
        <v>365</v>
      </c>
      <c r="B157" s="5">
        <v>1</v>
      </c>
      <c r="C157" s="5">
        <v>1</v>
      </c>
      <c r="D157" s="5">
        <v>1</v>
      </c>
      <c r="E157" s="5">
        <v>1</v>
      </c>
      <c r="F157" s="5">
        <v>1</v>
      </c>
      <c r="G157" s="5">
        <v>1</v>
      </c>
      <c r="H157" s="5">
        <v>1</v>
      </c>
      <c r="I157" s="5">
        <v>1</v>
      </c>
      <c r="J157" s="5">
        <v>1</v>
      </c>
      <c r="K157" s="5">
        <v>1</v>
      </c>
      <c r="L157" s="5">
        <v>1</v>
      </c>
      <c r="M157" s="5">
        <v>1</v>
      </c>
      <c r="N157" s="5">
        <v>1</v>
      </c>
      <c r="O157" s="5">
        <v>1</v>
      </c>
      <c r="P157" s="5">
        <v>1</v>
      </c>
      <c r="Q157" s="5">
        <v>1</v>
      </c>
      <c r="R157" s="5">
        <v>1</v>
      </c>
      <c r="S157" s="5">
        <v>1</v>
      </c>
      <c r="T157" s="5">
        <v>1</v>
      </c>
      <c r="U157" s="5">
        <v>1</v>
      </c>
      <c r="V157" s="5">
        <v>1</v>
      </c>
      <c r="W157" s="5">
        <v>1</v>
      </c>
      <c r="X157" s="5">
        <v>1</v>
      </c>
      <c r="Y157" s="5">
        <v>1</v>
      </c>
      <c r="Z157" s="5">
        <v>1</v>
      </c>
      <c r="AA157" s="5">
        <v>1</v>
      </c>
      <c r="AB157" s="5">
        <v>1</v>
      </c>
      <c r="AC157" s="5">
        <v>1</v>
      </c>
      <c r="AD157" s="5">
        <v>1</v>
      </c>
      <c r="AE157" s="5">
        <v>1</v>
      </c>
      <c r="AF157" s="5">
        <v>1</v>
      </c>
      <c r="AG157" s="5">
        <v>1</v>
      </c>
      <c r="AH157" s="5">
        <v>1</v>
      </c>
      <c r="AI157" s="5">
        <v>1</v>
      </c>
      <c r="AJ157" s="5">
        <v>1</v>
      </c>
      <c r="AK157" s="5">
        <v>1</v>
      </c>
      <c r="AL157" s="5">
        <v>1</v>
      </c>
      <c r="AM157" s="5">
        <v>1</v>
      </c>
      <c r="AN157" s="5">
        <v>1</v>
      </c>
      <c r="AO157" s="5">
        <v>1</v>
      </c>
      <c r="AP157" s="5">
        <v>1</v>
      </c>
      <c r="AQ157" s="5">
        <v>1</v>
      </c>
      <c r="AR157" s="5">
        <v>1</v>
      </c>
      <c r="AS157" s="5">
        <v>1</v>
      </c>
      <c r="AT157" s="5">
        <v>1</v>
      </c>
    </row>
    <row r="158" spans="1:46" x14ac:dyDescent="0.3">
      <c r="A158" s="64" t="s">
        <v>366</v>
      </c>
      <c r="B158" s="5">
        <v>1</v>
      </c>
      <c r="C158" s="5">
        <v>1</v>
      </c>
      <c r="D158" s="5">
        <v>1</v>
      </c>
      <c r="E158" s="5">
        <v>1</v>
      </c>
      <c r="F158" s="5">
        <v>1</v>
      </c>
      <c r="G158" s="5">
        <v>1</v>
      </c>
      <c r="H158" s="5">
        <v>1</v>
      </c>
      <c r="I158" s="5">
        <v>1</v>
      </c>
      <c r="J158" s="5">
        <v>1</v>
      </c>
      <c r="K158" s="5">
        <v>1</v>
      </c>
      <c r="L158" s="5">
        <v>1</v>
      </c>
      <c r="M158" s="5">
        <v>1</v>
      </c>
      <c r="N158" s="5">
        <v>1</v>
      </c>
      <c r="O158" s="5">
        <v>1</v>
      </c>
      <c r="P158" s="5">
        <v>1</v>
      </c>
      <c r="Q158" s="5">
        <v>1</v>
      </c>
      <c r="R158" s="5">
        <v>1</v>
      </c>
      <c r="S158" s="5">
        <v>1</v>
      </c>
      <c r="T158" s="5">
        <v>1</v>
      </c>
      <c r="U158" s="5">
        <v>1</v>
      </c>
      <c r="V158" s="5">
        <v>1</v>
      </c>
      <c r="W158" s="5">
        <v>1</v>
      </c>
      <c r="X158" s="5">
        <v>1</v>
      </c>
      <c r="Y158" s="5">
        <v>1</v>
      </c>
      <c r="Z158" s="5">
        <v>1</v>
      </c>
      <c r="AA158" s="5">
        <v>1</v>
      </c>
      <c r="AB158" s="5">
        <v>1</v>
      </c>
      <c r="AC158" s="5">
        <v>1</v>
      </c>
      <c r="AD158" s="5">
        <v>1</v>
      </c>
      <c r="AE158" s="5">
        <v>1</v>
      </c>
      <c r="AF158" s="5">
        <v>1</v>
      </c>
      <c r="AG158" s="5">
        <v>1</v>
      </c>
      <c r="AH158" s="5">
        <v>1</v>
      </c>
      <c r="AI158" s="5">
        <v>1</v>
      </c>
      <c r="AJ158" s="5">
        <v>1</v>
      </c>
      <c r="AK158" s="5">
        <v>1</v>
      </c>
      <c r="AL158" s="5">
        <v>1</v>
      </c>
      <c r="AM158" s="5">
        <v>1</v>
      </c>
      <c r="AN158" s="5">
        <v>1</v>
      </c>
      <c r="AO158" s="5">
        <v>1</v>
      </c>
      <c r="AP158" s="5">
        <v>1</v>
      </c>
      <c r="AQ158" s="5">
        <v>1</v>
      </c>
      <c r="AR158" s="5">
        <v>1</v>
      </c>
      <c r="AS158" s="5">
        <v>1</v>
      </c>
      <c r="AT158" s="5">
        <v>1</v>
      </c>
    </row>
    <row r="159" spans="1:46" x14ac:dyDescent="0.3">
      <c r="A159" s="64" t="s">
        <v>367</v>
      </c>
      <c r="B159" s="5">
        <v>1</v>
      </c>
      <c r="C159" s="5">
        <v>1</v>
      </c>
      <c r="D159" s="5">
        <v>1</v>
      </c>
      <c r="E159" s="5">
        <v>1</v>
      </c>
      <c r="F159" s="5">
        <v>1</v>
      </c>
      <c r="G159" s="5">
        <v>1</v>
      </c>
      <c r="H159" s="5">
        <v>1</v>
      </c>
      <c r="I159" s="5">
        <v>1</v>
      </c>
      <c r="J159" s="5">
        <v>1</v>
      </c>
      <c r="K159" s="5">
        <v>1</v>
      </c>
      <c r="L159" s="5">
        <v>1</v>
      </c>
      <c r="M159" s="5">
        <v>1</v>
      </c>
      <c r="N159" s="5">
        <v>1</v>
      </c>
      <c r="O159" s="5">
        <v>1</v>
      </c>
      <c r="P159" s="5">
        <v>1</v>
      </c>
      <c r="Q159" s="5">
        <v>1</v>
      </c>
      <c r="R159" s="5">
        <v>1</v>
      </c>
      <c r="S159" s="5">
        <v>1</v>
      </c>
      <c r="T159" s="5">
        <v>1</v>
      </c>
      <c r="U159" s="5">
        <v>1</v>
      </c>
      <c r="V159" s="5">
        <v>1</v>
      </c>
      <c r="W159" s="5">
        <v>1</v>
      </c>
      <c r="X159" s="5">
        <v>1</v>
      </c>
      <c r="Y159" s="5">
        <v>1</v>
      </c>
      <c r="Z159" s="5">
        <v>1</v>
      </c>
      <c r="AA159" s="5">
        <v>1</v>
      </c>
      <c r="AB159" s="5">
        <v>1</v>
      </c>
      <c r="AC159" s="5">
        <v>1</v>
      </c>
      <c r="AD159" s="5">
        <v>1</v>
      </c>
      <c r="AE159" s="5">
        <v>1</v>
      </c>
      <c r="AF159" s="5">
        <v>1</v>
      </c>
      <c r="AG159" s="5">
        <v>1</v>
      </c>
      <c r="AH159" s="5">
        <v>1</v>
      </c>
      <c r="AI159" s="5">
        <v>1</v>
      </c>
      <c r="AJ159" s="5">
        <v>1</v>
      </c>
      <c r="AK159" s="5">
        <v>1</v>
      </c>
      <c r="AL159" s="5">
        <v>1</v>
      </c>
      <c r="AM159" s="5">
        <v>1</v>
      </c>
      <c r="AN159" s="5">
        <v>1</v>
      </c>
      <c r="AO159" s="5">
        <v>1</v>
      </c>
      <c r="AP159" s="5">
        <v>1</v>
      </c>
      <c r="AQ159" s="5">
        <v>1</v>
      </c>
      <c r="AR159" s="5">
        <v>1</v>
      </c>
      <c r="AS159" s="5">
        <v>1</v>
      </c>
      <c r="AT159" s="5">
        <v>1</v>
      </c>
    </row>
    <row r="160" spans="1:46" x14ac:dyDescent="0.3">
      <c r="A160" s="64" t="s">
        <v>368</v>
      </c>
      <c r="B160" s="5">
        <v>1</v>
      </c>
      <c r="C160" s="5">
        <v>1</v>
      </c>
      <c r="D160" s="5">
        <v>1</v>
      </c>
      <c r="E160" s="5">
        <v>1</v>
      </c>
      <c r="F160" s="5">
        <v>1</v>
      </c>
      <c r="G160" s="5">
        <v>1</v>
      </c>
      <c r="H160" s="5">
        <v>1</v>
      </c>
      <c r="I160" s="5">
        <v>1</v>
      </c>
      <c r="J160" s="5">
        <v>1</v>
      </c>
      <c r="K160" s="5">
        <v>1</v>
      </c>
      <c r="L160" s="5">
        <v>1</v>
      </c>
      <c r="M160" s="5">
        <v>1</v>
      </c>
      <c r="N160" s="5">
        <v>1</v>
      </c>
      <c r="O160" s="5">
        <v>1</v>
      </c>
      <c r="P160" s="5">
        <v>1</v>
      </c>
      <c r="Q160" s="5">
        <v>1</v>
      </c>
      <c r="R160" s="5">
        <v>1</v>
      </c>
      <c r="S160" s="5">
        <v>1</v>
      </c>
      <c r="T160" s="5">
        <v>1</v>
      </c>
      <c r="U160" s="5">
        <v>1</v>
      </c>
      <c r="V160" s="5">
        <v>1</v>
      </c>
      <c r="W160" s="5">
        <v>1</v>
      </c>
      <c r="X160" s="5">
        <v>1</v>
      </c>
      <c r="Y160" s="5">
        <v>1</v>
      </c>
      <c r="Z160" s="5">
        <v>1</v>
      </c>
      <c r="AA160" s="5">
        <v>1</v>
      </c>
      <c r="AB160" s="5">
        <v>1</v>
      </c>
      <c r="AC160" s="5">
        <v>1</v>
      </c>
      <c r="AD160" s="5">
        <v>1</v>
      </c>
      <c r="AE160" s="5">
        <v>1</v>
      </c>
      <c r="AF160" s="5">
        <v>1</v>
      </c>
      <c r="AG160" s="5">
        <v>1</v>
      </c>
      <c r="AH160" s="5">
        <v>1</v>
      </c>
      <c r="AI160" s="5">
        <v>1</v>
      </c>
      <c r="AJ160" s="5">
        <v>1</v>
      </c>
      <c r="AK160" s="5">
        <v>1</v>
      </c>
      <c r="AL160" s="5">
        <v>1</v>
      </c>
      <c r="AM160" s="5">
        <v>1</v>
      </c>
      <c r="AN160" s="5">
        <v>1</v>
      </c>
      <c r="AO160" s="5">
        <v>1</v>
      </c>
      <c r="AP160" s="5">
        <v>1</v>
      </c>
      <c r="AQ160" s="5">
        <v>1</v>
      </c>
      <c r="AR160" s="5">
        <v>1</v>
      </c>
      <c r="AS160" s="5">
        <v>1</v>
      </c>
      <c r="AT160" s="5">
        <v>1</v>
      </c>
    </row>
    <row r="161" spans="1:46" x14ac:dyDescent="0.3">
      <c r="A161" s="64" t="s">
        <v>375</v>
      </c>
      <c r="B161" s="5">
        <v>1</v>
      </c>
      <c r="C161" s="5">
        <v>1</v>
      </c>
      <c r="D161" s="5">
        <v>1</v>
      </c>
      <c r="E161" s="5">
        <v>1</v>
      </c>
      <c r="F161" s="5">
        <v>1</v>
      </c>
      <c r="G161" s="5">
        <v>1</v>
      </c>
      <c r="H161" s="5">
        <v>1</v>
      </c>
      <c r="I161" s="5">
        <v>1</v>
      </c>
      <c r="J161" s="5">
        <v>1</v>
      </c>
      <c r="K161" s="5">
        <v>1</v>
      </c>
      <c r="L161" s="5">
        <v>1</v>
      </c>
      <c r="M161" s="5">
        <v>1</v>
      </c>
      <c r="N161" s="5">
        <v>1</v>
      </c>
      <c r="O161" s="5">
        <v>1</v>
      </c>
      <c r="P161" s="5">
        <v>1</v>
      </c>
      <c r="Q161" s="5">
        <v>1</v>
      </c>
      <c r="R161" s="5">
        <v>1</v>
      </c>
      <c r="S161" s="5">
        <v>1</v>
      </c>
      <c r="T161" s="5">
        <v>1</v>
      </c>
      <c r="U161" s="5">
        <v>1</v>
      </c>
      <c r="V161" s="5">
        <v>1</v>
      </c>
      <c r="W161" s="5">
        <v>1</v>
      </c>
      <c r="X161" s="5">
        <v>1</v>
      </c>
      <c r="Y161" s="5">
        <v>1</v>
      </c>
      <c r="Z161" s="5">
        <v>1</v>
      </c>
      <c r="AA161" s="5">
        <v>1</v>
      </c>
      <c r="AB161" s="5">
        <v>1</v>
      </c>
      <c r="AC161" s="5">
        <v>1</v>
      </c>
      <c r="AD161" s="5">
        <v>1</v>
      </c>
      <c r="AE161" s="5">
        <v>1</v>
      </c>
      <c r="AF161" s="5">
        <v>1</v>
      </c>
      <c r="AG161" s="5">
        <v>1</v>
      </c>
      <c r="AH161" s="5">
        <v>1</v>
      </c>
      <c r="AI161" s="5">
        <v>1</v>
      </c>
      <c r="AJ161" s="5">
        <v>1</v>
      </c>
      <c r="AK161" s="5">
        <v>1</v>
      </c>
      <c r="AL161" s="5">
        <v>1</v>
      </c>
      <c r="AM161" s="5">
        <v>1</v>
      </c>
      <c r="AN161" s="5">
        <v>1</v>
      </c>
      <c r="AO161" s="5">
        <v>1</v>
      </c>
      <c r="AP161" s="5">
        <v>1</v>
      </c>
      <c r="AQ161" s="5">
        <v>1</v>
      </c>
      <c r="AR161" s="5">
        <v>1</v>
      </c>
      <c r="AS161" s="5">
        <v>1</v>
      </c>
      <c r="AT161" s="5">
        <v>1</v>
      </c>
    </row>
    <row r="162" spans="1:46" x14ac:dyDescent="0.3">
      <c r="A162" s="64" t="s">
        <v>376</v>
      </c>
      <c r="B162" s="5">
        <v>1</v>
      </c>
      <c r="C162" s="5">
        <v>1</v>
      </c>
      <c r="D162" s="5">
        <v>1</v>
      </c>
      <c r="E162" s="5">
        <v>1</v>
      </c>
      <c r="F162" s="5">
        <v>1</v>
      </c>
      <c r="G162" s="5">
        <v>1</v>
      </c>
      <c r="H162" s="5">
        <v>1</v>
      </c>
      <c r="I162" s="5">
        <v>1</v>
      </c>
      <c r="J162" s="5">
        <v>1</v>
      </c>
      <c r="K162" s="5">
        <v>1</v>
      </c>
      <c r="L162" s="5">
        <v>1</v>
      </c>
      <c r="M162" s="5">
        <v>1</v>
      </c>
      <c r="N162" s="5">
        <v>1</v>
      </c>
      <c r="O162" s="5">
        <v>1</v>
      </c>
      <c r="P162" s="5">
        <v>1</v>
      </c>
      <c r="Q162" s="5">
        <v>1</v>
      </c>
      <c r="R162" s="5">
        <v>1</v>
      </c>
      <c r="S162" s="5">
        <v>1</v>
      </c>
      <c r="T162" s="5">
        <v>1</v>
      </c>
      <c r="U162" s="5">
        <v>1</v>
      </c>
      <c r="V162" s="5">
        <v>1</v>
      </c>
      <c r="W162" s="5">
        <v>1</v>
      </c>
      <c r="X162" s="5">
        <v>1</v>
      </c>
      <c r="Y162" s="5">
        <v>1</v>
      </c>
      <c r="Z162" s="5">
        <v>1</v>
      </c>
      <c r="AA162" s="5">
        <v>1</v>
      </c>
      <c r="AB162" s="5">
        <v>1</v>
      </c>
      <c r="AC162" s="5">
        <v>1</v>
      </c>
      <c r="AD162" s="5">
        <v>1</v>
      </c>
      <c r="AE162" s="5">
        <v>1</v>
      </c>
      <c r="AF162" s="5">
        <v>1</v>
      </c>
      <c r="AG162" s="5">
        <v>1</v>
      </c>
      <c r="AH162" s="5">
        <v>1</v>
      </c>
      <c r="AI162" s="5">
        <v>1</v>
      </c>
      <c r="AJ162" s="5">
        <v>1</v>
      </c>
      <c r="AK162" s="5">
        <v>1</v>
      </c>
      <c r="AL162" s="5">
        <v>1</v>
      </c>
      <c r="AM162" s="5">
        <v>1</v>
      </c>
      <c r="AN162" s="5">
        <v>1</v>
      </c>
      <c r="AO162" s="5">
        <v>1</v>
      </c>
      <c r="AP162" s="5">
        <v>1</v>
      </c>
      <c r="AQ162" s="5">
        <v>1</v>
      </c>
      <c r="AR162" s="5">
        <v>1</v>
      </c>
      <c r="AS162" s="5">
        <v>1</v>
      </c>
      <c r="AT162" s="5">
        <v>1</v>
      </c>
    </row>
    <row r="163" spans="1:46" x14ac:dyDescent="0.3">
      <c r="A163" s="64" t="s">
        <v>377</v>
      </c>
      <c r="B163" s="5">
        <v>1</v>
      </c>
      <c r="C163" s="5">
        <v>1</v>
      </c>
      <c r="D163" s="5">
        <v>1</v>
      </c>
      <c r="E163" s="5">
        <v>1</v>
      </c>
      <c r="F163" s="5">
        <v>1</v>
      </c>
      <c r="G163" s="5">
        <v>1</v>
      </c>
      <c r="H163" s="5">
        <v>1</v>
      </c>
      <c r="I163" s="5">
        <v>1</v>
      </c>
      <c r="J163" s="5">
        <v>1</v>
      </c>
      <c r="K163" s="5">
        <v>1</v>
      </c>
      <c r="L163" s="5">
        <v>1</v>
      </c>
      <c r="M163" s="5">
        <v>1</v>
      </c>
      <c r="N163" s="5">
        <v>1</v>
      </c>
      <c r="O163" s="5">
        <v>1</v>
      </c>
      <c r="P163" s="5">
        <v>1</v>
      </c>
      <c r="Q163" s="5">
        <v>1</v>
      </c>
      <c r="R163" s="5">
        <v>1</v>
      </c>
      <c r="S163" s="5">
        <v>1</v>
      </c>
      <c r="T163" s="5">
        <v>1</v>
      </c>
      <c r="U163" s="5">
        <v>1</v>
      </c>
      <c r="V163" s="5">
        <v>1</v>
      </c>
      <c r="W163" s="5">
        <v>1</v>
      </c>
      <c r="X163" s="5">
        <v>1</v>
      </c>
      <c r="Y163" s="5">
        <v>1</v>
      </c>
      <c r="Z163" s="5">
        <v>1</v>
      </c>
      <c r="AA163" s="5">
        <v>1</v>
      </c>
      <c r="AB163" s="5">
        <v>1</v>
      </c>
      <c r="AC163" s="5">
        <v>1</v>
      </c>
      <c r="AD163" s="5">
        <v>1</v>
      </c>
      <c r="AE163" s="5">
        <v>1</v>
      </c>
      <c r="AF163" s="5">
        <v>1</v>
      </c>
      <c r="AG163" s="5">
        <v>1</v>
      </c>
      <c r="AH163" s="5">
        <v>1</v>
      </c>
      <c r="AI163" s="5">
        <v>1</v>
      </c>
      <c r="AJ163" s="5">
        <v>1</v>
      </c>
      <c r="AK163" s="5">
        <v>1</v>
      </c>
      <c r="AL163" s="5">
        <v>1</v>
      </c>
      <c r="AM163" s="5">
        <v>1</v>
      </c>
      <c r="AN163" s="5">
        <v>1</v>
      </c>
      <c r="AO163" s="5">
        <v>1</v>
      </c>
      <c r="AP163" s="5">
        <v>1</v>
      </c>
      <c r="AQ163" s="5">
        <v>1</v>
      </c>
      <c r="AR163" s="5">
        <v>1</v>
      </c>
      <c r="AS163" s="5">
        <v>1</v>
      </c>
      <c r="AT163" s="5">
        <v>1</v>
      </c>
    </row>
    <row r="164" spans="1:46" x14ac:dyDescent="0.3">
      <c r="A164" s="64" t="s">
        <v>378</v>
      </c>
      <c r="B164" s="5">
        <v>1</v>
      </c>
      <c r="C164" s="5">
        <v>1</v>
      </c>
      <c r="D164" s="5">
        <v>1</v>
      </c>
      <c r="E164" s="5">
        <v>1</v>
      </c>
      <c r="F164" s="5">
        <v>1</v>
      </c>
      <c r="G164" s="5">
        <v>1</v>
      </c>
      <c r="H164" s="5">
        <v>1</v>
      </c>
      <c r="I164" s="5">
        <v>1</v>
      </c>
      <c r="J164" s="5">
        <v>1</v>
      </c>
      <c r="K164" s="5">
        <v>1</v>
      </c>
      <c r="L164" s="5">
        <v>1</v>
      </c>
      <c r="M164" s="5">
        <v>1</v>
      </c>
      <c r="N164" s="5">
        <v>1</v>
      </c>
      <c r="O164" s="5">
        <v>1</v>
      </c>
      <c r="P164" s="5">
        <v>1</v>
      </c>
      <c r="Q164" s="5">
        <v>1</v>
      </c>
      <c r="R164" s="5">
        <v>1</v>
      </c>
      <c r="S164" s="5">
        <v>1</v>
      </c>
      <c r="T164" s="5">
        <v>1</v>
      </c>
      <c r="U164" s="5">
        <v>1</v>
      </c>
      <c r="V164" s="5">
        <v>1</v>
      </c>
      <c r="W164" s="5">
        <v>1</v>
      </c>
      <c r="X164" s="5">
        <v>1</v>
      </c>
      <c r="Y164" s="5">
        <v>1</v>
      </c>
      <c r="Z164" s="5">
        <v>1</v>
      </c>
      <c r="AA164" s="5">
        <v>1</v>
      </c>
      <c r="AB164" s="5">
        <v>1</v>
      </c>
      <c r="AC164" s="5">
        <v>1</v>
      </c>
      <c r="AD164" s="5">
        <v>1</v>
      </c>
      <c r="AE164" s="5">
        <v>1</v>
      </c>
      <c r="AF164" s="5">
        <v>1</v>
      </c>
      <c r="AG164" s="5">
        <v>1</v>
      </c>
      <c r="AH164" s="5">
        <v>1</v>
      </c>
      <c r="AI164" s="5">
        <v>1</v>
      </c>
      <c r="AJ164" s="5">
        <v>1</v>
      </c>
      <c r="AK164" s="5">
        <v>1</v>
      </c>
      <c r="AL164" s="5">
        <v>1</v>
      </c>
      <c r="AM164" s="5">
        <v>1</v>
      </c>
      <c r="AN164" s="5">
        <v>1</v>
      </c>
      <c r="AO164" s="5">
        <v>1</v>
      </c>
      <c r="AP164" s="5">
        <v>1</v>
      </c>
      <c r="AQ164" s="5">
        <v>1</v>
      </c>
      <c r="AR164" s="5">
        <v>1</v>
      </c>
      <c r="AS164" s="5">
        <v>1</v>
      </c>
      <c r="AT164" s="5">
        <v>1</v>
      </c>
    </row>
    <row r="165" spans="1:46" x14ac:dyDescent="0.3">
      <c r="A165" s="64" t="s">
        <v>379</v>
      </c>
      <c r="B165" s="5">
        <v>1</v>
      </c>
      <c r="C165" s="5">
        <v>1</v>
      </c>
      <c r="D165" s="5">
        <v>1</v>
      </c>
      <c r="E165" s="5">
        <v>1</v>
      </c>
      <c r="F165" s="5">
        <v>1</v>
      </c>
      <c r="G165" s="5">
        <v>1</v>
      </c>
      <c r="H165" s="5">
        <v>1</v>
      </c>
      <c r="I165" s="5">
        <v>1</v>
      </c>
      <c r="J165" s="5">
        <v>1</v>
      </c>
      <c r="K165" s="5">
        <v>1</v>
      </c>
      <c r="L165" s="5">
        <v>1</v>
      </c>
      <c r="M165" s="5">
        <v>1</v>
      </c>
      <c r="N165" s="5">
        <v>1</v>
      </c>
      <c r="O165" s="5">
        <v>1</v>
      </c>
      <c r="P165" s="5">
        <v>1</v>
      </c>
      <c r="Q165" s="5">
        <v>1</v>
      </c>
      <c r="R165" s="5">
        <v>1</v>
      </c>
      <c r="S165" s="5">
        <v>1</v>
      </c>
      <c r="T165" s="5">
        <v>1</v>
      </c>
      <c r="U165" s="5">
        <v>1</v>
      </c>
      <c r="V165" s="5">
        <v>1</v>
      </c>
      <c r="W165" s="5">
        <v>1</v>
      </c>
      <c r="X165" s="5">
        <v>1</v>
      </c>
      <c r="Y165" s="5">
        <v>1</v>
      </c>
      <c r="Z165" s="5">
        <v>1</v>
      </c>
      <c r="AA165" s="5">
        <v>1</v>
      </c>
      <c r="AB165" s="5">
        <v>1</v>
      </c>
      <c r="AC165" s="5">
        <v>1</v>
      </c>
      <c r="AD165" s="5">
        <v>1</v>
      </c>
      <c r="AE165" s="5">
        <v>1</v>
      </c>
      <c r="AF165" s="5">
        <v>1</v>
      </c>
      <c r="AG165" s="5">
        <v>1</v>
      </c>
      <c r="AH165" s="5">
        <v>1</v>
      </c>
      <c r="AI165" s="5">
        <v>1</v>
      </c>
      <c r="AJ165" s="5">
        <v>1</v>
      </c>
      <c r="AK165" s="5">
        <v>1</v>
      </c>
      <c r="AL165" s="5">
        <v>1</v>
      </c>
      <c r="AM165" s="5">
        <v>1</v>
      </c>
      <c r="AN165" s="5">
        <v>1</v>
      </c>
      <c r="AO165" s="5">
        <v>1</v>
      </c>
      <c r="AP165" s="5">
        <v>1</v>
      </c>
      <c r="AQ165" s="5">
        <v>1</v>
      </c>
      <c r="AR165" s="5">
        <v>1</v>
      </c>
      <c r="AS165" s="5">
        <v>1</v>
      </c>
      <c r="AT165" s="5">
        <v>1</v>
      </c>
    </row>
    <row r="166" spans="1:46" x14ac:dyDescent="0.3">
      <c r="A166" s="64" t="s">
        <v>380</v>
      </c>
      <c r="B166" s="5">
        <v>1</v>
      </c>
      <c r="C166" s="5">
        <v>1</v>
      </c>
      <c r="D166" s="5">
        <v>1</v>
      </c>
      <c r="E166" s="5">
        <v>1</v>
      </c>
      <c r="F166" s="5">
        <v>1</v>
      </c>
      <c r="G166" s="5">
        <v>1</v>
      </c>
      <c r="H166" s="5">
        <v>1</v>
      </c>
      <c r="I166" s="5">
        <v>1</v>
      </c>
      <c r="J166" s="5">
        <v>1</v>
      </c>
      <c r="K166" s="5">
        <v>1</v>
      </c>
      <c r="L166" s="5">
        <v>1</v>
      </c>
      <c r="M166" s="5">
        <v>1</v>
      </c>
      <c r="N166" s="5">
        <v>1</v>
      </c>
      <c r="O166" s="5">
        <v>1</v>
      </c>
      <c r="P166" s="5">
        <v>1</v>
      </c>
      <c r="Q166" s="5">
        <v>1</v>
      </c>
      <c r="R166" s="5">
        <v>1</v>
      </c>
      <c r="S166" s="5">
        <v>1</v>
      </c>
      <c r="T166" s="5">
        <v>1</v>
      </c>
      <c r="U166" s="5">
        <v>1</v>
      </c>
      <c r="V166" s="5">
        <v>1</v>
      </c>
      <c r="W166" s="5">
        <v>1</v>
      </c>
      <c r="X166" s="5">
        <v>1</v>
      </c>
      <c r="Y166" s="5">
        <v>1</v>
      </c>
      <c r="Z166" s="5">
        <v>1</v>
      </c>
      <c r="AA166" s="5">
        <v>1</v>
      </c>
      <c r="AB166" s="5">
        <v>1</v>
      </c>
      <c r="AC166" s="5">
        <v>1</v>
      </c>
      <c r="AD166" s="5">
        <v>1</v>
      </c>
      <c r="AE166" s="5">
        <v>1</v>
      </c>
      <c r="AF166" s="5">
        <v>1</v>
      </c>
      <c r="AG166" s="5">
        <v>1</v>
      </c>
      <c r="AH166" s="5">
        <v>1</v>
      </c>
      <c r="AI166" s="5">
        <v>1</v>
      </c>
      <c r="AJ166" s="5">
        <v>1</v>
      </c>
      <c r="AK166" s="5">
        <v>1</v>
      </c>
      <c r="AL166" s="5">
        <v>1</v>
      </c>
      <c r="AM166" s="5">
        <v>1</v>
      </c>
      <c r="AN166" s="5">
        <v>1</v>
      </c>
      <c r="AO166" s="5">
        <v>1</v>
      </c>
      <c r="AP166" s="5">
        <v>1</v>
      </c>
      <c r="AQ166" s="5">
        <v>1</v>
      </c>
      <c r="AR166" s="5">
        <v>1</v>
      </c>
      <c r="AS166" s="5">
        <v>1</v>
      </c>
      <c r="AT166" s="5">
        <v>1</v>
      </c>
    </row>
    <row r="167" spans="1:46" x14ac:dyDescent="0.3">
      <c r="A167" s="64" t="s">
        <v>381</v>
      </c>
      <c r="B167" s="5">
        <v>1</v>
      </c>
      <c r="C167" s="5">
        <v>1</v>
      </c>
      <c r="D167" s="5">
        <v>1</v>
      </c>
      <c r="E167" s="5">
        <v>1</v>
      </c>
      <c r="F167" s="5">
        <v>1</v>
      </c>
      <c r="G167" s="5">
        <v>1</v>
      </c>
      <c r="H167" s="5">
        <v>1</v>
      </c>
      <c r="I167" s="5">
        <v>1</v>
      </c>
      <c r="J167" s="5">
        <v>1</v>
      </c>
      <c r="K167" s="5">
        <v>1</v>
      </c>
      <c r="L167" s="5">
        <v>1</v>
      </c>
      <c r="M167" s="5">
        <v>1</v>
      </c>
      <c r="N167" s="5">
        <v>1</v>
      </c>
      <c r="O167" s="5">
        <v>1</v>
      </c>
      <c r="P167" s="5">
        <v>1</v>
      </c>
      <c r="Q167" s="5">
        <v>1</v>
      </c>
      <c r="R167" s="5">
        <v>1</v>
      </c>
      <c r="S167" s="5">
        <v>1</v>
      </c>
      <c r="T167" s="5">
        <v>1</v>
      </c>
      <c r="U167" s="5">
        <v>1</v>
      </c>
      <c r="V167" s="5">
        <v>1</v>
      </c>
      <c r="W167" s="5">
        <v>1</v>
      </c>
      <c r="X167" s="5">
        <v>1</v>
      </c>
      <c r="Y167" s="5">
        <v>1</v>
      </c>
      <c r="Z167" s="5">
        <v>1</v>
      </c>
      <c r="AA167" s="5">
        <v>1</v>
      </c>
      <c r="AB167" s="5">
        <v>1</v>
      </c>
      <c r="AC167" s="5">
        <v>1</v>
      </c>
      <c r="AD167" s="5">
        <v>1</v>
      </c>
      <c r="AE167" s="5">
        <v>1</v>
      </c>
      <c r="AF167" s="5">
        <v>1</v>
      </c>
      <c r="AG167" s="5">
        <v>1</v>
      </c>
      <c r="AH167" s="5">
        <v>1</v>
      </c>
      <c r="AI167" s="5">
        <v>1</v>
      </c>
      <c r="AJ167" s="5">
        <v>1</v>
      </c>
      <c r="AK167" s="5">
        <v>1</v>
      </c>
      <c r="AL167" s="5">
        <v>1</v>
      </c>
      <c r="AM167" s="5">
        <v>1</v>
      </c>
      <c r="AN167" s="5">
        <v>1</v>
      </c>
      <c r="AO167" s="5">
        <v>1</v>
      </c>
      <c r="AP167" s="5">
        <v>1</v>
      </c>
      <c r="AQ167" s="5">
        <v>1</v>
      </c>
      <c r="AR167" s="5">
        <v>1</v>
      </c>
      <c r="AS167" s="5">
        <v>1</v>
      </c>
      <c r="AT167" s="5">
        <v>1</v>
      </c>
    </row>
    <row r="168" spans="1:46" x14ac:dyDescent="0.3">
      <c r="A168" s="64" t="s">
        <v>382</v>
      </c>
      <c r="B168" s="5">
        <v>1</v>
      </c>
      <c r="C168" s="5">
        <v>1</v>
      </c>
      <c r="D168" s="5">
        <v>1</v>
      </c>
      <c r="E168" s="5">
        <v>1</v>
      </c>
      <c r="F168" s="5">
        <v>1</v>
      </c>
      <c r="G168" s="5">
        <v>1</v>
      </c>
      <c r="H168" s="5">
        <v>1</v>
      </c>
      <c r="I168" s="5">
        <v>1</v>
      </c>
      <c r="J168" s="5">
        <v>1</v>
      </c>
      <c r="K168" s="5">
        <v>1</v>
      </c>
      <c r="L168" s="5">
        <v>1</v>
      </c>
      <c r="M168" s="5">
        <v>1</v>
      </c>
      <c r="N168" s="5">
        <v>1</v>
      </c>
      <c r="O168" s="5">
        <v>1</v>
      </c>
      <c r="P168" s="5">
        <v>1</v>
      </c>
      <c r="Q168" s="5">
        <v>1</v>
      </c>
      <c r="R168" s="5">
        <v>1</v>
      </c>
      <c r="S168" s="5">
        <v>1</v>
      </c>
      <c r="T168" s="5">
        <v>1</v>
      </c>
      <c r="U168" s="5">
        <v>1</v>
      </c>
      <c r="V168" s="5">
        <v>1</v>
      </c>
      <c r="W168" s="5">
        <v>1</v>
      </c>
      <c r="X168" s="5">
        <v>1</v>
      </c>
      <c r="Y168" s="5">
        <v>1</v>
      </c>
      <c r="Z168" s="5">
        <v>1</v>
      </c>
      <c r="AA168" s="5">
        <v>1</v>
      </c>
      <c r="AB168" s="5">
        <v>1</v>
      </c>
      <c r="AC168" s="5">
        <v>1</v>
      </c>
      <c r="AD168" s="5">
        <v>1</v>
      </c>
      <c r="AE168" s="5">
        <v>1</v>
      </c>
      <c r="AF168" s="5">
        <v>1</v>
      </c>
      <c r="AG168" s="5">
        <v>1</v>
      </c>
      <c r="AH168" s="5">
        <v>1</v>
      </c>
      <c r="AI168" s="5">
        <v>1</v>
      </c>
      <c r="AJ168" s="5">
        <v>1</v>
      </c>
      <c r="AK168" s="5">
        <v>1</v>
      </c>
      <c r="AL168" s="5">
        <v>1</v>
      </c>
      <c r="AM168" s="5">
        <v>1</v>
      </c>
      <c r="AN168" s="5">
        <v>1</v>
      </c>
      <c r="AO168" s="5">
        <v>1</v>
      </c>
      <c r="AP168" s="5">
        <v>1</v>
      </c>
      <c r="AQ168" s="5">
        <v>1</v>
      </c>
      <c r="AR168" s="5">
        <v>1</v>
      </c>
      <c r="AS168" s="5">
        <v>1</v>
      </c>
      <c r="AT168" s="5">
        <v>1</v>
      </c>
    </row>
    <row r="169" spans="1:46" x14ac:dyDescent="0.3">
      <c r="A169" s="64" t="s">
        <v>383</v>
      </c>
      <c r="B169" s="5">
        <v>1</v>
      </c>
      <c r="C169" s="5">
        <v>1</v>
      </c>
      <c r="D169" s="5">
        <v>1</v>
      </c>
      <c r="E169" s="5">
        <v>1</v>
      </c>
      <c r="F169" s="5">
        <v>1</v>
      </c>
      <c r="G169" s="5">
        <v>1</v>
      </c>
      <c r="H169" s="5">
        <v>1</v>
      </c>
      <c r="I169" s="5">
        <v>1</v>
      </c>
      <c r="J169" s="5">
        <v>1</v>
      </c>
      <c r="K169" s="5">
        <v>1</v>
      </c>
      <c r="L169" s="5">
        <v>1</v>
      </c>
      <c r="M169" s="5">
        <v>1</v>
      </c>
      <c r="N169" s="5">
        <v>1</v>
      </c>
      <c r="O169" s="5">
        <v>1</v>
      </c>
      <c r="P169" s="5">
        <v>1</v>
      </c>
      <c r="Q169" s="5">
        <v>1</v>
      </c>
      <c r="R169" s="5">
        <v>1</v>
      </c>
      <c r="S169" s="5">
        <v>1</v>
      </c>
      <c r="T169" s="5">
        <v>1</v>
      </c>
      <c r="U169" s="5">
        <v>1</v>
      </c>
      <c r="V169" s="5">
        <v>1</v>
      </c>
      <c r="W169" s="5">
        <v>1</v>
      </c>
      <c r="X169" s="5">
        <v>1</v>
      </c>
      <c r="Y169" s="5">
        <v>1</v>
      </c>
      <c r="Z169" s="5">
        <v>1</v>
      </c>
      <c r="AA169" s="5">
        <v>1</v>
      </c>
      <c r="AB169" s="5">
        <v>1</v>
      </c>
      <c r="AC169" s="5">
        <v>1</v>
      </c>
      <c r="AD169" s="5">
        <v>1</v>
      </c>
      <c r="AE169" s="5">
        <v>1</v>
      </c>
      <c r="AF169" s="5">
        <v>1</v>
      </c>
      <c r="AG169" s="5">
        <v>1</v>
      </c>
      <c r="AH169" s="5">
        <v>1</v>
      </c>
      <c r="AI169" s="5">
        <v>1</v>
      </c>
      <c r="AJ169" s="5">
        <v>1</v>
      </c>
      <c r="AK169" s="5">
        <v>1</v>
      </c>
      <c r="AL169" s="5">
        <v>1</v>
      </c>
      <c r="AM169" s="5">
        <v>1</v>
      </c>
      <c r="AN169" s="5">
        <v>1</v>
      </c>
      <c r="AO169" s="5">
        <v>1</v>
      </c>
      <c r="AP169" s="5">
        <v>1</v>
      </c>
      <c r="AQ169" s="5">
        <v>1</v>
      </c>
      <c r="AR169" s="5">
        <v>1</v>
      </c>
      <c r="AS169" s="5">
        <v>1</v>
      </c>
      <c r="AT169" s="5">
        <v>1</v>
      </c>
    </row>
    <row r="170" spans="1:46" x14ac:dyDescent="0.3">
      <c r="A170" s="64" t="s">
        <v>384</v>
      </c>
      <c r="B170" s="5">
        <v>1</v>
      </c>
      <c r="C170" s="5">
        <v>1</v>
      </c>
      <c r="D170" s="5">
        <v>1</v>
      </c>
      <c r="E170" s="5">
        <v>1</v>
      </c>
      <c r="F170" s="5">
        <v>1</v>
      </c>
      <c r="G170" s="5">
        <v>1</v>
      </c>
      <c r="H170" s="5">
        <v>1</v>
      </c>
      <c r="I170" s="5">
        <v>1</v>
      </c>
      <c r="J170" s="5">
        <v>1</v>
      </c>
      <c r="K170" s="5">
        <v>1</v>
      </c>
      <c r="L170" s="5">
        <v>1</v>
      </c>
      <c r="M170" s="5">
        <v>1</v>
      </c>
      <c r="N170" s="5">
        <v>1</v>
      </c>
      <c r="O170" s="5">
        <v>1</v>
      </c>
      <c r="P170" s="5">
        <v>1</v>
      </c>
      <c r="Q170" s="5">
        <v>1</v>
      </c>
      <c r="R170" s="5">
        <v>1</v>
      </c>
      <c r="S170" s="5">
        <v>1</v>
      </c>
      <c r="T170" s="5">
        <v>1</v>
      </c>
      <c r="U170" s="5">
        <v>1</v>
      </c>
      <c r="V170" s="5">
        <v>1</v>
      </c>
      <c r="W170" s="5">
        <v>1</v>
      </c>
      <c r="X170" s="5">
        <v>1</v>
      </c>
      <c r="Y170" s="5">
        <v>1</v>
      </c>
      <c r="Z170" s="5">
        <v>1</v>
      </c>
      <c r="AA170" s="5">
        <v>1</v>
      </c>
      <c r="AB170" s="5">
        <v>1</v>
      </c>
      <c r="AC170" s="5">
        <v>1</v>
      </c>
      <c r="AD170" s="5">
        <v>1</v>
      </c>
      <c r="AE170" s="5">
        <v>1</v>
      </c>
      <c r="AF170" s="5">
        <v>1</v>
      </c>
      <c r="AG170" s="5">
        <v>1</v>
      </c>
      <c r="AH170" s="5">
        <v>1</v>
      </c>
      <c r="AI170" s="5">
        <v>1</v>
      </c>
      <c r="AJ170" s="5">
        <v>1</v>
      </c>
      <c r="AK170" s="5">
        <v>1</v>
      </c>
      <c r="AL170" s="5">
        <v>1</v>
      </c>
      <c r="AM170" s="5">
        <v>1</v>
      </c>
      <c r="AN170" s="5">
        <v>1</v>
      </c>
      <c r="AO170" s="5">
        <v>1</v>
      </c>
      <c r="AP170" s="5">
        <v>1</v>
      </c>
      <c r="AQ170" s="5">
        <v>1</v>
      </c>
      <c r="AR170" s="5">
        <v>1</v>
      </c>
      <c r="AS170" s="5">
        <v>1</v>
      </c>
      <c r="AT170" s="5">
        <v>1</v>
      </c>
    </row>
    <row r="171" spans="1:46" x14ac:dyDescent="0.3">
      <c r="A171" s="64" t="s">
        <v>385</v>
      </c>
      <c r="B171" s="5">
        <v>1</v>
      </c>
      <c r="C171" s="5">
        <v>1</v>
      </c>
      <c r="D171" s="5">
        <v>1</v>
      </c>
      <c r="E171" s="5">
        <v>1</v>
      </c>
      <c r="F171" s="5">
        <v>1</v>
      </c>
      <c r="G171" s="5">
        <v>1</v>
      </c>
      <c r="H171" s="5">
        <v>1</v>
      </c>
      <c r="I171" s="5">
        <v>1</v>
      </c>
      <c r="J171" s="5">
        <v>1</v>
      </c>
      <c r="K171" s="5">
        <v>1</v>
      </c>
      <c r="L171" s="5">
        <v>1</v>
      </c>
      <c r="M171" s="5">
        <v>1</v>
      </c>
      <c r="N171" s="5">
        <v>1</v>
      </c>
      <c r="O171" s="5">
        <v>1</v>
      </c>
      <c r="P171" s="5">
        <v>1</v>
      </c>
      <c r="Q171" s="5">
        <v>1</v>
      </c>
      <c r="R171" s="5">
        <v>1</v>
      </c>
      <c r="S171" s="5">
        <v>1</v>
      </c>
      <c r="T171" s="5">
        <v>1</v>
      </c>
      <c r="U171" s="5">
        <v>1</v>
      </c>
      <c r="V171" s="5">
        <v>1</v>
      </c>
      <c r="W171" s="5">
        <v>1</v>
      </c>
      <c r="X171" s="5">
        <v>1</v>
      </c>
      <c r="Y171" s="5">
        <v>1</v>
      </c>
      <c r="Z171" s="5">
        <v>1</v>
      </c>
      <c r="AA171" s="5">
        <v>1</v>
      </c>
      <c r="AB171" s="5">
        <v>1</v>
      </c>
      <c r="AC171" s="5">
        <v>1</v>
      </c>
      <c r="AD171" s="5">
        <v>1</v>
      </c>
      <c r="AE171" s="5">
        <v>1</v>
      </c>
      <c r="AF171" s="5">
        <v>1</v>
      </c>
      <c r="AG171" s="5">
        <v>1</v>
      </c>
      <c r="AH171" s="5">
        <v>1</v>
      </c>
      <c r="AI171" s="5">
        <v>1</v>
      </c>
      <c r="AJ171" s="5">
        <v>1</v>
      </c>
      <c r="AK171" s="5">
        <v>1</v>
      </c>
      <c r="AL171" s="5">
        <v>1</v>
      </c>
      <c r="AM171" s="5">
        <v>1</v>
      </c>
      <c r="AN171" s="5">
        <v>1</v>
      </c>
      <c r="AO171" s="5">
        <v>1</v>
      </c>
      <c r="AP171" s="5">
        <v>1</v>
      </c>
      <c r="AQ171" s="5">
        <v>1</v>
      </c>
      <c r="AR171" s="5">
        <v>1</v>
      </c>
      <c r="AS171" s="5">
        <v>1</v>
      </c>
      <c r="AT171" s="5">
        <v>1</v>
      </c>
    </row>
    <row r="172" spans="1:46" x14ac:dyDescent="0.3">
      <c r="A172" s="64" t="s">
        <v>386</v>
      </c>
      <c r="B172" s="5">
        <v>1</v>
      </c>
      <c r="C172" s="5">
        <v>1</v>
      </c>
      <c r="D172" s="5">
        <v>1</v>
      </c>
      <c r="E172" s="5">
        <v>1</v>
      </c>
      <c r="F172" s="5">
        <v>1</v>
      </c>
      <c r="G172" s="5">
        <v>1</v>
      </c>
      <c r="H172" s="5">
        <v>1</v>
      </c>
      <c r="I172" s="5">
        <v>1</v>
      </c>
      <c r="J172" s="5">
        <v>1</v>
      </c>
      <c r="K172" s="5">
        <v>1</v>
      </c>
      <c r="L172" s="5">
        <v>1</v>
      </c>
      <c r="M172" s="5">
        <v>1</v>
      </c>
      <c r="N172" s="5">
        <v>1</v>
      </c>
      <c r="O172" s="5">
        <v>1</v>
      </c>
      <c r="P172" s="5">
        <v>1</v>
      </c>
      <c r="Q172" s="5">
        <v>1</v>
      </c>
      <c r="R172" s="5">
        <v>1</v>
      </c>
      <c r="S172" s="5">
        <v>1</v>
      </c>
      <c r="T172" s="5">
        <v>1</v>
      </c>
      <c r="U172" s="5">
        <v>1</v>
      </c>
      <c r="V172" s="5">
        <v>1</v>
      </c>
      <c r="W172" s="5">
        <v>1</v>
      </c>
      <c r="X172" s="5">
        <v>1</v>
      </c>
      <c r="Y172" s="5">
        <v>1</v>
      </c>
      <c r="Z172" s="5">
        <v>1</v>
      </c>
      <c r="AA172" s="5">
        <v>1</v>
      </c>
      <c r="AB172" s="5">
        <v>1</v>
      </c>
      <c r="AC172" s="5">
        <v>1</v>
      </c>
      <c r="AD172" s="5">
        <v>1</v>
      </c>
      <c r="AE172" s="5">
        <v>1</v>
      </c>
      <c r="AF172" s="5">
        <v>1</v>
      </c>
      <c r="AG172" s="5">
        <v>1</v>
      </c>
      <c r="AH172" s="5">
        <v>1</v>
      </c>
      <c r="AI172" s="5">
        <v>1</v>
      </c>
      <c r="AJ172" s="5">
        <v>1</v>
      </c>
      <c r="AK172" s="5">
        <v>1</v>
      </c>
      <c r="AL172" s="5">
        <v>1</v>
      </c>
      <c r="AM172" s="5">
        <v>1</v>
      </c>
      <c r="AN172" s="5">
        <v>1</v>
      </c>
      <c r="AO172" s="5">
        <v>1</v>
      </c>
      <c r="AP172" s="5">
        <v>1</v>
      </c>
      <c r="AQ172" s="5">
        <v>1</v>
      </c>
      <c r="AR172" s="5">
        <v>1</v>
      </c>
      <c r="AS172" s="5">
        <v>1</v>
      </c>
      <c r="AT172" s="5">
        <v>1</v>
      </c>
    </row>
  </sheetData>
  <mergeCells count="8">
    <mergeCell ref="B1:V1"/>
    <mergeCell ref="W1:AT1"/>
    <mergeCell ref="B2:H2"/>
    <mergeCell ref="I2:O2"/>
    <mergeCell ref="P2:V2"/>
    <mergeCell ref="W2:AD2"/>
    <mergeCell ref="AE2:AL2"/>
    <mergeCell ref="AM2:AT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Y294"/>
  <sheetViews>
    <sheetView zoomScaleNormal="100" workbookViewId="0">
      <pane xSplit="1" ySplit="3" topLeftCell="B153" activePane="bottomRight" state="frozen"/>
      <selection activeCell="CB169" sqref="CB169"/>
      <selection pane="topRight" activeCell="CB169" sqref="CB169"/>
      <selection pane="bottomLeft" activeCell="CB169" sqref="CB169"/>
      <selection pane="bottomRight" activeCell="C182" sqref="C182"/>
    </sheetView>
  </sheetViews>
  <sheetFormatPr baseColWidth="10" defaultColWidth="11.453125" defaultRowHeight="12" x14ac:dyDescent="0.3"/>
  <cols>
    <col min="1" max="1" width="13.453125" style="1" customWidth="1"/>
    <col min="2" max="91" width="11.453125" style="1"/>
    <col min="92" max="129" width="11.453125" style="59"/>
    <col min="130" max="16384" width="11.453125" style="1"/>
  </cols>
  <sheetData>
    <row r="1" spans="1:91" x14ac:dyDescent="0.3">
      <c r="A1" s="6" t="s">
        <v>113</v>
      </c>
      <c r="B1" s="431" t="s">
        <v>36</v>
      </c>
      <c r="C1" s="432"/>
      <c r="D1" s="432"/>
      <c r="E1" s="432"/>
      <c r="F1" s="432"/>
      <c r="G1" s="432"/>
      <c r="H1" s="432"/>
      <c r="I1" s="432"/>
      <c r="J1" s="432"/>
      <c r="K1" s="432"/>
      <c r="L1" s="432"/>
      <c r="M1" s="432"/>
      <c r="N1" s="432"/>
      <c r="O1" s="432"/>
      <c r="P1" s="432"/>
      <c r="Q1" s="432"/>
      <c r="R1" s="432"/>
      <c r="S1" s="432"/>
      <c r="T1" s="432"/>
      <c r="U1" s="432"/>
      <c r="V1" s="432"/>
      <c r="W1" s="431" t="s">
        <v>48</v>
      </c>
      <c r="X1" s="432"/>
      <c r="Y1" s="432"/>
      <c r="Z1" s="432"/>
      <c r="AA1" s="432"/>
      <c r="AB1" s="432"/>
      <c r="AC1" s="432"/>
      <c r="AD1" s="432"/>
      <c r="AE1" s="432"/>
      <c r="AF1" s="432"/>
      <c r="AG1" s="432"/>
      <c r="AH1" s="432"/>
      <c r="AI1" s="432"/>
      <c r="AJ1" s="432"/>
      <c r="AK1" s="432"/>
      <c r="AL1" s="432"/>
      <c r="AM1" s="432"/>
      <c r="AN1" s="432"/>
      <c r="AO1" s="432"/>
      <c r="AP1" s="432"/>
      <c r="AQ1" s="432"/>
      <c r="AR1" s="431" t="s">
        <v>36</v>
      </c>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t="s">
        <v>48</v>
      </c>
      <c r="BQ1" s="431"/>
      <c r="BR1" s="431"/>
      <c r="BS1" s="431"/>
      <c r="BT1" s="431"/>
      <c r="BU1" s="431"/>
      <c r="BV1" s="431"/>
      <c r="BW1" s="431"/>
      <c r="BX1" s="431"/>
      <c r="BY1" s="431"/>
      <c r="BZ1" s="431"/>
      <c r="CA1" s="431"/>
      <c r="CB1" s="431"/>
      <c r="CC1" s="431"/>
      <c r="CD1" s="431"/>
      <c r="CE1" s="431"/>
      <c r="CF1" s="431"/>
      <c r="CG1" s="431"/>
      <c r="CH1" s="431"/>
      <c r="CI1" s="431"/>
      <c r="CJ1" s="431"/>
      <c r="CK1" s="431"/>
      <c r="CL1" s="431"/>
      <c r="CM1" s="431"/>
    </row>
    <row r="2" spans="1:91" x14ac:dyDescent="0.3">
      <c r="B2" s="425" t="s">
        <v>37</v>
      </c>
      <c r="C2" s="426"/>
      <c r="D2" s="426"/>
      <c r="E2" s="426"/>
      <c r="F2" s="426"/>
      <c r="G2" s="426"/>
      <c r="H2" s="426"/>
      <c r="I2" s="427" t="s">
        <v>38</v>
      </c>
      <c r="J2" s="428"/>
      <c r="K2" s="428"/>
      <c r="L2" s="428"/>
      <c r="M2" s="428"/>
      <c r="N2" s="428"/>
      <c r="O2" s="428"/>
      <c r="P2" s="429" t="s">
        <v>39</v>
      </c>
      <c r="Q2" s="424"/>
      <c r="R2" s="424"/>
      <c r="S2" s="424"/>
      <c r="T2" s="424"/>
      <c r="U2" s="424"/>
      <c r="V2" s="424"/>
      <c r="W2" s="425" t="s">
        <v>37</v>
      </c>
      <c r="X2" s="426"/>
      <c r="Y2" s="426"/>
      <c r="Z2" s="426"/>
      <c r="AA2" s="426"/>
      <c r="AB2" s="426"/>
      <c r="AC2" s="426"/>
      <c r="AD2" s="427" t="s">
        <v>38</v>
      </c>
      <c r="AE2" s="428"/>
      <c r="AF2" s="428"/>
      <c r="AG2" s="428"/>
      <c r="AH2" s="428"/>
      <c r="AI2" s="428"/>
      <c r="AJ2" s="428"/>
      <c r="AK2" s="429" t="s">
        <v>39</v>
      </c>
      <c r="AL2" s="424"/>
      <c r="AM2" s="424"/>
      <c r="AN2" s="424"/>
      <c r="AO2" s="424"/>
      <c r="AP2" s="424"/>
      <c r="AQ2" s="424"/>
      <c r="AR2" s="425" t="s">
        <v>37</v>
      </c>
      <c r="AS2" s="425"/>
      <c r="AT2" s="425"/>
      <c r="AU2" s="425"/>
      <c r="AV2" s="425"/>
      <c r="AW2" s="425"/>
      <c r="AX2" s="425"/>
      <c r="AY2" s="425"/>
      <c r="AZ2" s="430" t="s">
        <v>38</v>
      </c>
      <c r="BA2" s="430"/>
      <c r="BB2" s="430"/>
      <c r="BC2" s="430"/>
      <c r="BD2" s="430"/>
      <c r="BE2" s="430"/>
      <c r="BF2" s="430"/>
      <c r="BG2" s="430"/>
      <c r="BH2" s="424" t="s">
        <v>39</v>
      </c>
      <c r="BI2" s="424"/>
      <c r="BJ2" s="424"/>
      <c r="BK2" s="424"/>
      <c r="BL2" s="424"/>
      <c r="BM2" s="424"/>
      <c r="BN2" s="424"/>
      <c r="BO2" s="424"/>
      <c r="BP2" s="425" t="s">
        <v>37</v>
      </c>
      <c r="BQ2" s="425"/>
      <c r="BR2" s="425"/>
      <c r="BS2" s="425"/>
      <c r="BT2" s="425"/>
      <c r="BU2" s="425"/>
      <c r="BV2" s="425"/>
      <c r="BW2" s="425"/>
      <c r="BX2" s="430" t="s">
        <v>38</v>
      </c>
      <c r="BY2" s="430"/>
      <c r="BZ2" s="430"/>
      <c r="CA2" s="430"/>
      <c r="CB2" s="430"/>
      <c r="CC2" s="430"/>
      <c r="CD2" s="430"/>
      <c r="CE2" s="430"/>
      <c r="CF2" s="424" t="s">
        <v>39</v>
      </c>
      <c r="CG2" s="424"/>
      <c r="CH2" s="424"/>
      <c r="CI2" s="424"/>
      <c r="CJ2" s="424"/>
      <c r="CK2" s="424"/>
      <c r="CL2" s="424"/>
      <c r="CM2" s="424"/>
    </row>
    <row r="3" spans="1:91" s="59" customFormat="1" x14ac:dyDescent="0.3">
      <c r="A3" s="57"/>
      <c r="B3" s="58" t="s">
        <v>32</v>
      </c>
      <c r="C3" s="58" t="s">
        <v>127</v>
      </c>
      <c r="D3" s="58" t="s">
        <v>33</v>
      </c>
      <c r="E3" s="58" t="s">
        <v>128</v>
      </c>
      <c r="F3" s="58" t="s">
        <v>129</v>
      </c>
      <c r="G3" s="58" t="s">
        <v>34</v>
      </c>
      <c r="H3" s="58" t="s">
        <v>35</v>
      </c>
      <c r="I3" s="58" t="s">
        <v>32</v>
      </c>
      <c r="J3" s="58" t="s">
        <v>127</v>
      </c>
      <c r="K3" s="58" t="s">
        <v>33</v>
      </c>
      <c r="L3" s="58" t="s">
        <v>128</v>
      </c>
      <c r="M3" s="58" t="s">
        <v>129</v>
      </c>
      <c r="N3" s="58" t="s">
        <v>34</v>
      </c>
      <c r="O3" s="58" t="s">
        <v>35</v>
      </c>
      <c r="P3" s="58" t="s">
        <v>32</v>
      </c>
      <c r="Q3" s="58" t="s">
        <v>127</v>
      </c>
      <c r="R3" s="58" t="s">
        <v>33</v>
      </c>
      <c r="S3" s="58" t="s">
        <v>128</v>
      </c>
      <c r="T3" s="58" t="s">
        <v>129</v>
      </c>
      <c r="U3" s="58" t="s">
        <v>34</v>
      </c>
      <c r="V3" s="58" t="s">
        <v>35</v>
      </c>
      <c r="W3" s="58" t="s">
        <v>32</v>
      </c>
      <c r="X3" s="58" t="s">
        <v>127</v>
      </c>
      <c r="Y3" s="58" t="s">
        <v>33</v>
      </c>
      <c r="Z3" s="58" t="s">
        <v>128</v>
      </c>
      <c r="AA3" s="58" t="s">
        <v>129</v>
      </c>
      <c r="AB3" s="58" t="s">
        <v>34</v>
      </c>
      <c r="AC3" s="58" t="s">
        <v>35</v>
      </c>
      <c r="AD3" s="58" t="s">
        <v>32</v>
      </c>
      <c r="AE3" s="58" t="s">
        <v>127</v>
      </c>
      <c r="AF3" s="58" t="s">
        <v>33</v>
      </c>
      <c r="AG3" s="58" t="s">
        <v>128</v>
      </c>
      <c r="AH3" s="58" t="s">
        <v>129</v>
      </c>
      <c r="AI3" s="58" t="s">
        <v>34</v>
      </c>
      <c r="AJ3" s="58" t="s">
        <v>35</v>
      </c>
      <c r="AK3" s="58" t="s">
        <v>32</v>
      </c>
      <c r="AL3" s="58" t="s">
        <v>127</v>
      </c>
      <c r="AM3" s="58" t="s">
        <v>33</v>
      </c>
      <c r="AN3" s="58" t="s">
        <v>128</v>
      </c>
      <c r="AO3" s="58" t="s">
        <v>129</v>
      </c>
      <c r="AP3" s="58" t="s">
        <v>34</v>
      </c>
      <c r="AQ3" s="58" t="s">
        <v>35</v>
      </c>
      <c r="AR3" s="58" t="s">
        <v>40</v>
      </c>
      <c r="AS3" s="58" t="s">
        <v>41</v>
      </c>
      <c r="AT3" s="58" t="s">
        <v>42</v>
      </c>
      <c r="AU3" s="58" t="s">
        <v>43</v>
      </c>
      <c r="AV3" s="58" t="s">
        <v>44</v>
      </c>
      <c r="AW3" s="58" t="s">
        <v>45</v>
      </c>
      <c r="AX3" s="58" t="s">
        <v>46</v>
      </c>
      <c r="AY3" s="58" t="s">
        <v>47</v>
      </c>
      <c r="AZ3" s="58" t="s">
        <v>40</v>
      </c>
      <c r="BA3" s="58" t="s">
        <v>41</v>
      </c>
      <c r="BB3" s="58" t="s">
        <v>42</v>
      </c>
      <c r="BC3" s="58" t="s">
        <v>43</v>
      </c>
      <c r="BD3" s="58" t="s">
        <v>44</v>
      </c>
      <c r="BE3" s="58" t="s">
        <v>45</v>
      </c>
      <c r="BF3" s="58" t="s">
        <v>46</v>
      </c>
      <c r="BG3" s="58" t="s">
        <v>47</v>
      </c>
      <c r="BH3" s="58" t="s">
        <v>40</v>
      </c>
      <c r="BI3" s="58" t="s">
        <v>41</v>
      </c>
      <c r="BJ3" s="58" t="s">
        <v>42</v>
      </c>
      <c r="BK3" s="58" t="s">
        <v>43</v>
      </c>
      <c r="BL3" s="58" t="s">
        <v>44</v>
      </c>
      <c r="BM3" s="58" t="s">
        <v>45</v>
      </c>
      <c r="BN3" s="58" t="s">
        <v>46</v>
      </c>
      <c r="BO3" s="58" t="s">
        <v>47</v>
      </c>
      <c r="BP3" s="58" t="s">
        <v>40</v>
      </c>
      <c r="BQ3" s="58" t="s">
        <v>41</v>
      </c>
      <c r="BR3" s="58" t="s">
        <v>42</v>
      </c>
      <c r="BS3" s="58" t="s">
        <v>43</v>
      </c>
      <c r="BT3" s="58" t="s">
        <v>44</v>
      </c>
      <c r="BU3" s="58" t="s">
        <v>45</v>
      </c>
      <c r="BV3" s="58" t="s">
        <v>46</v>
      </c>
      <c r="BW3" s="58" t="s">
        <v>47</v>
      </c>
      <c r="BX3" s="58" t="s">
        <v>40</v>
      </c>
      <c r="BY3" s="58" t="s">
        <v>41</v>
      </c>
      <c r="BZ3" s="58" t="s">
        <v>42</v>
      </c>
      <c r="CA3" s="58" t="s">
        <v>43</v>
      </c>
      <c r="CB3" s="58" t="s">
        <v>44</v>
      </c>
      <c r="CC3" s="58" t="s">
        <v>45</v>
      </c>
      <c r="CD3" s="58" t="s">
        <v>46</v>
      </c>
      <c r="CE3" s="58" t="s">
        <v>47</v>
      </c>
      <c r="CF3" s="58" t="s">
        <v>40</v>
      </c>
      <c r="CG3" s="58" t="s">
        <v>41</v>
      </c>
      <c r="CH3" s="58" t="s">
        <v>42</v>
      </c>
      <c r="CI3" s="58" t="s">
        <v>43</v>
      </c>
      <c r="CJ3" s="58" t="s">
        <v>44</v>
      </c>
      <c r="CK3" s="58" t="s">
        <v>45</v>
      </c>
      <c r="CL3" s="58" t="s">
        <v>46</v>
      </c>
      <c r="CM3" s="58" t="s">
        <v>47</v>
      </c>
    </row>
    <row r="4" spans="1:91" s="62" customFormat="1" x14ac:dyDescent="0.3">
      <c r="A4" s="60" t="s">
        <v>0</v>
      </c>
      <c r="B4" s="61">
        <f>+demanda!B4*HTDCOEF!B4</f>
        <v>4034869</v>
      </c>
      <c r="C4" s="61">
        <f>+demanda!C4*HTDCOEF!C4</f>
        <v>676133</v>
      </c>
      <c r="D4" s="61">
        <f>+demanda!D4*HTDCOEF!D4</f>
        <v>62380</v>
      </c>
      <c r="E4" s="61">
        <f>+demanda!E4*HTDCOEF!E4</f>
        <v>615794</v>
      </c>
      <c r="F4" s="61">
        <f>+demanda!F4*HTDCOEF!F4</f>
        <v>703207</v>
      </c>
      <c r="G4" s="61">
        <f>+demanda!G4*HTDCOEF!G4</f>
        <v>323704</v>
      </c>
      <c r="H4" s="61">
        <f>+demanda!H4*HTDCOEF!H4</f>
        <v>704676</v>
      </c>
      <c r="I4" s="61">
        <f>+demanda!I4*HTDCOEF!I4</f>
        <v>2390674</v>
      </c>
      <c r="J4" s="61">
        <f>+demanda!J4*HTDCOEF!J4</f>
        <v>425353</v>
      </c>
      <c r="K4" s="61">
        <f>+demanda!K4*HTDCOEF!K4</f>
        <v>28369</v>
      </c>
      <c r="L4" s="61">
        <f>+demanda!L4*HTDCOEF!L4</f>
        <v>119507</v>
      </c>
      <c r="M4" s="61">
        <f>+demanda!M4*HTDCOEF!M4</f>
        <v>349737</v>
      </c>
      <c r="N4" s="61">
        <f>+demanda!N4*HTDCOEF!N4</f>
        <v>220182</v>
      </c>
      <c r="O4" s="61">
        <f>+demanda!O4*HTDCOEF!O4</f>
        <v>439560</v>
      </c>
      <c r="P4" s="61">
        <f>+demanda!P4*HTDCOEF!P4</f>
        <v>1644195</v>
      </c>
      <c r="Q4" s="61">
        <f>+demanda!Q4*HTDCOEF!Q4</f>
        <v>250780</v>
      </c>
      <c r="R4" s="61">
        <f>+demanda!R4*HTDCOEF!R4</f>
        <v>34011</v>
      </c>
      <c r="S4" s="61">
        <f>+demanda!S4*HTDCOEF!S4</f>
        <v>496287</v>
      </c>
      <c r="T4" s="61">
        <f>+demanda!T4*HTDCOEF!T4</f>
        <v>353471</v>
      </c>
      <c r="U4" s="61">
        <f>+demanda!U4*HTDCOEF!U4</f>
        <v>103522</v>
      </c>
      <c r="V4" s="61">
        <f>+demanda!V4*HTDCOEF!V4</f>
        <v>265116</v>
      </c>
      <c r="W4" s="61">
        <f>+demanda!W4*HTDCOEF!W4</f>
        <v>12600203</v>
      </c>
      <c r="X4" s="61">
        <f>+demanda!X4*HTDCOEF!X4</f>
        <v>1656000</v>
      </c>
      <c r="Y4" s="61">
        <f>+demanda!Y4*HTDCOEF!Y4</f>
        <v>291157</v>
      </c>
      <c r="Z4" s="61">
        <f>+demanda!Z4*HTDCOEF!Z4</f>
        <v>5017928</v>
      </c>
      <c r="AA4" s="61">
        <f>+demanda!AA4*HTDCOEF!AA4</f>
        <v>1501258</v>
      </c>
      <c r="AB4" s="61">
        <f>+demanda!AB4*HTDCOEF!AB4</f>
        <v>1075157</v>
      </c>
      <c r="AC4" s="61">
        <f>+demanda!AC4*HTDCOEF!AC4</f>
        <v>1337117</v>
      </c>
      <c r="AD4" s="61">
        <f>+demanda!AD4*HTDCOEF!AD4</f>
        <v>5075907</v>
      </c>
      <c r="AE4" s="61">
        <f>+demanda!AE4*HTDCOEF!AE4</f>
        <v>909847</v>
      </c>
      <c r="AF4" s="61">
        <f>+demanda!AF4*HTDCOEF!AF4</f>
        <v>77899</v>
      </c>
      <c r="AG4" s="61">
        <f>+demanda!AG4*HTDCOEF!AG4</f>
        <v>582620</v>
      </c>
      <c r="AH4" s="61">
        <f>+demanda!AH4*HTDCOEF!AH4</f>
        <v>664968</v>
      </c>
      <c r="AI4" s="61">
        <f>+demanda!AI4*HTDCOEF!AI4</f>
        <v>656059</v>
      </c>
      <c r="AJ4" s="61">
        <f>+demanda!AJ4*HTDCOEF!AJ4</f>
        <v>732838</v>
      </c>
      <c r="AK4" s="61">
        <f>+demanda!AK4*HTDCOEF!AK4</f>
        <v>7524295</v>
      </c>
      <c r="AL4" s="61">
        <f>+demanda!AL4*HTDCOEF!AL4</f>
        <v>746153</v>
      </c>
      <c r="AM4" s="61">
        <f>+demanda!AM4*HTDCOEF!AM4</f>
        <v>213258</v>
      </c>
      <c r="AN4" s="61">
        <f>+demanda!AN4*HTDCOEF!AN4</f>
        <v>4435308</v>
      </c>
      <c r="AO4" s="61">
        <f>+demanda!AO4*HTDCOEF!AO4</f>
        <v>836290</v>
      </c>
      <c r="AP4" s="61">
        <f>+demanda!AP4*HTDCOEF!AP4</f>
        <v>419098</v>
      </c>
      <c r="AQ4" s="61">
        <f>+demanda!AQ4*HTDCOEF!AQ4</f>
        <v>604278</v>
      </c>
      <c r="AR4" s="61">
        <f>+demanda!AR4*HTDCOEF!AR4</f>
        <v>39791</v>
      </c>
      <c r="AS4" s="61">
        <f>+demanda!AS4*HTDCOEF!AS4</f>
        <v>63998</v>
      </c>
      <c r="AT4" s="61">
        <f>+demanda!AT4*HTDCOEF!AT4</f>
        <v>53465</v>
      </c>
      <c r="AU4" s="61">
        <f>+demanda!AU4*HTDCOEF!AU4</f>
        <v>147926</v>
      </c>
      <c r="AV4" s="61">
        <f>+demanda!AV4*HTDCOEF!AV4</f>
        <v>26072</v>
      </c>
      <c r="AW4" s="61">
        <f>+demanda!AW4*HTDCOEF!AW4</f>
        <v>25531</v>
      </c>
      <c r="AX4" s="61">
        <f>+demanda!AX4*HTDCOEF!AX4</f>
        <v>179470</v>
      </c>
      <c r="AY4" s="61">
        <f>+demanda!AY4*HTDCOEF!AY4</f>
        <v>139880</v>
      </c>
      <c r="AZ4" s="61">
        <f>+demanda!AZ4*HTDCOEF!AZ4</f>
        <v>33402</v>
      </c>
      <c r="BA4" s="61">
        <f>+demanda!BA4*HTDCOEF!BA4</f>
        <v>46759</v>
      </c>
      <c r="BB4" s="61">
        <f>+demanda!BB4*HTDCOEF!BB4</f>
        <v>38511</v>
      </c>
      <c r="BC4" s="61">
        <f>+demanda!BC4*HTDCOEF!BC4</f>
        <v>98845</v>
      </c>
      <c r="BD4" s="61">
        <f>+demanda!BD4*HTDCOEF!BD4</f>
        <v>19428</v>
      </c>
      <c r="BE4" s="61">
        <f>+demanda!BE4*HTDCOEF!BE4</f>
        <v>22577</v>
      </c>
      <c r="BF4" s="61">
        <f>+demanda!BF4*HTDCOEF!BF4</f>
        <v>88211</v>
      </c>
      <c r="BG4" s="61">
        <f>+demanda!BG4*HTDCOEF!BG4</f>
        <v>77619</v>
      </c>
      <c r="BH4" s="61">
        <f>+demanda!BH4*HTDCOEF!BH4</f>
        <v>6389</v>
      </c>
      <c r="BI4" s="61">
        <f>+demanda!BI4*HTDCOEF!BI4</f>
        <v>17238</v>
      </c>
      <c r="BJ4" s="61">
        <f>+demanda!BJ4*HTDCOEF!BJ4</f>
        <v>14953</v>
      </c>
      <c r="BK4" s="61">
        <f>+demanda!BK4*HTDCOEF!BK4</f>
        <v>49082</v>
      </c>
      <c r="BL4" s="61">
        <f>+demanda!BL4*HTDCOEF!BL4</f>
        <v>6644</v>
      </c>
      <c r="BM4" s="61">
        <f>+demanda!BM4*HTDCOEF!BM4</f>
        <v>2954</v>
      </c>
      <c r="BN4" s="61">
        <f>+demanda!BN4*HTDCOEF!BN4</f>
        <v>91259</v>
      </c>
      <c r="BO4" s="61">
        <f>+demanda!BO4*HTDCOEF!BO4</f>
        <v>62261</v>
      </c>
      <c r="BP4" s="61">
        <f>+demanda!BP4*HTDCOEF!BP4</f>
        <v>153235</v>
      </c>
      <c r="BQ4" s="61">
        <f>+demanda!BQ4*HTDCOEF!BQ4</f>
        <v>130486</v>
      </c>
      <c r="BR4" s="61">
        <f>+demanda!BR4*HTDCOEF!BR4</f>
        <v>92142</v>
      </c>
      <c r="BS4" s="61">
        <f>+demanda!BS4*HTDCOEF!BS4</f>
        <v>299966</v>
      </c>
      <c r="BT4" s="61">
        <f>+demanda!BT4*HTDCOEF!BT4</f>
        <v>64335</v>
      </c>
      <c r="BU4" s="61">
        <f>+demanda!BU4*HTDCOEF!BU4</f>
        <v>40250</v>
      </c>
      <c r="BV4" s="61">
        <f>+demanda!BV4*HTDCOEF!BV4</f>
        <v>620121</v>
      </c>
      <c r="BW4" s="61">
        <f>+demanda!BW4*HTDCOEF!BW4</f>
        <v>255465</v>
      </c>
      <c r="BX4" s="61">
        <f>+demanda!BX4*HTDCOEF!BX4</f>
        <v>121010</v>
      </c>
      <c r="BY4" s="61">
        <f>+demanda!BY4*HTDCOEF!BY4</f>
        <v>84644</v>
      </c>
      <c r="BZ4" s="61">
        <f>+demanda!BZ4*HTDCOEF!BZ4</f>
        <v>67833</v>
      </c>
      <c r="CA4" s="61">
        <f>+demanda!CA4*HTDCOEF!CA4</f>
        <v>204688</v>
      </c>
      <c r="CB4" s="61">
        <f>+demanda!CB4*HTDCOEF!CB4</f>
        <v>41439</v>
      </c>
      <c r="CC4" s="61">
        <f>+demanda!CC4*HTDCOEF!CC4</f>
        <v>36148</v>
      </c>
      <c r="CD4" s="61">
        <f>+demanda!CD4*HTDCOEF!CD4</f>
        <v>220580</v>
      </c>
      <c r="CE4" s="61">
        <f>+demanda!CE4*HTDCOEF!CE4</f>
        <v>133504</v>
      </c>
      <c r="CF4" s="61">
        <f>+demanda!CF4*HTDCOEF!CF4</f>
        <v>32224</v>
      </c>
      <c r="CG4" s="61">
        <f>+demanda!CG4*HTDCOEF!CG4</f>
        <v>45842</v>
      </c>
      <c r="CH4" s="61">
        <f>+demanda!CH4*HTDCOEF!CH4</f>
        <v>24308</v>
      </c>
      <c r="CI4" s="61">
        <f>+demanda!CI4*HTDCOEF!CI4</f>
        <v>95277</v>
      </c>
      <c r="CJ4" s="61">
        <f>+demanda!CJ4*HTDCOEF!CJ4</f>
        <v>22896</v>
      </c>
      <c r="CK4" s="61">
        <f>+demanda!CK4*HTDCOEF!CK4</f>
        <v>4103</v>
      </c>
      <c r="CL4" s="61">
        <f>+demanda!CL4*HTDCOEF!CL4</f>
        <v>399541</v>
      </c>
      <c r="CM4" s="61">
        <f>+demanda!CM4*HTDCOEF!CM4</f>
        <v>121962</v>
      </c>
    </row>
    <row r="5" spans="1:91" s="62" customFormat="1" x14ac:dyDescent="0.3">
      <c r="A5" s="60" t="s">
        <v>1</v>
      </c>
      <c r="B5" s="61">
        <f>+demanda!B5*HTDCOEF!B5</f>
        <v>4762348</v>
      </c>
      <c r="C5" s="61">
        <f>+demanda!C5*HTDCOEF!C5</f>
        <v>879087</v>
      </c>
      <c r="D5" s="61">
        <f>+demanda!D5*HTDCOEF!D5</f>
        <v>130346</v>
      </c>
      <c r="E5" s="61">
        <f>+demanda!E5*HTDCOEF!E5</f>
        <v>621631</v>
      </c>
      <c r="F5" s="61">
        <f>+demanda!F5*HTDCOEF!F5</f>
        <v>846700</v>
      </c>
      <c r="G5" s="61">
        <f>+demanda!G5*HTDCOEF!G5</f>
        <v>436717</v>
      </c>
      <c r="H5" s="61">
        <f>+demanda!H5*HTDCOEF!H5</f>
        <v>736000</v>
      </c>
      <c r="I5" s="61">
        <f>+demanda!I5*HTDCOEF!I5</f>
        <v>2898921</v>
      </c>
      <c r="J5" s="61">
        <f>+demanda!J5*HTDCOEF!J5</f>
        <v>600012</v>
      </c>
      <c r="K5" s="61">
        <f>+demanda!K5*HTDCOEF!K5</f>
        <v>63940</v>
      </c>
      <c r="L5" s="61">
        <f>+demanda!L5*HTDCOEF!L5</f>
        <v>122450</v>
      </c>
      <c r="M5" s="61">
        <f>+demanda!M5*HTDCOEF!M5</f>
        <v>399443</v>
      </c>
      <c r="N5" s="61">
        <f>+demanda!N5*HTDCOEF!N5</f>
        <v>309580</v>
      </c>
      <c r="O5" s="61">
        <f>+demanda!O5*HTDCOEF!O5</f>
        <v>450165</v>
      </c>
      <c r="P5" s="61">
        <f>+demanda!P5*HTDCOEF!P5</f>
        <v>1863427</v>
      </c>
      <c r="Q5" s="61">
        <f>+demanda!Q5*HTDCOEF!Q5</f>
        <v>279075</v>
      </c>
      <c r="R5" s="61">
        <f>+demanda!R5*HTDCOEF!R5</f>
        <v>66406</v>
      </c>
      <c r="S5" s="61">
        <f>+demanda!S5*HTDCOEF!S5</f>
        <v>499181</v>
      </c>
      <c r="T5" s="61">
        <f>+demanda!T5*HTDCOEF!T5</f>
        <v>447257</v>
      </c>
      <c r="U5" s="61">
        <f>+demanda!U5*HTDCOEF!U5</f>
        <v>127137</v>
      </c>
      <c r="V5" s="61">
        <f>+demanda!V5*HTDCOEF!V5</f>
        <v>285835</v>
      </c>
      <c r="W5" s="61">
        <f>+demanda!W5*HTDCOEF!W5</f>
        <v>14163457</v>
      </c>
      <c r="X5" s="61">
        <f>+demanda!X5*HTDCOEF!X5</f>
        <v>2195732</v>
      </c>
      <c r="Y5" s="61">
        <f>+demanda!Y5*HTDCOEF!Y5</f>
        <v>690910</v>
      </c>
      <c r="Z5" s="61">
        <f>+demanda!Z5*HTDCOEF!Z5</f>
        <v>4733598</v>
      </c>
      <c r="AA5" s="61">
        <f>+demanda!AA5*HTDCOEF!AA5</f>
        <v>1863340</v>
      </c>
      <c r="AB5" s="61">
        <f>+demanda!AB5*HTDCOEF!AB5</f>
        <v>1315349</v>
      </c>
      <c r="AC5" s="61">
        <f>+demanda!AC5*HTDCOEF!AC5</f>
        <v>1344414</v>
      </c>
      <c r="AD5" s="61">
        <f>+demanda!AD5*HTDCOEF!AD5</f>
        <v>6183754</v>
      </c>
      <c r="AE5" s="61">
        <f>+demanda!AE5*HTDCOEF!AE5</f>
        <v>1301243</v>
      </c>
      <c r="AF5" s="61">
        <f>+demanda!AF5*HTDCOEF!AF5</f>
        <v>307187</v>
      </c>
      <c r="AG5" s="61">
        <f>+demanda!AG5*HTDCOEF!AG5</f>
        <v>534254</v>
      </c>
      <c r="AH5" s="61">
        <f>+demanda!AH5*HTDCOEF!AH5</f>
        <v>754616</v>
      </c>
      <c r="AI5" s="61">
        <f>+demanda!AI5*HTDCOEF!AI5</f>
        <v>836111</v>
      </c>
      <c r="AJ5" s="61">
        <f>+demanda!AJ5*HTDCOEF!AJ5</f>
        <v>742689</v>
      </c>
      <c r="AK5" s="61">
        <f>+demanda!AK5*HTDCOEF!AK5</f>
        <v>7979704</v>
      </c>
      <c r="AL5" s="61">
        <f>+demanda!AL5*HTDCOEF!AL5</f>
        <v>894489</v>
      </c>
      <c r="AM5" s="61">
        <f>+demanda!AM5*HTDCOEF!AM5</f>
        <v>383723</v>
      </c>
      <c r="AN5" s="61">
        <f>+demanda!AN5*HTDCOEF!AN5</f>
        <v>4199344</v>
      </c>
      <c r="AO5" s="61">
        <f>+demanda!AO5*HTDCOEF!AO5</f>
        <v>1108723</v>
      </c>
      <c r="AP5" s="61">
        <f>+demanda!AP5*HTDCOEF!AP5</f>
        <v>479238</v>
      </c>
      <c r="AQ5" s="61">
        <f>+demanda!AQ5*HTDCOEF!AQ5</f>
        <v>601725</v>
      </c>
      <c r="AR5" s="61">
        <f>+demanda!AR5*HTDCOEF!AR5</f>
        <v>59826</v>
      </c>
      <c r="AS5" s="61">
        <f>+demanda!AS5*HTDCOEF!AS5</f>
        <v>116451</v>
      </c>
      <c r="AT5" s="61">
        <f>+demanda!AT5*HTDCOEF!AT5</f>
        <v>63700</v>
      </c>
      <c r="AU5" s="61">
        <f>+demanda!AU5*HTDCOEF!AU5</f>
        <v>171422</v>
      </c>
      <c r="AV5" s="61">
        <f>+demanda!AV5*HTDCOEF!AV5</f>
        <v>37894</v>
      </c>
      <c r="AW5" s="61">
        <f>+demanda!AW5*HTDCOEF!AW5</f>
        <v>32376</v>
      </c>
      <c r="AX5" s="61">
        <f>+demanda!AX5*HTDCOEF!AX5</f>
        <v>230628</v>
      </c>
      <c r="AY5" s="61">
        <f>+demanda!AY5*HTDCOEF!AY5</f>
        <v>166790</v>
      </c>
      <c r="AZ5" s="61">
        <f>+demanda!AZ5*HTDCOEF!AZ5</f>
        <v>52087</v>
      </c>
      <c r="BA5" s="61">
        <f>+demanda!BA5*HTDCOEF!BA5</f>
        <v>87525</v>
      </c>
      <c r="BB5" s="61">
        <f>+demanda!BB5*HTDCOEF!BB5</f>
        <v>46154</v>
      </c>
      <c r="BC5" s="61">
        <f>+demanda!BC5*HTDCOEF!BC5</f>
        <v>121460</v>
      </c>
      <c r="BD5" s="61">
        <f>+demanda!BD5*HTDCOEF!BD5</f>
        <v>30547</v>
      </c>
      <c r="BE5" s="61">
        <f>+demanda!BE5*HTDCOEF!BE5</f>
        <v>29473</v>
      </c>
      <c r="BF5" s="61">
        <f>+demanda!BF5*HTDCOEF!BF5</f>
        <v>127613</v>
      </c>
      <c r="BG5" s="61">
        <f>+demanda!BG5*HTDCOEF!BG5</f>
        <v>105154</v>
      </c>
      <c r="BH5" s="61">
        <f>+demanda!BH5*HTDCOEF!BH5</f>
        <v>7740</v>
      </c>
      <c r="BI5" s="61">
        <f>+demanda!BI5*HTDCOEF!BI5</f>
        <v>28926</v>
      </c>
      <c r="BJ5" s="61">
        <f>+demanda!BJ5*HTDCOEF!BJ5</f>
        <v>17545</v>
      </c>
      <c r="BK5" s="61">
        <f>+demanda!BK5*HTDCOEF!BK5</f>
        <v>49961</v>
      </c>
      <c r="BL5" s="61">
        <f>+demanda!BL5*HTDCOEF!BL5</f>
        <v>7348</v>
      </c>
      <c r="BM5" s="61">
        <f>+demanda!BM5*HTDCOEF!BM5</f>
        <v>2903</v>
      </c>
      <c r="BN5" s="61">
        <f>+demanda!BN5*HTDCOEF!BN5</f>
        <v>103015</v>
      </c>
      <c r="BO5" s="61">
        <f>+demanda!BO5*HTDCOEF!BO5</f>
        <v>61636</v>
      </c>
      <c r="BP5" s="61">
        <f>+demanda!BP5*HTDCOEF!BP5</f>
        <v>245929</v>
      </c>
      <c r="BQ5" s="61">
        <f>+demanda!BQ5*HTDCOEF!BQ5</f>
        <v>249291</v>
      </c>
      <c r="BR5" s="61">
        <f>+demanda!BR5*HTDCOEF!BR5</f>
        <v>106508</v>
      </c>
      <c r="BS5" s="61">
        <f>+demanda!BS5*HTDCOEF!BS5</f>
        <v>350762</v>
      </c>
      <c r="BT5" s="61">
        <f>+demanda!BT5*HTDCOEF!BT5</f>
        <v>114213</v>
      </c>
      <c r="BU5" s="61">
        <f>+demanda!BU5*HTDCOEF!BU5</f>
        <v>51443</v>
      </c>
      <c r="BV5" s="61">
        <f>+demanda!BV5*HTDCOEF!BV5</f>
        <v>786984</v>
      </c>
      <c r="BW5" s="61">
        <f>+demanda!BW5*HTDCOEF!BW5</f>
        <v>290602</v>
      </c>
      <c r="BX5" s="61">
        <f>+demanda!BX5*HTDCOEF!BX5</f>
        <v>201472</v>
      </c>
      <c r="BY5" s="61">
        <f>+demanda!BY5*HTDCOEF!BY5</f>
        <v>152758</v>
      </c>
      <c r="BZ5" s="61">
        <f>+demanda!BZ5*HTDCOEF!BZ5</f>
        <v>77686</v>
      </c>
      <c r="CA5" s="61">
        <f>+demanda!CA5*HTDCOEF!CA5</f>
        <v>241341</v>
      </c>
      <c r="CB5" s="61">
        <f>+demanda!CB5*HTDCOEF!CB5</f>
        <v>85908</v>
      </c>
      <c r="CC5" s="61">
        <f>+demanda!CC5*HTDCOEF!CC5</f>
        <v>46830</v>
      </c>
      <c r="CD5" s="61">
        <f>+demanda!CD5*HTDCOEF!CD5</f>
        <v>320250</v>
      </c>
      <c r="CE5" s="61">
        <f>+demanda!CE5*HTDCOEF!CE5</f>
        <v>174999</v>
      </c>
      <c r="CF5" s="61">
        <f>+demanda!CF5*HTDCOEF!CF5</f>
        <v>44457</v>
      </c>
      <c r="CG5" s="61">
        <f>+demanda!CG5*HTDCOEF!CG5</f>
        <v>96534</v>
      </c>
      <c r="CH5" s="61">
        <f>+demanda!CH5*HTDCOEF!CH5</f>
        <v>28822</v>
      </c>
      <c r="CI5" s="61">
        <f>+demanda!CI5*HTDCOEF!CI5</f>
        <v>109422</v>
      </c>
      <c r="CJ5" s="61">
        <f>+demanda!CJ5*HTDCOEF!CJ5</f>
        <v>28305</v>
      </c>
      <c r="CK5" s="61">
        <f>+demanda!CK5*HTDCOEF!CK5</f>
        <v>4613</v>
      </c>
      <c r="CL5" s="61">
        <f>+demanda!CL5*HTDCOEF!CL5</f>
        <v>466733</v>
      </c>
      <c r="CM5" s="61">
        <f>+demanda!CM5*HTDCOEF!CM5</f>
        <v>115603</v>
      </c>
    </row>
    <row r="6" spans="1:91" s="62" customFormat="1" x14ac:dyDescent="0.3">
      <c r="A6" s="60" t="s">
        <v>2</v>
      </c>
      <c r="B6" s="61">
        <f>+demanda!B6*HTDCOEF!B6</f>
        <v>5771561</v>
      </c>
      <c r="C6" s="61">
        <f>+demanda!C6*HTDCOEF!C6</f>
        <v>1072758</v>
      </c>
      <c r="D6" s="61">
        <f>+demanda!D6*HTDCOEF!D6</f>
        <v>240373</v>
      </c>
      <c r="E6" s="61">
        <f>+demanda!E6*HTDCOEF!E6</f>
        <v>651686</v>
      </c>
      <c r="F6" s="61">
        <f>+demanda!F6*HTDCOEF!F6</f>
        <v>1085277</v>
      </c>
      <c r="G6" s="61">
        <f>+demanda!G6*HTDCOEF!G6</f>
        <v>532377</v>
      </c>
      <c r="H6" s="61">
        <f>+demanda!H6*HTDCOEF!H6</f>
        <v>811777</v>
      </c>
      <c r="I6" s="61">
        <f>+demanda!I6*HTDCOEF!I6</f>
        <v>3344772</v>
      </c>
      <c r="J6" s="61">
        <f>+demanda!J6*HTDCOEF!J6</f>
        <v>625880</v>
      </c>
      <c r="K6" s="61">
        <f>+demanda!K6*HTDCOEF!K6</f>
        <v>106367</v>
      </c>
      <c r="L6" s="61">
        <f>+demanda!L6*HTDCOEF!L6</f>
        <v>131534</v>
      </c>
      <c r="M6" s="61">
        <f>+demanda!M6*HTDCOEF!M6</f>
        <v>503034</v>
      </c>
      <c r="N6" s="61">
        <f>+demanda!N6*HTDCOEF!N6</f>
        <v>349310</v>
      </c>
      <c r="O6" s="61">
        <f>+demanda!O6*HTDCOEF!O6</f>
        <v>472027</v>
      </c>
      <c r="P6" s="61">
        <f>+demanda!P6*HTDCOEF!P6</f>
        <v>2426789</v>
      </c>
      <c r="Q6" s="61">
        <f>+demanda!Q6*HTDCOEF!Q6</f>
        <v>446878</v>
      </c>
      <c r="R6" s="61">
        <f>+demanda!R6*HTDCOEF!R6</f>
        <v>134007</v>
      </c>
      <c r="S6" s="61">
        <f>+demanda!S6*HTDCOEF!S6</f>
        <v>520152</v>
      </c>
      <c r="T6" s="61">
        <f>+demanda!T6*HTDCOEF!T6</f>
        <v>582243</v>
      </c>
      <c r="U6" s="61">
        <f>+demanda!U6*HTDCOEF!U6</f>
        <v>183067</v>
      </c>
      <c r="V6" s="61">
        <f>+demanda!V6*HTDCOEF!V6</f>
        <v>339750</v>
      </c>
      <c r="W6" s="61">
        <f>+demanda!W6*HTDCOEF!W6</f>
        <v>17393498</v>
      </c>
      <c r="X6" s="61">
        <f>+demanda!X6*HTDCOEF!X6</f>
        <v>2828698</v>
      </c>
      <c r="Y6" s="61">
        <f>+demanda!Y6*HTDCOEF!Y6</f>
        <v>1352675</v>
      </c>
      <c r="Z6" s="61">
        <f>+demanda!Z6*HTDCOEF!Z6</f>
        <v>4871305</v>
      </c>
      <c r="AA6" s="61">
        <f>+demanda!AA6*HTDCOEF!AA6</f>
        <v>2517030</v>
      </c>
      <c r="AB6" s="61">
        <f>+demanda!AB6*HTDCOEF!AB6</f>
        <v>1728852</v>
      </c>
      <c r="AC6" s="61">
        <f>+demanda!AC6*HTDCOEF!AC6</f>
        <v>1523369</v>
      </c>
      <c r="AD6" s="61">
        <f>+demanda!AD6*HTDCOEF!AD6</f>
        <v>7541920</v>
      </c>
      <c r="AE6" s="61">
        <f>+demanda!AE6*HTDCOEF!AE6</f>
        <v>1423452</v>
      </c>
      <c r="AF6" s="61">
        <f>+demanda!AF6*HTDCOEF!AF6</f>
        <v>534813</v>
      </c>
      <c r="AG6" s="61">
        <f>+demanda!AG6*HTDCOEF!AG6</f>
        <v>538426</v>
      </c>
      <c r="AH6" s="61">
        <f>+demanda!AH6*HTDCOEF!AH6</f>
        <v>1057608</v>
      </c>
      <c r="AI6" s="61">
        <f>+demanda!AI6*HTDCOEF!AI6</f>
        <v>1038045</v>
      </c>
      <c r="AJ6" s="61">
        <f>+demanda!AJ6*HTDCOEF!AJ6</f>
        <v>785626</v>
      </c>
      <c r="AK6" s="61">
        <f>+demanda!AK6*HTDCOEF!AK6</f>
        <v>9851578</v>
      </c>
      <c r="AL6" s="61">
        <f>+demanda!AL6*HTDCOEF!AL6</f>
        <v>1405246</v>
      </c>
      <c r="AM6" s="61">
        <f>+demanda!AM6*HTDCOEF!AM6</f>
        <v>817862</v>
      </c>
      <c r="AN6" s="61">
        <f>+demanda!AN6*HTDCOEF!AN6</f>
        <v>4332879</v>
      </c>
      <c r="AO6" s="61">
        <f>+demanda!AO6*HTDCOEF!AO6</f>
        <v>1459422</v>
      </c>
      <c r="AP6" s="61">
        <f>+demanda!AP6*HTDCOEF!AP6</f>
        <v>690806</v>
      </c>
      <c r="AQ6" s="61">
        <f>+demanda!AQ6*HTDCOEF!AQ6</f>
        <v>737742</v>
      </c>
      <c r="AR6" s="61">
        <f>+demanda!AR6*HTDCOEF!AR6</f>
        <v>67031</v>
      </c>
      <c r="AS6" s="61">
        <f>+demanda!AS6*HTDCOEF!AS6</f>
        <v>139124</v>
      </c>
      <c r="AT6" s="61">
        <f>+demanda!AT6*HTDCOEF!AT6</f>
        <v>79201</v>
      </c>
      <c r="AU6" s="61">
        <f>+demanda!AU6*HTDCOEF!AU6</f>
        <v>200129</v>
      </c>
      <c r="AV6" s="61">
        <f>+demanda!AV6*HTDCOEF!AV6</f>
        <v>54172</v>
      </c>
      <c r="AW6" s="61">
        <f>+demanda!AW6*HTDCOEF!AW6</f>
        <v>37004</v>
      </c>
      <c r="AX6" s="61">
        <f>+demanda!AX6*HTDCOEF!AX6</f>
        <v>291730</v>
      </c>
      <c r="AY6" s="61">
        <f>+demanda!AY6*HTDCOEF!AY6</f>
        <v>204367</v>
      </c>
      <c r="AZ6" s="61">
        <f>+demanda!AZ6*HTDCOEF!AZ6</f>
        <v>56321</v>
      </c>
      <c r="BA6" s="61">
        <f>+demanda!BA6*HTDCOEF!BA6</f>
        <v>89899</v>
      </c>
      <c r="BB6" s="61">
        <f>+demanda!BB6*HTDCOEF!BB6</f>
        <v>52616</v>
      </c>
      <c r="BC6" s="61">
        <f>+demanda!BC6*HTDCOEF!BC6</f>
        <v>120818</v>
      </c>
      <c r="BD6" s="61">
        <f>+demanda!BD6*HTDCOEF!BD6</f>
        <v>37264</v>
      </c>
      <c r="BE6" s="61">
        <f>+demanda!BE6*HTDCOEF!BE6</f>
        <v>32410</v>
      </c>
      <c r="BF6" s="61">
        <f>+demanda!BF6*HTDCOEF!BF6</f>
        <v>123135</v>
      </c>
      <c r="BG6" s="61">
        <f>+demanda!BG6*HTDCOEF!BG6</f>
        <v>113417</v>
      </c>
      <c r="BH6" s="61">
        <f>+demanda!BH6*HTDCOEF!BH6</f>
        <v>10710</v>
      </c>
      <c r="BI6" s="61">
        <f>+demanda!BI6*HTDCOEF!BI6</f>
        <v>49225</v>
      </c>
      <c r="BJ6" s="61">
        <f>+demanda!BJ6*HTDCOEF!BJ6</f>
        <v>26584</v>
      </c>
      <c r="BK6" s="61">
        <f>+demanda!BK6*HTDCOEF!BK6</f>
        <v>79312</v>
      </c>
      <c r="BL6" s="61">
        <f>+demanda!BL6*HTDCOEF!BL6</f>
        <v>16908</v>
      </c>
      <c r="BM6" s="61">
        <f>+demanda!BM6*HTDCOEF!BM6</f>
        <v>4594</v>
      </c>
      <c r="BN6" s="61">
        <f>+demanda!BN6*HTDCOEF!BN6</f>
        <v>168595</v>
      </c>
      <c r="BO6" s="61">
        <f>+demanda!BO6*HTDCOEF!BO6</f>
        <v>90950</v>
      </c>
      <c r="BP6" s="61">
        <f>+demanda!BP6*HTDCOEF!BP6</f>
        <v>289150</v>
      </c>
      <c r="BQ6" s="61">
        <f>+demanda!BQ6*HTDCOEF!BQ6</f>
        <v>334857</v>
      </c>
      <c r="BR6" s="61">
        <f>+demanda!BR6*HTDCOEF!BR6</f>
        <v>134401</v>
      </c>
      <c r="BS6" s="61">
        <f>+demanda!BS6*HTDCOEF!BS6</f>
        <v>409661</v>
      </c>
      <c r="BT6" s="61">
        <f>+demanda!BT6*HTDCOEF!BT6</f>
        <v>184982</v>
      </c>
      <c r="BU6" s="61">
        <f>+demanda!BU6*HTDCOEF!BU6</f>
        <v>60306</v>
      </c>
      <c r="BV6" s="61">
        <f>+demanda!BV6*HTDCOEF!BV6</f>
        <v>1041012</v>
      </c>
      <c r="BW6" s="61">
        <f>+demanda!BW6*HTDCOEF!BW6</f>
        <v>374327</v>
      </c>
      <c r="BX6" s="61">
        <f>+demanda!BX6*HTDCOEF!BX6</f>
        <v>233941</v>
      </c>
      <c r="BY6" s="61">
        <f>+demanda!BY6*HTDCOEF!BY6</f>
        <v>161414</v>
      </c>
      <c r="BZ6" s="61">
        <f>+demanda!BZ6*HTDCOEF!BZ6</f>
        <v>93816</v>
      </c>
      <c r="CA6" s="61">
        <f>+demanda!CA6*HTDCOEF!CA6</f>
        <v>246527</v>
      </c>
      <c r="CB6" s="61">
        <f>+demanda!CB6*HTDCOEF!CB6</f>
        <v>117844</v>
      </c>
      <c r="CC6" s="61">
        <f>+demanda!CC6*HTDCOEF!CC6</f>
        <v>53489</v>
      </c>
      <c r="CD6" s="61">
        <f>+demanda!CD6*HTDCOEF!CD6</f>
        <v>324475</v>
      </c>
      <c r="CE6" s="61">
        <f>+demanda!CE6*HTDCOEF!CE6</f>
        <v>191947</v>
      </c>
      <c r="CF6" s="61">
        <f>+demanda!CF6*HTDCOEF!CF6</f>
        <v>55210</v>
      </c>
      <c r="CG6" s="61">
        <f>+demanda!CG6*HTDCOEF!CG6</f>
        <v>173443</v>
      </c>
      <c r="CH6" s="61">
        <f>+demanda!CH6*HTDCOEF!CH6</f>
        <v>40585</v>
      </c>
      <c r="CI6" s="61">
        <f>+demanda!CI6*HTDCOEF!CI6</f>
        <v>163135</v>
      </c>
      <c r="CJ6" s="61">
        <f>+demanda!CJ6*HTDCOEF!CJ6</f>
        <v>67138</v>
      </c>
      <c r="CK6" s="61">
        <f>+demanda!CK6*HTDCOEF!CK6</f>
        <v>6817</v>
      </c>
      <c r="CL6" s="61">
        <f>+demanda!CL6*HTDCOEF!CL6</f>
        <v>716538</v>
      </c>
      <c r="CM6" s="61">
        <f>+demanda!CM6*HTDCOEF!CM6</f>
        <v>182380</v>
      </c>
    </row>
    <row r="7" spans="1:91" s="62" customFormat="1" x14ac:dyDescent="0.3">
      <c r="A7" s="60" t="s">
        <v>3</v>
      </c>
      <c r="B7" s="61">
        <f>+demanda!B7*HTDCOEF!B7</f>
        <v>7103715</v>
      </c>
      <c r="C7" s="61">
        <f>+demanda!C7*HTDCOEF!C7</f>
        <v>1387356</v>
      </c>
      <c r="D7" s="61">
        <f>+demanda!D7*HTDCOEF!D7</f>
        <v>437945</v>
      </c>
      <c r="E7" s="61">
        <f>+demanda!E7*HTDCOEF!E7</f>
        <v>608229</v>
      </c>
      <c r="F7" s="61">
        <f>+demanda!F7*HTDCOEF!F7</f>
        <v>1455135</v>
      </c>
      <c r="G7" s="61">
        <f>+demanda!G7*HTDCOEF!G7</f>
        <v>626302</v>
      </c>
      <c r="H7" s="61">
        <f>+demanda!H7*HTDCOEF!H7</f>
        <v>873651</v>
      </c>
      <c r="I7" s="61">
        <f>+demanda!I7*HTDCOEF!I7</f>
        <v>3877984</v>
      </c>
      <c r="J7" s="61">
        <f>+demanda!J7*HTDCOEF!J7</f>
        <v>758233</v>
      </c>
      <c r="K7" s="61">
        <f>+demanda!K7*HTDCOEF!K7</f>
        <v>100814</v>
      </c>
      <c r="L7" s="61">
        <f>+demanda!L7*HTDCOEF!L7</f>
        <v>166422</v>
      </c>
      <c r="M7" s="61">
        <f>+demanda!M7*HTDCOEF!M7</f>
        <v>584055</v>
      </c>
      <c r="N7" s="61">
        <f>+demanda!N7*HTDCOEF!N7</f>
        <v>410845</v>
      </c>
      <c r="O7" s="61">
        <f>+demanda!O7*HTDCOEF!O7</f>
        <v>480000</v>
      </c>
      <c r="P7" s="61">
        <f>+demanda!P7*HTDCOEF!P7</f>
        <v>3225730</v>
      </c>
      <c r="Q7" s="61">
        <f>+demanda!Q7*HTDCOEF!Q7</f>
        <v>629124</v>
      </c>
      <c r="R7" s="61">
        <f>+demanda!R7*HTDCOEF!R7</f>
        <v>337130</v>
      </c>
      <c r="S7" s="61">
        <f>+demanda!S7*HTDCOEF!S7</f>
        <v>441807</v>
      </c>
      <c r="T7" s="61">
        <f>+demanda!T7*HTDCOEF!T7</f>
        <v>871080</v>
      </c>
      <c r="U7" s="61">
        <f>+demanda!U7*HTDCOEF!U7</f>
        <v>215457</v>
      </c>
      <c r="V7" s="61">
        <f>+demanda!V7*HTDCOEF!V7</f>
        <v>393651</v>
      </c>
      <c r="W7" s="61">
        <f>+demanda!W7*HTDCOEF!W7</f>
        <v>21445224</v>
      </c>
      <c r="X7" s="61">
        <f>+demanda!X7*HTDCOEF!X7</f>
        <v>3802885</v>
      </c>
      <c r="Y7" s="61">
        <f>+demanda!Y7*HTDCOEF!Y7</f>
        <v>2364903</v>
      </c>
      <c r="Z7" s="61">
        <f>+demanda!Z7*HTDCOEF!Z7</f>
        <v>4340823</v>
      </c>
      <c r="AA7" s="61">
        <f>+demanda!AA7*HTDCOEF!AA7</f>
        <v>3880689</v>
      </c>
      <c r="AB7" s="61">
        <f>+demanda!AB7*HTDCOEF!AB7</f>
        <v>2042266</v>
      </c>
      <c r="AC7" s="61">
        <f>+demanda!AC7*HTDCOEF!AC7</f>
        <v>1744119</v>
      </c>
      <c r="AD7" s="61">
        <f>+demanda!AD7*HTDCOEF!AD7</f>
        <v>9338052</v>
      </c>
      <c r="AE7" s="61">
        <f>+demanda!AE7*HTDCOEF!AE7</f>
        <v>1965725</v>
      </c>
      <c r="AF7" s="61">
        <f>+demanda!AF7*HTDCOEF!AF7</f>
        <v>437766</v>
      </c>
      <c r="AG7" s="61">
        <f>+demanda!AG7*HTDCOEF!AG7</f>
        <v>707238</v>
      </c>
      <c r="AH7" s="61">
        <f>+demanda!AH7*HTDCOEF!AH7</f>
        <v>1419742</v>
      </c>
      <c r="AI7" s="61">
        <f>+demanda!AI7*HTDCOEF!AI7</f>
        <v>1267769</v>
      </c>
      <c r="AJ7" s="61">
        <f>+demanda!AJ7*HTDCOEF!AJ7</f>
        <v>849716</v>
      </c>
      <c r="AK7" s="61">
        <f>+demanda!AK7*HTDCOEF!AK7</f>
        <v>12107173</v>
      </c>
      <c r="AL7" s="61">
        <f>+demanda!AL7*HTDCOEF!AL7</f>
        <v>1837160</v>
      </c>
      <c r="AM7" s="61">
        <f>+demanda!AM7*HTDCOEF!AM7</f>
        <v>1927138</v>
      </c>
      <c r="AN7" s="61">
        <f>+demanda!AN7*HTDCOEF!AN7</f>
        <v>3633586</v>
      </c>
      <c r="AO7" s="61">
        <f>+demanda!AO7*HTDCOEF!AO7</f>
        <v>2460947</v>
      </c>
      <c r="AP7" s="61">
        <f>+demanda!AP7*HTDCOEF!AP7</f>
        <v>774497</v>
      </c>
      <c r="AQ7" s="61">
        <f>+demanda!AQ7*HTDCOEF!AQ7</f>
        <v>894404</v>
      </c>
      <c r="AR7" s="61">
        <f>+demanda!AR7*HTDCOEF!AR7</f>
        <v>76756</v>
      </c>
      <c r="AS7" s="61">
        <f>+demanda!AS7*HTDCOEF!AS7</f>
        <v>186432</v>
      </c>
      <c r="AT7" s="61">
        <f>+demanda!AT7*HTDCOEF!AT7</f>
        <v>110185</v>
      </c>
      <c r="AU7" s="61">
        <f>+demanda!AU7*HTDCOEF!AU7</f>
        <v>220781</v>
      </c>
      <c r="AV7" s="61">
        <f>+demanda!AV7*HTDCOEF!AV7</f>
        <v>79904</v>
      </c>
      <c r="AW7" s="61">
        <f>+demanda!AW7*HTDCOEF!AW7</f>
        <v>49293</v>
      </c>
      <c r="AX7" s="61">
        <f>+demanda!AX7*HTDCOEF!AX7</f>
        <v>398488</v>
      </c>
      <c r="AY7" s="61">
        <f>+demanda!AY7*HTDCOEF!AY7</f>
        <v>265518</v>
      </c>
      <c r="AZ7" s="61">
        <f>+demanda!AZ7*HTDCOEF!AZ7</f>
        <v>66579</v>
      </c>
      <c r="BA7" s="61">
        <f>+demanda!BA7*HTDCOEF!BA7</f>
        <v>119557</v>
      </c>
      <c r="BB7" s="61">
        <f>+demanda!BB7*HTDCOEF!BB7</f>
        <v>62900</v>
      </c>
      <c r="BC7" s="61">
        <f>+demanda!BC7*HTDCOEF!BC7</f>
        <v>117434</v>
      </c>
      <c r="BD7" s="61">
        <f>+demanda!BD7*HTDCOEF!BD7</f>
        <v>66296</v>
      </c>
      <c r="BE7" s="61">
        <f>+demanda!BE7*HTDCOEF!BE7</f>
        <v>42324</v>
      </c>
      <c r="BF7" s="61">
        <f>+demanda!BF7*HTDCOEF!BF7</f>
        <v>161462</v>
      </c>
      <c r="BG7" s="61">
        <f>+demanda!BG7*HTDCOEF!BG7</f>
        <v>121680</v>
      </c>
      <c r="BH7" s="61">
        <f>+demanda!BH7*HTDCOEF!BH7</f>
        <v>10177</v>
      </c>
      <c r="BI7" s="61">
        <f>+demanda!BI7*HTDCOEF!BI7</f>
        <v>66875</v>
      </c>
      <c r="BJ7" s="61">
        <f>+demanda!BJ7*HTDCOEF!BJ7</f>
        <v>47284</v>
      </c>
      <c r="BK7" s="61">
        <f>+demanda!BK7*HTDCOEF!BK7</f>
        <v>103347</v>
      </c>
      <c r="BL7" s="61">
        <f>+demanda!BL7*HTDCOEF!BL7</f>
        <v>13608</v>
      </c>
      <c r="BM7" s="61">
        <f>+demanda!BM7*HTDCOEF!BM7</f>
        <v>6969</v>
      </c>
      <c r="BN7" s="61">
        <f>+demanda!BN7*HTDCOEF!BN7</f>
        <v>237025</v>
      </c>
      <c r="BO7" s="61">
        <f>+demanda!BO7*HTDCOEF!BO7</f>
        <v>143838</v>
      </c>
      <c r="BP7" s="61">
        <f>+demanda!BP7*HTDCOEF!BP7</f>
        <v>313210</v>
      </c>
      <c r="BQ7" s="61">
        <f>+demanda!BQ7*HTDCOEF!BQ7</f>
        <v>504629</v>
      </c>
      <c r="BR7" s="61">
        <f>+demanda!BR7*HTDCOEF!BR7</f>
        <v>180706</v>
      </c>
      <c r="BS7" s="61">
        <f>+demanda!BS7*HTDCOEF!BS7</f>
        <v>459790</v>
      </c>
      <c r="BT7" s="61">
        <f>+demanda!BT7*HTDCOEF!BT7</f>
        <v>317945</v>
      </c>
      <c r="BU7" s="61">
        <f>+demanda!BU7*HTDCOEF!BU7</f>
        <v>90280</v>
      </c>
      <c r="BV7" s="61">
        <f>+demanda!BV7*HTDCOEF!BV7</f>
        <v>1411695</v>
      </c>
      <c r="BW7" s="61">
        <f>+demanda!BW7*HTDCOEF!BW7</f>
        <v>524630</v>
      </c>
      <c r="BX7" s="61">
        <f>+demanda!BX7*HTDCOEF!BX7</f>
        <v>274388</v>
      </c>
      <c r="BY7" s="61">
        <f>+demanda!BY7*HTDCOEF!BY7</f>
        <v>284923</v>
      </c>
      <c r="BZ7" s="61">
        <f>+demanda!BZ7*HTDCOEF!BZ7</f>
        <v>112242</v>
      </c>
      <c r="CA7" s="61">
        <f>+demanda!CA7*HTDCOEF!CA7</f>
        <v>266879</v>
      </c>
      <c r="CB7" s="61">
        <f>+demanda!CB7*HTDCOEF!CB7</f>
        <v>241822</v>
      </c>
      <c r="CC7" s="61">
        <f>+demanda!CC7*HTDCOEF!CC7</f>
        <v>81133</v>
      </c>
      <c r="CD7" s="61">
        <f>+demanda!CD7*HTDCOEF!CD7</f>
        <v>469991</v>
      </c>
      <c r="CE7" s="61">
        <f>+demanda!CE7*HTDCOEF!CE7</f>
        <v>234347</v>
      </c>
      <c r="CF7" s="61">
        <f>+demanda!CF7*HTDCOEF!CF7</f>
        <v>38823</v>
      </c>
      <c r="CG7" s="61">
        <f>+demanda!CG7*HTDCOEF!CG7</f>
        <v>219705</v>
      </c>
      <c r="CH7" s="61">
        <f>+demanda!CH7*HTDCOEF!CH7</f>
        <v>68464</v>
      </c>
      <c r="CI7" s="61">
        <f>+demanda!CI7*HTDCOEF!CI7</f>
        <v>192911</v>
      </c>
      <c r="CJ7" s="61">
        <f>+demanda!CJ7*HTDCOEF!CJ7</f>
        <v>76123</v>
      </c>
      <c r="CK7" s="61">
        <f>+demanda!CK7*HTDCOEF!CK7</f>
        <v>9146</v>
      </c>
      <c r="CL7" s="61">
        <f>+demanda!CL7*HTDCOEF!CL7</f>
        <v>941705</v>
      </c>
      <c r="CM7" s="61">
        <f>+demanda!CM7*HTDCOEF!CM7</f>
        <v>290283</v>
      </c>
    </row>
    <row r="8" spans="1:91" s="62" customFormat="1" x14ac:dyDescent="0.3">
      <c r="A8" s="60" t="s">
        <v>4</v>
      </c>
      <c r="B8" s="61">
        <f>+demanda!B8*HTDCOEF!B8</f>
        <v>7725234</v>
      </c>
      <c r="C8" s="61">
        <f>+demanda!C8*HTDCOEF!C8</f>
        <v>1391845</v>
      </c>
      <c r="D8" s="61">
        <f>+demanda!D8*HTDCOEF!D8</f>
        <v>1024971</v>
      </c>
      <c r="E8" s="61">
        <f>+demanda!E8*HTDCOEF!E8</f>
        <v>550496</v>
      </c>
      <c r="F8" s="61">
        <f>+demanda!F8*HTDCOEF!F8</f>
        <v>1549765</v>
      </c>
      <c r="G8" s="61">
        <f>+demanda!G8*HTDCOEF!G8</f>
        <v>590107</v>
      </c>
      <c r="H8" s="61">
        <f>+demanda!H8*HTDCOEF!H8</f>
        <v>923917</v>
      </c>
      <c r="I8" s="61">
        <f>+demanda!I8*HTDCOEF!I8</f>
        <v>3610640</v>
      </c>
      <c r="J8" s="61">
        <f>+demanda!J8*HTDCOEF!J8</f>
        <v>675760</v>
      </c>
      <c r="K8" s="61">
        <f>+demanda!K8*HTDCOEF!K8</f>
        <v>93316</v>
      </c>
      <c r="L8" s="61">
        <f>+demanda!L8*HTDCOEF!L8</f>
        <v>165271</v>
      </c>
      <c r="M8" s="61">
        <f>+demanda!M8*HTDCOEF!M8</f>
        <v>558768</v>
      </c>
      <c r="N8" s="61">
        <f>+demanda!N8*HTDCOEF!N8</f>
        <v>362852</v>
      </c>
      <c r="O8" s="61">
        <f>+demanda!O8*HTDCOEF!O8</f>
        <v>516622</v>
      </c>
      <c r="P8" s="61">
        <f>+demanda!P8*HTDCOEF!P8</f>
        <v>4114595</v>
      </c>
      <c r="Q8" s="61">
        <f>+demanda!Q8*HTDCOEF!Q8</f>
        <v>716085</v>
      </c>
      <c r="R8" s="61">
        <f>+demanda!R8*HTDCOEF!R8</f>
        <v>931655</v>
      </c>
      <c r="S8" s="61">
        <f>+demanda!S8*HTDCOEF!S8</f>
        <v>385225</v>
      </c>
      <c r="T8" s="61">
        <f>+demanda!T8*HTDCOEF!T8</f>
        <v>990997</v>
      </c>
      <c r="U8" s="61">
        <f>+demanda!U8*HTDCOEF!U8</f>
        <v>227254</v>
      </c>
      <c r="V8" s="61">
        <f>+demanda!V8*HTDCOEF!V8</f>
        <v>407295</v>
      </c>
      <c r="W8" s="61">
        <f>+demanda!W8*HTDCOEF!W8</f>
        <v>24628932</v>
      </c>
      <c r="X8" s="61">
        <f>+demanda!X8*HTDCOEF!X8</f>
        <v>3647341</v>
      </c>
      <c r="Y8" s="61">
        <f>+demanda!Y8*HTDCOEF!Y8</f>
        <v>5906041</v>
      </c>
      <c r="Z8" s="61">
        <f>+demanda!Z8*HTDCOEF!Z8</f>
        <v>3925855</v>
      </c>
      <c r="AA8" s="61">
        <f>+demanda!AA8*HTDCOEF!AA8</f>
        <v>4341459</v>
      </c>
      <c r="AB8" s="61">
        <f>+demanda!AB8*HTDCOEF!AB8</f>
        <v>1953995</v>
      </c>
      <c r="AC8" s="61">
        <f>+demanda!AC8*HTDCOEF!AC8</f>
        <v>1745640</v>
      </c>
      <c r="AD8" s="61">
        <f>+demanda!AD8*HTDCOEF!AD8</f>
        <v>7846939</v>
      </c>
      <c r="AE8" s="61">
        <f>+demanda!AE8*HTDCOEF!AE8</f>
        <v>1469406</v>
      </c>
      <c r="AF8" s="61">
        <f>+demanda!AF8*HTDCOEF!AF8</f>
        <v>288548</v>
      </c>
      <c r="AG8" s="61">
        <f>+demanda!AG8*HTDCOEF!AG8</f>
        <v>692145</v>
      </c>
      <c r="AH8" s="61">
        <f>+demanda!AH8*HTDCOEF!AH8</f>
        <v>1144717</v>
      </c>
      <c r="AI8" s="61">
        <f>+demanda!AI8*HTDCOEF!AI8</f>
        <v>1049795</v>
      </c>
      <c r="AJ8" s="61">
        <f>+demanda!AJ8*HTDCOEF!AJ8</f>
        <v>844740</v>
      </c>
      <c r="AK8" s="61">
        <f>+demanda!AK8*HTDCOEF!AK8</f>
        <v>16781993</v>
      </c>
      <c r="AL8" s="61">
        <f>+demanda!AL8*HTDCOEF!AL8</f>
        <v>2177935</v>
      </c>
      <c r="AM8" s="61">
        <f>+demanda!AM8*HTDCOEF!AM8</f>
        <v>5617492</v>
      </c>
      <c r="AN8" s="61">
        <f>+demanda!AN8*HTDCOEF!AN8</f>
        <v>3233711</v>
      </c>
      <c r="AO8" s="61">
        <f>+demanda!AO8*HTDCOEF!AO8</f>
        <v>3196742</v>
      </c>
      <c r="AP8" s="61">
        <f>+demanda!AP8*HTDCOEF!AP8</f>
        <v>904200</v>
      </c>
      <c r="AQ8" s="61">
        <f>+demanda!AQ8*HTDCOEF!AQ8</f>
        <v>900900</v>
      </c>
      <c r="AR8" s="61">
        <f>+demanda!AR8*HTDCOEF!AR8</f>
        <v>66454</v>
      </c>
      <c r="AS8" s="61">
        <f>+demanda!AS8*HTDCOEF!AS8</f>
        <v>195589</v>
      </c>
      <c r="AT8" s="61">
        <f>+demanda!AT8*HTDCOEF!AT8</f>
        <v>109841</v>
      </c>
      <c r="AU8" s="61">
        <f>+demanda!AU8*HTDCOEF!AU8</f>
        <v>207761</v>
      </c>
      <c r="AV8" s="61">
        <f>+demanda!AV8*HTDCOEF!AV8</f>
        <v>77623</v>
      </c>
      <c r="AW8" s="61">
        <f>+demanda!AW8*HTDCOEF!AW8</f>
        <v>45626</v>
      </c>
      <c r="AX8" s="61">
        <f>+demanda!AX8*HTDCOEF!AX8</f>
        <v>429325</v>
      </c>
      <c r="AY8" s="61">
        <f>+demanda!AY8*HTDCOEF!AY8</f>
        <v>259625</v>
      </c>
      <c r="AZ8" s="61">
        <f>+demanda!AZ8*HTDCOEF!AZ8</f>
        <v>52501</v>
      </c>
      <c r="BA8" s="61">
        <f>+demanda!BA8*HTDCOEF!BA8</f>
        <v>116756</v>
      </c>
      <c r="BB8" s="61">
        <f>+demanda!BB8*HTDCOEF!BB8</f>
        <v>64892</v>
      </c>
      <c r="BC8" s="61">
        <f>+demanda!BC8*HTDCOEF!BC8</f>
        <v>96820</v>
      </c>
      <c r="BD8" s="61">
        <f>+demanda!BD8*HTDCOEF!BD8</f>
        <v>50242</v>
      </c>
      <c r="BE8" s="61">
        <f>+demanda!BE8*HTDCOEF!BE8</f>
        <v>37550</v>
      </c>
      <c r="BF8" s="61">
        <f>+demanda!BF8*HTDCOEF!BF8</f>
        <v>140160</v>
      </c>
      <c r="BG8" s="61">
        <f>+demanda!BG8*HTDCOEF!BG8</f>
        <v>116839</v>
      </c>
      <c r="BH8" s="61">
        <f>+demanda!BH8*HTDCOEF!BH8</f>
        <v>13953</v>
      </c>
      <c r="BI8" s="61">
        <f>+demanda!BI8*HTDCOEF!BI8</f>
        <v>78832</v>
      </c>
      <c r="BJ8" s="61">
        <f>+demanda!BJ8*HTDCOEF!BJ8</f>
        <v>44950</v>
      </c>
      <c r="BK8" s="61">
        <f>+demanda!BK8*HTDCOEF!BK8</f>
        <v>110941</v>
      </c>
      <c r="BL8" s="61">
        <f>+demanda!BL8*HTDCOEF!BL8</f>
        <v>27381</v>
      </c>
      <c r="BM8" s="61">
        <f>+demanda!BM8*HTDCOEF!BM8</f>
        <v>8076</v>
      </c>
      <c r="BN8" s="61">
        <f>+demanda!BN8*HTDCOEF!BN8</f>
        <v>289166</v>
      </c>
      <c r="BO8" s="61">
        <f>+demanda!BO8*HTDCOEF!BO8</f>
        <v>142786</v>
      </c>
      <c r="BP8" s="61">
        <f>+demanda!BP8*HTDCOEF!BP8</f>
        <v>216499</v>
      </c>
      <c r="BQ8" s="61">
        <f>+demanda!BQ8*HTDCOEF!BQ8</f>
        <v>543045</v>
      </c>
      <c r="BR8" s="61">
        <f>+demanda!BR8*HTDCOEF!BR8</f>
        <v>182957</v>
      </c>
      <c r="BS8" s="61">
        <f>+demanda!BS8*HTDCOEF!BS8</f>
        <v>410273</v>
      </c>
      <c r="BT8" s="61">
        <f>+demanda!BT8*HTDCOEF!BT8</f>
        <v>246412</v>
      </c>
      <c r="BU8" s="61">
        <f>+demanda!BU8*HTDCOEF!BU8</f>
        <v>76326</v>
      </c>
      <c r="BV8" s="61">
        <f>+demanda!BV8*HTDCOEF!BV8</f>
        <v>1490847</v>
      </c>
      <c r="BW8" s="61">
        <f>+demanda!BW8*HTDCOEF!BW8</f>
        <v>480981</v>
      </c>
      <c r="BX8" s="61">
        <f>+demanda!BX8*HTDCOEF!BX8</f>
        <v>154642</v>
      </c>
      <c r="BY8" s="61">
        <f>+demanda!BY8*HTDCOEF!BY8</f>
        <v>263484</v>
      </c>
      <c r="BZ8" s="61">
        <f>+demanda!BZ8*HTDCOEF!BZ8</f>
        <v>117290</v>
      </c>
      <c r="CA8" s="61">
        <f>+demanda!CA8*HTDCOEF!CA8</f>
        <v>197260</v>
      </c>
      <c r="CB8" s="61">
        <f>+demanda!CB8*HTDCOEF!CB8</f>
        <v>136628</v>
      </c>
      <c r="CC8" s="61">
        <f>+demanda!CC8*HTDCOEF!CC8</f>
        <v>63448</v>
      </c>
      <c r="CD8" s="61">
        <f>+demanda!CD8*HTDCOEF!CD8</f>
        <v>329381</v>
      </c>
      <c r="CE8" s="61">
        <f>+demanda!CE8*HTDCOEF!CE8</f>
        <v>207273</v>
      </c>
      <c r="CF8" s="61">
        <f>+demanda!CF8*HTDCOEF!CF8</f>
        <v>61857</v>
      </c>
      <c r="CG8" s="61">
        <f>+demanda!CG8*HTDCOEF!CG8</f>
        <v>279561</v>
      </c>
      <c r="CH8" s="61">
        <f>+demanda!CH8*HTDCOEF!CH8</f>
        <v>65667</v>
      </c>
      <c r="CI8" s="61">
        <f>+demanda!CI8*HTDCOEF!CI8</f>
        <v>213013</v>
      </c>
      <c r="CJ8" s="61">
        <f>+demanda!CJ8*HTDCOEF!CJ8</f>
        <v>109784</v>
      </c>
      <c r="CK8" s="61">
        <f>+demanda!CK8*HTDCOEF!CK8</f>
        <v>12879</v>
      </c>
      <c r="CL8" s="61">
        <f>+demanda!CL8*HTDCOEF!CL8</f>
        <v>1161466</v>
      </c>
      <c r="CM8" s="61">
        <f>+demanda!CM8*HTDCOEF!CM8</f>
        <v>273708</v>
      </c>
    </row>
    <row r="9" spans="1:91" s="62" customFormat="1" x14ac:dyDescent="0.3">
      <c r="A9" s="60" t="s">
        <v>5</v>
      </c>
      <c r="B9" s="61">
        <f>+demanda!B9*HTDCOEF!B9</f>
        <v>8587613</v>
      </c>
      <c r="C9" s="61">
        <f>+demanda!C9*HTDCOEF!C9</f>
        <v>1487094</v>
      </c>
      <c r="D9" s="61">
        <f>+demanda!D9*HTDCOEF!D9</f>
        <v>1338196</v>
      </c>
      <c r="E9" s="61">
        <f>+demanda!E9*HTDCOEF!E9</f>
        <v>610323</v>
      </c>
      <c r="F9" s="61">
        <f>+demanda!F9*HTDCOEF!F9</f>
        <v>1716834</v>
      </c>
      <c r="G9" s="61">
        <f>+demanda!G9*HTDCOEF!G9</f>
        <v>724756</v>
      </c>
      <c r="H9" s="61">
        <f>+demanda!H9*HTDCOEF!H9</f>
        <v>900526</v>
      </c>
      <c r="I9" s="61">
        <f>+demanda!I9*HTDCOEF!I9</f>
        <v>4164269</v>
      </c>
      <c r="J9" s="61">
        <f>+demanda!J9*HTDCOEF!J9</f>
        <v>863880</v>
      </c>
      <c r="K9" s="61">
        <f>+demanda!K9*HTDCOEF!K9</f>
        <v>149970</v>
      </c>
      <c r="L9" s="61">
        <f>+demanda!L9*HTDCOEF!L9</f>
        <v>199441</v>
      </c>
      <c r="M9" s="61">
        <f>+demanda!M9*HTDCOEF!M9</f>
        <v>629698</v>
      </c>
      <c r="N9" s="61">
        <f>+demanda!N9*HTDCOEF!N9</f>
        <v>471408</v>
      </c>
      <c r="O9" s="61">
        <f>+demanda!O9*HTDCOEF!O9</f>
        <v>486333</v>
      </c>
      <c r="P9" s="61">
        <f>+demanda!P9*HTDCOEF!P9</f>
        <v>4423344</v>
      </c>
      <c r="Q9" s="61">
        <f>+demanda!Q9*HTDCOEF!Q9</f>
        <v>623214</v>
      </c>
      <c r="R9" s="61">
        <f>+demanda!R9*HTDCOEF!R9</f>
        <v>1188227</v>
      </c>
      <c r="S9" s="61">
        <f>+demanda!S9*HTDCOEF!S9</f>
        <v>410882</v>
      </c>
      <c r="T9" s="61">
        <f>+demanda!T9*HTDCOEF!T9</f>
        <v>1087137</v>
      </c>
      <c r="U9" s="61">
        <f>+demanda!U9*HTDCOEF!U9</f>
        <v>253347</v>
      </c>
      <c r="V9" s="61">
        <f>+demanda!V9*HTDCOEF!V9</f>
        <v>414193</v>
      </c>
      <c r="W9" s="61">
        <f>+demanda!W9*HTDCOEF!W9</f>
        <v>30243838</v>
      </c>
      <c r="X9" s="61">
        <f>+demanda!X9*HTDCOEF!X9</f>
        <v>4303197</v>
      </c>
      <c r="Y9" s="61">
        <f>+demanda!Y9*HTDCOEF!Y9</f>
        <v>8572768</v>
      </c>
      <c r="Z9" s="61">
        <f>+demanda!Z9*HTDCOEF!Z9</f>
        <v>4348243</v>
      </c>
      <c r="AA9" s="61">
        <f>+demanda!AA9*HTDCOEF!AA9</f>
        <v>5533423</v>
      </c>
      <c r="AB9" s="61">
        <f>+demanda!AB9*HTDCOEF!AB9</f>
        <v>2429263</v>
      </c>
      <c r="AC9" s="61">
        <f>+demanda!AC9*HTDCOEF!AC9</f>
        <v>1667686</v>
      </c>
      <c r="AD9" s="61">
        <f>+demanda!AD9*HTDCOEF!AD9</f>
        <v>9674462</v>
      </c>
      <c r="AE9" s="61">
        <f>+demanda!AE9*HTDCOEF!AE9</f>
        <v>2015647</v>
      </c>
      <c r="AF9" s="61">
        <f>+demanda!AF9*HTDCOEF!AF9</f>
        <v>609080</v>
      </c>
      <c r="AG9" s="61">
        <f>+demanda!AG9*HTDCOEF!AG9</f>
        <v>832657</v>
      </c>
      <c r="AH9" s="61">
        <f>+demanda!AH9*HTDCOEF!AH9</f>
        <v>1356931</v>
      </c>
      <c r="AI9" s="61">
        <f>+demanda!AI9*HTDCOEF!AI9</f>
        <v>1442186</v>
      </c>
      <c r="AJ9" s="61">
        <f>+demanda!AJ9*HTDCOEF!AJ9</f>
        <v>801310</v>
      </c>
      <c r="AK9" s="61">
        <f>+demanda!AK9*HTDCOEF!AK9</f>
        <v>20569376</v>
      </c>
      <c r="AL9" s="61">
        <f>+demanda!AL9*HTDCOEF!AL9</f>
        <v>2287550</v>
      </c>
      <c r="AM9" s="61">
        <f>+demanda!AM9*HTDCOEF!AM9</f>
        <v>7963688</v>
      </c>
      <c r="AN9" s="61">
        <f>+demanda!AN9*HTDCOEF!AN9</f>
        <v>3515586</v>
      </c>
      <c r="AO9" s="61">
        <f>+demanda!AO9*HTDCOEF!AO9</f>
        <v>4176492</v>
      </c>
      <c r="AP9" s="61">
        <f>+demanda!AP9*HTDCOEF!AP9</f>
        <v>987077</v>
      </c>
      <c r="AQ9" s="61">
        <f>+demanda!AQ9*HTDCOEF!AQ9</f>
        <v>866377</v>
      </c>
      <c r="AR9" s="61">
        <f>+demanda!AR9*HTDCOEF!AR9</f>
        <v>128416</v>
      </c>
      <c r="AS9" s="61">
        <f>+demanda!AS9*HTDCOEF!AS9</f>
        <v>243422</v>
      </c>
      <c r="AT9" s="61">
        <f>+demanda!AT9*HTDCOEF!AT9</f>
        <v>82083</v>
      </c>
      <c r="AU9" s="61">
        <f>+demanda!AU9*HTDCOEF!AU9</f>
        <v>192289</v>
      </c>
      <c r="AV9" s="61">
        <f>+demanda!AV9*HTDCOEF!AV9</f>
        <v>113717</v>
      </c>
      <c r="AW9" s="61">
        <f>+demanda!AW9*HTDCOEF!AW9</f>
        <v>39013</v>
      </c>
      <c r="AX9" s="61">
        <f>+demanda!AX9*HTDCOEF!AX9</f>
        <v>477915</v>
      </c>
      <c r="AY9" s="61">
        <f>+demanda!AY9*HTDCOEF!AY9</f>
        <v>210239</v>
      </c>
      <c r="AZ9" s="61">
        <f>+demanda!AZ9*HTDCOEF!AZ9</f>
        <v>107889</v>
      </c>
      <c r="BA9" s="61">
        <f>+demanda!BA9*HTDCOEF!BA9</f>
        <v>161874</v>
      </c>
      <c r="BB9" s="61">
        <f>+demanda!BB9*HTDCOEF!BB9</f>
        <v>49510</v>
      </c>
      <c r="BC9" s="61">
        <f>+demanda!BC9*HTDCOEF!BC9</f>
        <v>101651</v>
      </c>
      <c r="BD9" s="61">
        <f>+demanda!BD9*HTDCOEF!BD9</f>
        <v>95561</v>
      </c>
      <c r="BE9" s="61">
        <f>+demanda!BE9*HTDCOEF!BE9</f>
        <v>32727</v>
      </c>
      <c r="BF9" s="61">
        <f>+demanda!BF9*HTDCOEF!BF9</f>
        <v>218036</v>
      </c>
      <c r="BG9" s="61">
        <f>+demanda!BG9*HTDCOEF!BG9</f>
        <v>96631</v>
      </c>
      <c r="BH9" s="61">
        <f>+demanda!BH9*HTDCOEF!BH9</f>
        <v>20527</v>
      </c>
      <c r="BI9" s="61">
        <f>+demanda!BI9*HTDCOEF!BI9</f>
        <v>81549</v>
      </c>
      <c r="BJ9" s="61">
        <f>+demanda!BJ9*HTDCOEF!BJ9</f>
        <v>32573</v>
      </c>
      <c r="BK9" s="61">
        <f>+demanda!BK9*HTDCOEF!BK9</f>
        <v>90638</v>
      </c>
      <c r="BL9" s="61">
        <f>+demanda!BL9*HTDCOEF!BL9</f>
        <v>18155</v>
      </c>
      <c r="BM9" s="61">
        <f>+demanda!BM9*HTDCOEF!BM9</f>
        <v>6286</v>
      </c>
      <c r="BN9" s="61">
        <f>+demanda!BN9*HTDCOEF!BN9</f>
        <v>259878</v>
      </c>
      <c r="BO9" s="61">
        <f>+demanda!BO9*HTDCOEF!BO9</f>
        <v>113607</v>
      </c>
      <c r="BP9" s="61">
        <f>+demanda!BP9*HTDCOEF!BP9</f>
        <v>427183</v>
      </c>
      <c r="BQ9" s="61">
        <f>+demanda!BQ9*HTDCOEF!BQ9</f>
        <v>716964</v>
      </c>
      <c r="BR9" s="61">
        <f>+demanda!BR9*HTDCOEF!BR9</f>
        <v>127547</v>
      </c>
      <c r="BS9" s="61">
        <f>+demanda!BS9*HTDCOEF!BS9</f>
        <v>393738</v>
      </c>
      <c r="BT9" s="61">
        <f>+demanda!BT9*HTDCOEF!BT9</f>
        <v>410814</v>
      </c>
      <c r="BU9" s="61">
        <f>+demanda!BU9*HTDCOEF!BU9</f>
        <v>63783</v>
      </c>
      <c r="BV9" s="61">
        <f>+demanda!BV9*HTDCOEF!BV9</f>
        <v>1784782</v>
      </c>
      <c r="BW9" s="61">
        <f>+demanda!BW9*HTDCOEF!BW9</f>
        <v>378386</v>
      </c>
      <c r="BX9" s="61">
        <f>+demanda!BX9*HTDCOEF!BX9</f>
        <v>315606</v>
      </c>
      <c r="BY9" s="61">
        <f>+demanda!BY9*HTDCOEF!BY9</f>
        <v>372752</v>
      </c>
      <c r="BZ9" s="61">
        <f>+demanda!BZ9*HTDCOEF!BZ9</f>
        <v>80093</v>
      </c>
      <c r="CA9" s="61">
        <f>+demanda!CA9*HTDCOEF!CA9</f>
        <v>214203</v>
      </c>
      <c r="CB9" s="61">
        <f>+demanda!CB9*HTDCOEF!CB9</f>
        <v>284773</v>
      </c>
      <c r="CC9" s="61">
        <f>+demanda!CC9*HTDCOEF!CC9</f>
        <v>55748</v>
      </c>
      <c r="CD9" s="61">
        <f>+demanda!CD9*HTDCOEF!CD9</f>
        <v>528723</v>
      </c>
      <c r="CE9" s="61">
        <f>+demanda!CE9*HTDCOEF!CE9</f>
        <v>163749</v>
      </c>
      <c r="CF9" s="61">
        <f>+demanda!CF9*HTDCOEF!CF9</f>
        <v>111577</v>
      </c>
      <c r="CG9" s="61">
        <f>+demanda!CG9*HTDCOEF!CG9</f>
        <v>344212</v>
      </c>
      <c r="CH9" s="61">
        <f>+demanda!CH9*HTDCOEF!CH9</f>
        <v>47454</v>
      </c>
      <c r="CI9" s="61">
        <f>+demanda!CI9*HTDCOEF!CI9</f>
        <v>179535</v>
      </c>
      <c r="CJ9" s="61">
        <f>+demanda!CJ9*HTDCOEF!CJ9</f>
        <v>126041</v>
      </c>
      <c r="CK9" s="61">
        <f>+demanda!CK9*HTDCOEF!CK9</f>
        <v>8034</v>
      </c>
      <c r="CL9" s="61">
        <f>+demanda!CL9*HTDCOEF!CL9</f>
        <v>1256059</v>
      </c>
      <c r="CM9" s="61">
        <f>+demanda!CM9*HTDCOEF!CM9</f>
        <v>214636</v>
      </c>
    </row>
    <row r="10" spans="1:91" s="62" customFormat="1" x14ac:dyDescent="0.3">
      <c r="A10" s="60" t="s">
        <v>6</v>
      </c>
      <c r="B10" s="61">
        <f>+demanda!B10*HTDCOEF!B10</f>
        <v>9616052</v>
      </c>
      <c r="C10" s="61">
        <f>+demanda!C10*HTDCOEF!C10</f>
        <v>1547640</v>
      </c>
      <c r="D10" s="61">
        <f>+demanda!D10*HTDCOEF!D10</f>
        <v>1554127</v>
      </c>
      <c r="E10" s="61">
        <f>+demanda!E10*HTDCOEF!E10</f>
        <v>725273</v>
      </c>
      <c r="F10" s="61">
        <f>+demanda!F10*HTDCOEF!F10</f>
        <v>2048089</v>
      </c>
      <c r="G10" s="61">
        <f>+demanda!G10*HTDCOEF!G10</f>
        <v>799523</v>
      </c>
      <c r="H10" s="61">
        <f>+demanda!H10*HTDCOEF!H10</f>
        <v>853479</v>
      </c>
      <c r="I10" s="61">
        <f>+demanda!I10*HTDCOEF!I10</f>
        <v>4578014</v>
      </c>
      <c r="J10" s="61">
        <f>+demanda!J10*HTDCOEF!J10</f>
        <v>947932</v>
      </c>
      <c r="K10" s="61">
        <f>+demanda!K10*HTDCOEF!K10</f>
        <v>166635</v>
      </c>
      <c r="L10" s="61">
        <f>+demanda!L10*HTDCOEF!L10</f>
        <v>239427</v>
      </c>
      <c r="M10" s="61">
        <f>+demanda!M10*HTDCOEF!M10</f>
        <v>691508</v>
      </c>
      <c r="N10" s="61">
        <f>+demanda!N10*HTDCOEF!N10</f>
        <v>533399</v>
      </c>
      <c r="O10" s="61">
        <f>+demanda!O10*HTDCOEF!O10</f>
        <v>431307</v>
      </c>
      <c r="P10" s="61">
        <f>+demanda!P10*HTDCOEF!P10</f>
        <v>5038038</v>
      </c>
      <c r="Q10" s="61">
        <f>+demanda!Q10*HTDCOEF!Q10</f>
        <v>599708</v>
      </c>
      <c r="R10" s="61">
        <f>+demanda!R10*HTDCOEF!R10</f>
        <v>1387491</v>
      </c>
      <c r="S10" s="61">
        <f>+demanda!S10*HTDCOEF!S10</f>
        <v>485847</v>
      </c>
      <c r="T10" s="61">
        <f>+demanda!T10*HTDCOEF!T10</f>
        <v>1356581</v>
      </c>
      <c r="U10" s="61">
        <f>+demanda!U10*HTDCOEF!U10</f>
        <v>266124</v>
      </c>
      <c r="V10" s="61">
        <f>+demanda!V10*HTDCOEF!V10</f>
        <v>422172</v>
      </c>
      <c r="W10" s="61">
        <f>+demanda!W10*HTDCOEF!W10</f>
        <v>37395658</v>
      </c>
      <c r="X10" s="61">
        <f>+demanda!X10*HTDCOEF!X10</f>
        <v>5359594</v>
      </c>
      <c r="Y10" s="61">
        <f>+demanda!Y10*HTDCOEF!Y10</f>
        <v>10434201</v>
      </c>
      <c r="Z10" s="61">
        <f>+demanda!Z10*HTDCOEF!Z10</f>
        <v>5324308</v>
      </c>
      <c r="AA10" s="61">
        <f>+demanda!AA10*HTDCOEF!AA10</f>
        <v>7385357</v>
      </c>
      <c r="AB10" s="61">
        <f>+demanda!AB10*HTDCOEF!AB10</f>
        <v>3113749</v>
      </c>
      <c r="AC10" s="61">
        <f>+demanda!AC10*HTDCOEF!AC10</f>
        <v>1582790</v>
      </c>
      <c r="AD10" s="61">
        <f>+demanda!AD10*HTDCOEF!AD10</f>
        <v>12610694</v>
      </c>
      <c r="AE10" s="61">
        <f>+demanda!AE10*HTDCOEF!AE10</f>
        <v>3037197</v>
      </c>
      <c r="AF10" s="61">
        <f>+demanda!AF10*HTDCOEF!AF10</f>
        <v>783892</v>
      </c>
      <c r="AG10" s="61">
        <f>+demanda!AG10*HTDCOEF!AG10</f>
        <v>1083505</v>
      </c>
      <c r="AH10" s="61">
        <f>+demanda!AH10*HTDCOEF!AH10</f>
        <v>1698469</v>
      </c>
      <c r="AI10" s="61">
        <f>+demanda!AI10*HTDCOEF!AI10</f>
        <v>2016853</v>
      </c>
      <c r="AJ10" s="61">
        <f>+demanda!AJ10*HTDCOEF!AJ10</f>
        <v>722233</v>
      </c>
      <c r="AK10" s="61">
        <f>+demanda!AK10*HTDCOEF!AK10</f>
        <v>24784964</v>
      </c>
      <c r="AL10" s="61">
        <f>+demanda!AL10*HTDCOEF!AL10</f>
        <v>2322396</v>
      </c>
      <c r="AM10" s="61">
        <f>+demanda!AM10*HTDCOEF!AM10</f>
        <v>9650310</v>
      </c>
      <c r="AN10" s="61">
        <f>+demanda!AN10*HTDCOEF!AN10</f>
        <v>4240803</v>
      </c>
      <c r="AO10" s="61">
        <f>+demanda!AO10*HTDCOEF!AO10</f>
        <v>5686888</v>
      </c>
      <c r="AP10" s="61">
        <f>+demanda!AP10*HTDCOEF!AP10</f>
        <v>1096896</v>
      </c>
      <c r="AQ10" s="61">
        <f>+demanda!AQ10*HTDCOEF!AQ10</f>
        <v>860556</v>
      </c>
      <c r="AR10" s="61">
        <f>+demanda!AR10*HTDCOEF!AR10</f>
        <v>153775</v>
      </c>
      <c r="AS10" s="61">
        <f>+demanda!AS10*HTDCOEF!AS10</f>
        <v>266231</v>
      </c>
      <c r="AT10" s="61">
        <f>+demanda!AT10*HTDCOEF!AT10</f>
        <v>71226</v>
      </c>
      <c r="AU10" s="61">
        <f>+demanda!AU10*HTDCOEF!AU10</f>
        <v>175639</v>
      </c>
      <c r="AV10" s="61">
        <f>+demanda!AV10*HTDCOEF!AV10</f>
        <v>156454</v>
      </c>
      <c r="AW10" s="61">
        <f>+demanda!AW10*HTDCOEF!AW10</f>
        <v>35883</v>
      </c>
      <c r="AX10" s="61">
        <f>+demanda!AX10*HTDCOEF!AX10</f>
        <v>508244</v>
      </c>
      <c r="AY10" s="61">
        <f>+demanda!AY10*HTDCOEF!AY10</f>
        <v>180188</v>
      </c>
      <c r="AZ10" s="61">
        <f>+demanda!AZ10*HTDCOEF!AZ10</f>
        <v>131177</v>
      </c>
      <c r="BA10" s="61">
        <f>+demanda!BA10*HTDCOEF!BA10</f>
        <v>186390</v>
      </c>
      <c r="BB10" s="61">
        <f>+demanda!BB10*HTDCOEF!BB10</f>
        <v>39724</v>
      </c>
      <c r="BC10" s="61">
        <f>+demanda!BC10*HTDCOEF!BC10</f>
        <v>98462</v>
      </c>
      <c r="BD10" s="61">
        <f>+demanda!BD10*HTDCOEF!BD10</f>
        <v>129562</v>
      </c>
      <c r="BE10" s="61">
        <f>+demanda!BE10*HTDCOEF!BE10</f>
        <v>30500</v>
      </c>
      <c r="BF10" s="61">
        <f>+demanda!BF10*HTDCOEF!BF10</f>
        <v>247327</v>
      </c>
      <c r="BG10" s="61">
        <f>+demanda!BG10*HTDCOEF!BG10</f>
        <v>84791</v>
      </c>
      <c r="BH10" s="61">
        <f>+demanda!BH10*HTDCOEF!BH10</f>
        <v>22598</v>
      </c>
      <c r="BI10" s="61">
        <f>+demanda!BI10*HTDCOEF!BI10</f>
        <v>79841</v>
      </c>
      <c r="BJ10" s="61">
        <f>+demanda!BJ10*HTDCOEF!BJ10</f>
        <v>31502</v>
      </c>
      <c r="BK10" s="61">
        <f>+demanda!BK10*HTDCOEF!BK10</f>
        <v>77178</v>
      </c>
      <c r="BL10" s="61">
        <f>+demanda!BL10*HTDCOEF!BL10</f>
        <v>26893</v>
      </c>
      <c r="BM10" s="61">
        <f>+demanda!BM10*HTDCOEF!BM10</f>
        <v>5383</v>
      </c>
      <c r="BN10" s="61">
        <f>+demanda!BN10*HTDCOEF!BN10</f>
        <v>260917</v>
      </c>
      <c r="BO10" s="61">
        <f>+demanda!BO10*HTDCOEF!BO10</f>
        <v>95397</v>
      </c>
      <c r="BP10" s="61">
        <f>+demanda!BP10*HTDCOEF!BP10</f>
        <v>735711</v>
      </c>
      <c r="BQ10" s="61">
        <f>+demanda!BQ10*HTDCOEF!BQ10</f>
        <v>959579</v>
      </c>
      <c r="BR10" s="61">
        <f>+demanda!BR10*HTDCOEF!BR10</f>
        <v>123055</v>
      </c>
      <c r="BS10" s="61">
        <f>+demanda!BS10*HTDCOEF!BS10</f>
        <v>420070</v>
      </c>
      <c r="BT10" s="61">
        <f>+demanda!BT10*HTDCOEF!BT10</f>
        <v>591826</v>
      </c>
      <c r="BU10" s="61">
        <f>+demanda!BU10*HTDCOEF!BU10</f>
        <v>69107</v>
      </c>
      <c r="BV10" s="61">
        <f>+demanda!BV10*HTDCOEF!BV10</f>
        <v>2135268</v>
      </c>
      <c r="BW10" s="61">
        <f>+demanda!BW10*HTDCOEF!BW10</f>
        <v>324976</v>
      </c>
      <c r="BX10" s="61">
        <f>+demanda!BX10*HTDCOEF!BX10</f>
        <v>589561</v>
      </c>
      <c r="BY10" s="61">
        <f>+demanda!BY10*HTDCOEF!BY10</f>
        <v>628944</v>
      </c>
      <c r="BZ10" s="61">
        <f>+demanda!BZ10*HTDCOEF!BZ10</f>
        <v>69560</v>
      </c>
      <c r="CA10" s="61">
        <f>+demanda!CA10*HTDCOEF!CA10</f>
        <v>262782</v>
      </c>
      <c r="CB10" s="61">
        <f>+demanda!CB10*HTDCOEF!CB10</f>
        <v>450255</v>
      </c>
      <c r="CC10" s="61">
        <f>+demanda!CC10*HTDCOEF!CC10</f>
        <v>61129</v>
      </c>
      <c r="CD10" s="61">
        <f>+demanda!CD10*HTDCOEF!CD10</f>
        <v>834177</v>
      </c>
      <c r="CE10" s="61">
        <f>+demanda!CE10*HTDCOEF!CE10</f>
        <v>140790</v>
      </c>
      <c r="CF10" s="61">
        <f>+demanda!CF10*HTDCOEF!CF10</f>
        <v>146151</v>
      </c>
      <c r="CG10" s="61">
        <f>+demanda!CG10*HTDCOEF!CG10</f>
        <v>330636</v>
      </c>
      <c r="CH10" s="61">
        <f>+demanda!CH10*HTDCOEF!CH10</f>
        <v>53496</v>
      </c>
      <c r="CI10" s="61">
        <f>+demanda!CI10*HTDCOEF!CI10</f>
        <v>157287</v>
      </c>
      <c r="CJ10" s="61">
        <f>+demanda!CJ10*HTDCOEF!CJ10</f>
        <v>141572</v>
      </c>
      <c r="CK10" s="61">
        <f>+demanda!CK10*HTDCOEF!CK10</f>
        <v>7978</v>
      </c>
      <c r="CL10" s="61">
        <f>+demanda!CL10*HTDCOEF!CL10</f>
        <v>1301092</v>
      </c>
      <c r="CM10" s="61">
        <f>+demanda!CM10*HTDCOEF!CM10</f>
        <v>184186</v>
      </c>
    </row>
    <row r="11" spans="1:91" s="62" customFormat="1" x14ac:dyDescent="0.3">
      <c r="A11" s="60" t="s">
        <v>7</v>
      </c>
      <c r="B11" s="61">
        <f>+demanda!B11*HTDCOEF!B11</f>
        <v>10239776</v>
      </c>
      <c r="C11" s="61">
        <f>+demanda!C11*HTDCOEF!C11</f>
        <v>1723994</v>
      </c>
      <c r="D11" s="61">
        <f>+demanda!D11*HTDCOEF!D11</f>
        <v>1536862</v>
      </c>
      <c r="E11" s="61">
        <f>+demanda!E11*HTDCOEF!E11</f>
        <v>742310</v>
      </c>
      <c r="F11" s="61">
        <f>+demanda!F11*HTDCOEF!F11</f>
        <v>2096877</v>
      </c>
      <c r="G11" s="61">
        <f>+demanda!G11*HTDCOEF!G11</f>
        <v>888560</v>
      </c>
      <c r="H11" s="61">
        <f>+demanda!H11*HTDCOEF!H11</f>
        <v>740964</v>
      </c>
      <c r="I11" s="61">
        <f>+demanda!I11*HTDCOEF!I11</f>
        <v>5213797</v>
      </c>
      <c r="J11" s="61">
        <f>+demanda!J11*HTDCOEF!J11</f>
        <v>1081461</v>
      </c>
      <c r="K11" s="61">
        <f>+demanda!K11*HTDCOEF!K11</f>
        <v>182530</v>
      </c>
      <c r="L11" s="61">
        <f>+demanda!L11*HTDCOEF!L11</f>
        <v>269708</v>
      </c>
      <c r="M11" s="61">
        <f>+demanda!M11*HTDCOEF!M11</f>
        <v>752149</v>
      </c>
      <c r="N11" s="61">
        <f>+demanda!N11*HTDCOEF!N11</f>
        <v>598824</v>
      </c>
      <c r="O11" s="61">
        <f>+demanda!O11*HTDCOEF!O11</f>
        <v>387402</v>
      </c>
      <c r="P11" s="61">
        <f>+demanda!P11*HTDCOEF!P11</f>
        <v>5025979</v>
      </c>
      <c r="Q11" s="61">
        <f>+demanda!Q11*HTDCOEF!Q11</f>
        <v>642533</v>
      </c>
      <c r="R11" s="61">
        <f>+demanda!R11*HTDCOEF!R11</f>
        <v>1354332</v>
      </c>
      <c r="S11" s="61">
        <f>+demanda!S11*HTDCOEF!S11</f>
        <v>472602</v>
      </c>
      <c r="T11" s="61">
        <f>+demanda!T11*HTDCOEF!T11</f>
        <v>1344728</v>
      </c>
      <c r="U11" s="61">
        <f>+demanda!U11*HTDCOEF!U11</f>
        <v>289737</v>
      </c>
      <c r="V11" s="61">
        <f>+demanda!V11*HTDCOEF!V11</f>
        <v>353562</v>
      </c>
      <c r="W11" s="61">
        <f>+demanda!W11*HTDCOEF!W11</f>
        <v>40581091</v>
      </c>
      <c r="X11" s="61">
        <f>+demanda!X11*HTDCOEF!X11</f>
        <v>5951432</v>
      </c>
      <c r="Y11" s="61">
        <f>+demanda!Y11*HTDCOEF!Y11</f>
        <v>10677973</v>
      </c>
      <c r="Z11" s="61">
        <f>+demanda!Z11*HTDCOEF!Z11</f>
        <v>5705421</v>
      </c>
      <c r="AA11" s="61">
        <f>+demanda!AA11*HTDCOEF!AA11</f>
        <v>8020226</v>
      </c>
      <c r="AB11" s="61">
        <f>+demanda!AB11*HTDCOEF!AB11</f>
        <v>3504218</v>
      </c>
      <c r="AC11" s="61">
        <f>+demanda!AC11*HTDCOEF!AC11</f>
        <v>1398538</v>
      </c>
      <c r="AD11" s="61">
        <f>+demanda!AD11*HTDCOEF!AD11</f>
        <v>15488372</v>
      </c>
      <c r="AE11" s="61">
        <f>+demanda!AE11*HTDCOEF!AE11</f>
        <v>3655248</v>
      </c>
      <c r="AF11" s="61">
        <f>+demanda!AF11*HTDCOEF!AF11</f>
        <v>883106</v>
      </c>
      <c r="AG11" s="61">
        <f>+demanda!AG11*HTDCOEF!AG11</f>
        <v>1405585</v>
      </c>
      <c r="AH11" s="61">
        <f>+demanda!AH11*HTDCOEF!AH11</f>
        <v>2218712</v>
      </c>
      <c r="AI11" s="61">
        <f>+demanda!AI11*HTDCOEF!AI11</f>
        <v>2320530</v>
      </c>
      <c r="AJ11" s="61">
        <f>+demanda!AJ11*HTDCOEF!AJ11</f>
        <v>660876</v>
      </c>
      <c r="AK11" s="61">
        <f>+demanda!AK11*HTDCOEF!AK11</f>
        <v>25092719</v>
      </c>
      <c r="AL11" s="61">
        <f>+demanda!AL11*HTDCOEF!AL11</f>
        <v>2296184</v>
      </c>
      <c r="AM11" s="61">
        <f>+demanda!AM11*HTDCOEF!AM11</f>
        <v>9794867</v>
      </c>
      <c r="AN11" s="61">
        <f>+demanda!AN11*HTDCOEF!AN11</f>
        <v>4299836</v>
      </c>
      <c r="AO11" s="61">
        <f>+demanda!AO11*HTDCOEF!AO11</f>
        <v>5801515</v>
      </c>
      <c r="AP11" s="61">
        <f>+demanda!AP11*HTDCOEF!AP11</f>
        <v>1183688</v>
      </c>
      <c r="AQ11" s="61">
        <f>+demanda!AQ11*HTDCOEF!AQ11</f>
        <v>737661</v>
      </c>
      <c r="AR11" s="61">
        <f>+demanda!AR11*HTDCOEF!AR11</f>
        <v>174401</v>
      </c>
      <c r="AS11" s="61">
        <f>+demanda!AS11*HTDCOEF!AS11</f>
        <v>308445</v>
      </c>
      <c r="AT11" s="61">
        <f>+demanda!AT11*HTDCOEF!AT11</f>
        <v>82570</v>
      </c>
      <c r="AU11" s="61">
        <f>+demanda!AU11*HTDCOEF!AU11</f>
        <v>194220</v>
      </c>
      <c r="AV11" s="61">
        <f>+demanda!AV11*HTDCOEF!AV11</f>
        <v>171243</v>
      </c>
      <c r="AW11" s="61">
        <f>+demanda!AW11*HTDCOEF!AW11</f>
        <v>40351</v>
      </c>
      <c r="AX11" s="61">
        <f>+demanda!AX11*HTDCOEF!AX11</f>
        <v>559345</v>
      </c>
      <c r="AY11" s="61">
        <f>+demanda!AY11*HTDCOEF!AY11</f>
        <v>193420</v>
      </c>
      <c r="AZ11" s="61">
        <f>+demanda!AZ11*HTDCOEF!AZ11</f>
        <v>151599</v>
      </c>
      <c r="BA11" s="61">
        <f>+demanda!BA11*HTDCOEF!BA11</f>
        <v>215093</v>
      </c>
      <c r="BB11" s="61">
        <f>+demanda!BB11*HTDCOEF!BB11</f>
        <v>41621</v>
      </c>
      <c r="BC11" s="61">
        <f>+demanda!BC11*HTDCOEF!BC11</f>
        <v>110370</v>
      </c>
      <c r="BD11" s="61">
        <f>+demanda!BD11*HTDCOEF!BD11</f>
        <v>144339</v>
      </c>
      <c r="BE11" s="61">
        <f>+demanda!BE11*HTDCOEF!BE11</f>
        <v>34521</v>
      </c>
      <c r="BF11" s="61">
        <f>+demanda!BF11*HTDCOEF!BF11</f>
        <v>305796</v>
      </c>
      <c r="BG11" s="61">
        <f>+demanda!BG11*HTDCOEF!BG11</f>
        <v>78123</v>
      </c>
      <c r="BH11" s="61">
        <f>+demanda!BH11*HTDCOEF!BH11</f>
        <v>22802</v>
      </c>
      <c r="BI11" s="61">
        <f>+demanda!BI11*HTDCOEF!BI11</f>
        <v>93352</v>
      </c>
      <c r="BJ11" s="61">
        <f>+demanda!BJ11*HTDCOEF!BJ11</f>
        <v>40949</v>
      </c>
      <c r="BK11" s="61">
        <f>+demanda!BK11*HTDCOEF!BK11</f>
        <v>83850</v>
      </c>
      <c r="BL11" s="61">
        <f>+demanda!BL11*HTDCOEF!BL11</f>
        <v>26904</v>
      </c>
      <c r="BM11" s="61">
        <f>+demanda!BM11*HTDCOEF!BM11</f>
        <v>5829</v>
      </c>
      <c r="BN11" s="61">
        <f>+demanda!BN11*HTDCOEF!BN11</f>
        <v>253550</v>
      </c>
      <c r="BO11" s="61">
        <f>+demanda!BO11*HTDCOEF!BO11</f>
        <v>115297</v>
      </c>
      <c r="BP11" s="61">
        <f>+demanda!BP11*HTDCOEF!BP11</f>
        <v>833858</v>
      </c>
      <c r="BQ11" s="61">
        <f>+demanda!BQ11*HTDCOEF!BQ11</f>
        <v>1105944</v>
      </c>
      <c r="BR11" s="61">
        <f>+demanda!BR11*HTDCOEF!BR11</f>
        <v>132630</v>
      </c>
      <c r="BS11" s="61">
        <f>+demanda!BS11*HTDCOEF!BS11</f>
        <v>465013</v>
      </c>
      <c r="BT11" s="61">
        <f>+demanda!BT11*HTDCOEF!BT11</f>
        <v>665016</v>
      </c>
      <c r="BU11" s="61">
        <f>+demanda!BU11*HTDCOEF!BU11</f>
        <v>74190</v>
      </c>
      <c r="BV11" s="61">
        <f>+demanda!BV11*HTDCOEF!BV11</f>
        <v>2309293</v>
      </c>
      <c r="BW11" s="61">
        <f>+demanda!BW11*HTDCOEF!BW11</f>
        <v>365488</v>
      </c>
      <c r="BX11" s="61">
        <f>+demanda!BX11*HTDCOEF!BX11</f>
        <v>699287</v>
      </c>
      <c r="BY11" s="61">
        <f>+demanda!BY11*HTDCOEF!BY11</f>
        <v>753835</v>
      </c>
      <c r="BZ11" s="61">
        <f>+demanda!BZ11*HTDCOEF!BZ11</f>
        <v>71794</v>
      </c>
      <c r="CA11" s="61">
        <f>+demanda!CA11*HTDCOEF!CA11</f>
        <v>306535</v>
      </c>
      <c r="CB11" s="61">
        <f>+demanda!CB11*HTDCOEF!CB11</f>
        <v>534440</v>
      </c>
      <c r="CC11" s="61">
        <f>+demanda!CC11*HTDCOEF!CC11</f>
        <v>65622</v>
      </c>
      <c r="CD11" s="61">
        <f>+demanda!CD11*HTDCOEF!CD11</f>
        <v>1088507</v>
      </c>
      <c r="CE11" s="61">
        <f>+demanda!CE11*HTDCOEF!CE11</f>
        <v>135228</v>
      </c>
      <c r="CF11" s="61">
        <f>+demanda!CF11*HTDCOEF!CF11</f>
        <v>134572</v>
      </c>
      <c r="CG11" s="61">
        <f>+demanda!CG11*HTDCOEF!CG11</f>
        <v>352108</v>
      </c>
      <c r="CH11" s="61">
        <f>+demanda!CH11*HTDCOEF!CH11</f>
        <v>60835</v>
      </c>
      <c r="CI11" s="61">
        <f>+demanda!CI11*HTDCOEF!CI11</f>
        <v>158477</v>
      </c>
      <c r="CJ11" s="61">
        <f>+demanda!CJ11*HTDCOEF!CJ11</f>
        <v>130576</v>
      </c>
      <c r="CK11" s="61">
        <f>+demanda!CK11*HTDCOEF!CK11</f>
        <v>8569</v>
      </c>
      <c r="CL11" s="61">
        <f>+demanda!CL11*HTDCOEF!CL11</f>
        <v>1220787</v>
      </c>
      <c r="CM11" s="61">
        <f>+demanda!CM11*HTDCOEF!CM11</f>
        <v>230260</v>
      </c>
    </row>
    <row r="12" spans="1:91" s="62" customFormat="1" x14ac:dyDescent="0.3">
      <c r="A12" s="60" t="s">
        <v>8</v>
      </c>
      <c r="B12" s="61">
        <f>+demanda!B12*HTDCOEF!B12</f>
        <v>8756163</v>
      </c>
      <c r="C12" s="61">
        <f>+demanda!C12*HTDCOEF!C12</f>
        <v>1537382</v>
      </c>
      <c r="D12" s="61">
        <f>+demanda!D12*HTDCOEF!D12</f>
        <v>1295394</v>
      </c>
      <c r="E12" s="61">
        <f>+demanda!E12*HTDCOEF!E12</f>
        <v>632312</v>
      </c>
      <c r="F12" s="61">
        <f>+demanda!F12*HTDCOEF!F12</f>
        <v>1727947</v>
      </c>
      <c r="G12" s="61">
        <f>+demanda!G12*HTDCOEF!G12</f>
        <v>689705</v>
      </c>
      <c r="H12" s="61">
        <f>+demanda!H12*HTDCOEF!H12</f>
        <v>881002</v>
      </c>
      <c r="I12" s="61">
        <f>+demanda!I12*HTDCOEF!I12</f>
        <v>4020495</v>
      </c>
      <c r="J12" s="61">
        <f>+demanda!J12*HTDCOEF!J12</f>
        <v>805007</v>
      </c>
      <c r="K12" s="61">
        <f>+demanda!K12*HTDCOEF!K12</f>
        <v>118986</v>
      </c>
      <c r="L12" s="61">
        <f>+demanda!L12*HTDCOEF!L12</f>
        <v>185948</v>
      </c>
      <c r="M12" s="61">
        <f>+demanda!M12*HTDCOEF!M12</f>
        <v>567113</v>
      </c>
      <c r="N12" s="61">
        <f>+demanda!N12*HTDCOEF!N12</f>
        <v>424517</v>
      </c>
      <c r="O12" s="61">
        <f>+demanda!O12*HTDCOEF!O12</f>
        <v>468175</v>
      </c>
      <c r="P12" s="61">
        <f>+demanda!P12*HTDCOEF!P12</f>
        <v>4735668</v>
      </c>
      <c r="Q12" s="61">
        <f>+demanda!Q12*HTDCOEF!Q12</f>
        <v>732375</v>
      </c>
      <c r="R12" s="61">
        <f>+demanda!R12*HTDCOEF!R12</f>
        <v>1176408</v>
      </c>
      <c r="S12" s="61">
        <f>+demanda!S12*HTDCOEF!S12</f>
        <v>446364</v>
      </c>
      <c r="T12" s="61">
        <f>+demanda!T12*HTDCOEF!T12</f>
        <v>1160834</v>
      </c>
      <c r="U12" s="61">
        <f>+demanda!U12*HTDCOEF!U12</f>
        <v>265189</v>
      </c>
      <c r="V12" s="61">
        <f>+demanda!V12*HTDCOEF!V12</f>
        <v>412826</v>
      </c>
      <c r="W12" s="61">
        <f>+demanda!W12*HTDCOEF!W12</f>
        <v>32045387</v>
      </c>
      <c r="X12" s="61">
        <f>+demanda!X12*HTDCOEF!X12</f>
        <v>4616975</v>
      </c>
      <c r="Y12" s="61">
        <f>+demanda!Y12*HTDCOEF!Y12</f>
        <v>8611846</v>
      </c>
      <c r="Z12" s="61">
        <f>+demanda!Z12*HTDCOEF!Z12</f>
        <v>4753476</v>
      </c>
      <c r="AA12" s="61">
        <f>+demanda!AA12*HTDCOEF!AA12</f>
        <v>5975588</v>
      </c>
      <c r="AB12" s="61">
        <f>+demanda!AB12*HTDCOEF!AB12</f>
        <v>2578453</v>
      </c>
      <c r="AC12" s="61">
        <f>+demanda!AC12*HTDCOEF!AC12</f>
        <v>1689557</v>
      </c>
      <c r="AD12" s="61">
        <f>+demanda!AD12*HTDCOEF!AD12</f>
        <v>9962269</v>
      </c>
      <c r="AE12" s="61">
        <f>+demanda!AE12*HTDCOEF!AE12</f>
        <v>2106661</v>
      </c>
      <c r="AF12" s="61">
        <f>+demanda!AF12*HTDCOEF!AF12</f>
        <v>469558</v>
      </c>
      <c r="AG12" s="61">
        <f>+demanda!AG12*HTDCOEF!AG12</f>
        <v>872571</v>
      </c>
      <c r="AH12" s="61">
        <f>+demanda!AH12*HTDCOEF!AH12</f>
        <v>1308706</v>
      </c>
      <c r="AI12" s="61">
        <f>+demanda!AI12*HTDCOEF!AI12</f>
        <v>1505089</v>
      </c>
      <c r="AJ12" s="61">
        <f>+demanda!AJ12*HTDCOEF!AJ12</f>
        <v>806596</v>
      </c>
      <c r="AK12" s="61">
        <f>+demanda!AK12*HTDCOEF!AK12</f>
        <v>22083118</v>
      </c>
      <c r="AL12" s="61">
        <f>+demanda!AL12*HTDCOEF!AL12</f>
        <v>2510314</v>
      </c>
      <c r="AM12" s="61">
        <f>+demanda!AM12*HTDCOEF!AM12</f>
        <v>8142288</v>
      </c>
      <c r="AN12" s="61">
        <f>+demanda!AN12*HTDCOEF!AN12</f>
        <v>3880905</v>
      </c>
      <c r="AO12" s="61">
        <f>+demanda!AO12*HTDCOEF!AO12</f>
        <v>4666883</v>
      </c>
      <c r="AP12" s="61">
        <f>+demanda!AP12*HTDCOEF!AP12</f>
        <v>1073364</v>
      </c>
      <c r="AQ12" s="61">
        <f>+demanda!AQ12*HTDCOEF!AQ12</f>
        <v>882961</v>
      </c>
      <c r="AR12" s="61">
        <f>+demanda!AR12*HTDCOEF!AR12</f>
        <v>122434</v>
      </c>
      <c r="AS12" s="61">
        <f>+demanda!AS12*HTDCOEF!AS12</f>
        <v>236887</v>
      </c>
      <c r="AT12" s="61">
        <f>+demanda!AT12*HTDCOEF!AT12</f>
        <v>94812</v>
      </c>
      <c r="AU12" s="61">
        <f>+demanda!AU12*HTDCOEF!AU12</f>
        <v>210873</v>
      </c>
      <c r="AV12" s="61">
        <f>+demanda!AV12*HTDCOEF!AV12</f>
        <v>115420</v>
      </c>
      <c r="AW12" s="61">
        <f>+demanda!AW12*HTDCOEF!AW12</f>
        <v>41618</v>
      </c>
      <c r="AX12" s="61">
        <f>+demanda!AX12*HTDCOEF!AX12</f>
        <v>475062</v>
      </c>
      <c r="AY12" s="61">
        <f>+demanda!AY12*HTDCOEF!AY12</f>
        <v>240275</v>
      </c>
      <c r="AZ12" s="61">
        <f>+demanda!AZ12*HTDCOEF!AZ12</f>
        <v>100010</v>
      </c>
      <c r="BA12" s="61">
        <f>+demanda!BA12*HTDCOEF!BA12</f>
        <v>137069</v>
      </c>
      <c r="BB12" s="61">
        <f>+demanda!BB12*HTDCOEF!BB12</f>
        <v>49234</v>
      </c>
      <c r="BC12" s="61">
        <f>+demanda!BC12*HTDCOEF!BC12</f>
        <v>107424</v>
      </c>
      <c r="BD12" s="61">
        <f>+demanda!BD12*HTDCOEF!BD12</f>
        <v>91659</v>
      </c>
      <c r="BE12" s="61">
        <f>+demanda!BE12*HTDCOEF!BE12</f>
        <v>33062</v>
      </c>
      <c r="BF12" s="61">
        <f>+demanda!BF12*HTDCOEF!BF12</f>
        <v>182410</v>
      </c>
      <c r="BG12" s="61">
        <f>+demanda!BG12*HTDCOEF!BG12</f>
        <v>104139</v>
      </c>
      <c r="BH12" s="61">
        <f>+demanda!BH12*HTDCOEF!BH12</f>
        <v>22424</v>
      </c>
      <c r="BI12" s="61">
        <f>+demanda!BI12*HTDCOEF!BI12</f>
        <v>99818</v>
      </c>
      <c r="BJ12" s="61">
        <f>+demanda!BJ12*HTDCOEF!BJ12</f>
        <v>45578</v>
      </c>
      <c r="BK12" s="61">
        <f>+demanda!BK12*HTDCOEF!BK12</f>
        <v>103450</v>
      </c>
      <c r="BL12" s="61">
        <f>+demanda!BL12*HTDCOEF!BL12</f>
        <v>23761</v>
      </c>
      <c r="BM12" s="61">
        <f>+demanda!BM12*HTDCOEF!BM12</f>
        <v>8556</v>
      </c>
      <c r="BN12" s="61">
        <f>+demanda!BN12*HTDCOEF!BN12</f>
        <v>292652</v>
      </c>
      <c r="BO12" s="61">
        <f>+demanda!BO12*HTDCOEF!BO12</f>
        <v>136136</v>
      </c>
      <c r="BP12" s="61">
        <f>+demanda!BP12*HTDCOEF!BP12</f>
        <v>506334</v>
      </c>
      <c r="BQ12" s="61">
        <f>+demanda!BQ12*HTDCOEF!BQ12</f>
        <v>759878</v>
      </c>
      <c r="BR12" s="61">
        <f>+demanda!BR12*HTDCOEF!BR12</f>
        <v>152433</v>
      </c>
      <c r="BS12" s="61">
        <f>+demanda!BS12*HTDCOEF!BS12</f>
        <v>451737</v>
      </c>
      <c r="BT12" s="61">
        <f>+demanda!BT12*HTDCOEF!BT12</f>
        <v>411226</v>
      </c>
      <c r="BU12" s="61">
        <f>+demanda!BU12*HTDCOEF!BU12</f>
        <v>71260</v>
      </c>
      <c r="BV12" s="61">
        <f>+demanda!BV12*HTDCOEF!BV12</f>
        <v>1817735</v>
      </c>
      <c r="BW12" s="61">
        <f>+demanda!BW12*HTDCOEF!BW12</f>
        <v>446372</v>
      </c>
      <c r="BX12" s="61">
        <f>+demanda!BX12*HTDCOEF!BX12</f>
        <v>372258</v>
      </c>
      <c r="BY12" s="61">
        <f>+demanda!BY12*HTDCOEF!BY12</f>
        <v>366177</v>
      </c>
      <c r="BZ12" s="61">
        <f>+demanda!BZ12*HTDCOEF!BZ12</f>
        <v>84275</v>
      </c>
      <c r="CA12" s="61">
        <f>+demanda!CA12*HTDCOEF!CA12</f>
        <v>238904</v>
      </c>
      <c r="CB12" s="61">
        <f>+demanda!CB12*HTDCOEF!CB12</f>
        <v>285278</v>
      </c>
      <c r="CC12" s="61">
        <f>+demanda!CC12*HTDCOEF!CC12</f>
        <v>58961</v>
      </c>
      <c r="CD12" s="61">
        <f>+demanda!CD12*HTDCOEF!CD12</f>
        <v>528635</v>
      </c>
      <c r="CE12" s="61">
        <f>+demanda!CE12*HTDCOEF!CE12</f>
        <v>172172</v>
      </c>
      <c r="CF12" s="61">
        <f>+demanda!CF12*HTDCOEF!CF12</f>
        <v>134076</v>
      </c>
      <c r="CG12" s="61">
        <f>+demanda!CG12*HTDCOEF!CG12</f>
        <v>393701</v>
      </c>
      <c r="CH12" s="61">
        <f>+demanda!CH12*HTDCOEF!CH12</f>
        <v>68158</v>
      </c>
      <c r="CI12" s="61">
        <f>+demanda!CI12*HTDCOEF!CI12</f>
        <v>212832</v>
      </c>
      <c r="CJ12" s="61">
        <f>+demanda!CJ12*HTDCOEF!CJ12</f>
        <v>125948</v>
      </c>
      <c r="CK12" s="61">
        <f>+demanda!CK12*HTDCOEF!CK12</f>
        <v>12299</v>
      </c>
      <c r="CL12" s="61">
        <f>+demanda!CL12*HTDCOEF!CL12</f>
        <v>1289100</v>
      </c>
      <c r="CM12" s="61">
        <f>+demanda!CM12*HTDCOEF!CM12</f>
        <v>274200</v>
      </c>
    </row>
    <row r="13" spans="1:91" s="62" customFormat="1" x14ac:dyDescent="0.3">
      <c r="A13" s="60" t="s">
        <v>9</v>
      </c>
      <c r="B13" s="61">
        <f>+demanda!B13*HTDCOEF!B13</f>
        <v>7258395</v>
      </c>
      <c r="C13" s="61">
        <f>+demanda!C13*HTDCOEF!C13</f>
        <v>1255593</v>
      </c>
      <c r="D13" s="61">
        <f>+demanda!D13*HTDCOEF!D13</f>
        <v>699129</v>
      </c>
      <c r="E13" s="61">
        <f>+demanda!E13*HTDCOEF!E13</f>
        <v>698834</v>
      </c>
      <c r="F13" s="61">
        <f>+demanda!F13*HTDCOEF!F13</f>
        <v>1366537</v>
      </c>
      <c r="G13" s="61">
        <f>+demanda!G13*HTDCOEF!G13</f>
        <v>537154</v>
      </c>
      <c r="H13" s="61">
        <f>+demanda!H13*HTDCOEF!H13</f>
        <v>925976</v>
      </c>
      <c r="I13" s="61">
        <f>+demanda!I13*HTDCOEF!I13</f>
        <v>3551117</v>
      </c>
      <c r="J13" s="61">
        <f>+demanda!J13*HTDCOEF!J13</f>
        <v>627451</v>
      </c>
      <c r="K13" s="61">
        <f>+demanda!K13*HTDCOEF!K13</f>
        <v>85259</v>
      </c>
      <c r="L13" s="61">
        <f>+demanda!L13*HTDCOEF!L13</f>
        <v>158259</v>
      </c>
      <c r="M13" s="61">
        <f>+demanda!M13*HTDCOEF!M13</f>
        <v>504632</v>
      </c>
      <c r="N13" s="61">
        <f>+demanda!N13*HTDCOEF!N13</f>
        <v>303194</v>
      </c>
      <c r="O13" s="61">
        <f>+demanda!O13*HTDCOEF!O13</f>
        <v>493545</v>
      </c>
      <c r="P13" s="61">
        <f>+demanda!P13*HTDCOEF!P13</f>
        <v>3707277</v>
      </c>
      <c r="Q13" s="61">
        <f>+demanda!Q13*HTDCOEF!Q13</f>
        <v>628143</v>
      </c>
      <c r="R13" s="61">
        <f>+demanda!R13*HTDCOEF!R13</f>
        <v>613869</v>
      </c>
      <c r="S13" s="61">
        <f>+demanda!S13*HTDCOEF!S13</f>
        <v>540575</v>
      </c>
      <c r="T13" s="61">
        <f>+demanda!T13*HTDCOEF!T13</f>
        <v>861905</v>
      </c>
      <c r="U13" s="61">
        <f>+demanda!U13*HTDCOEF!U13</f>
        <v>233960</v>
      </c>
      <c r="V13" s="61">
        <f>+demanda!V13*HTDCOEF!V13</f>
        <v>432430</v>
      </c>
      <c r="W13" s="61">
        <f>+demanda!W13*HTDCOEF!W13</f>
        <v>23909187</v>
      </c>
      <c r="X13" s="61">
        <f>+demanda!X13*HTDCOEF!X13</f>
        <v>3427587</v>
      </c>
      <c r="Y13" s="61">
        <f>+demanda!Y13*HTDCOEF!Y13</f>
        <v>4741377</v>
      </c>
      <c r="Z13" s="61">
        <f>+demanda!Z13*HTDCOEF!Z13</f>
        <v>4971526</v>
      </c>
      <c r="AA13" s="61">
        <f>+demanda!AA13*HTDCOEF!AA13</f>
        <v>3767014</v>
      </c>
      <c r="AB13" s="61">
        <f>+demanda!AB13*HTDCOEF!AB13</f>
        <v>1863081</v>
      </c>
      <c r="AC13" s="61">
        <f>+demanda!AC13*HTDCOEF!AC13</f>
        <v>1805668</v>
      </c>
      <c r="AD13" s="61">
        <f>+demanda!AD13*HTDCOEF!AD13</f>
        <v>7582005</v>
      </c>
      <c r="AE13" s="61">
        <f>+demanda!AE13*HTDCOEF!AE13</f>
        <v>1320605</v>
      </c>
      <c r="AF13" s="61">
        <f>+demanda!AF13*HTDCOEF!AF13</f>
        <v>227723</v>
      </c>
      <c r="AG13" s="61">
        <f>+demanda!AG13*HTDCOEF!AG13</f>
        <v>628495</v>
      </c>
      <c r="AH13" s="61">
        <f>+demanda!AH13*HTDCOEF!AH13</f>
        <v>989993</v>
      </c>
      <c r="AI13" s="61">
        <f>+demanda!AI13*HTDCOEF!AI13</f>
        <v>917337</v>
      </c>
      <c r="AJ13" s="61">
        <f>+demanda!AJ13*HTDCOEF!AJ13</f>
        <v>845465</v>
      </c>
      <c r="AK13" s="61">
        <f>+demanda!AK13*HTDCOEF!AK13</f>
        <v>16327182</v>
      </c>
      <c r="AL13" s="61">
        <f>+demanda!AL13*HTDCOEF!AL13</f>
        <v>2106982</v>
      </c>
      <c r="AM13" s="61">
        <f>+demanda!AM13*HTDCOEF!AM13</f>
        <v>4513654</v>
      </c>
      <c r="AN13" s="61">
        <f>+demanda!AN13*HTDCOEF!AN13</f>
        <v>4343031</v>
      </c>
      <c r="AO13" s="61">
        <f>+demanda!AO13*HTDCOEF!AO13</f>
        <v>2777021</v>
      </c>
      <c r="AP13" s="61">
        <f>+demanda!AP13*HTDCOEF!AP13</f>
        <v>945744</v>
      </c>
      <c r="AQ13" s="61">
        <f>+demanda!AQ13*HTDCOEF!AQ13</f>
        <v>960202</v>
      </c>
      <c r="AR13" s="61">
        <f>+demanda!AR13*HTDCOEF!AR13</f>
        <v>58270</v>
      </c>
      <c r="AS13" s="61">
        <f>+demanda!AS13*HTDCOEF!AS13</f>
        <v>171804</v>
      </c>
      <c r="AT13" s="61">
        <f>+demanda!AT13*HTDCOEF!AT13</f>
        <v>101339</v>
      </c>
      <c r="AU13" s="61">
        <f>+demanda!AU13*HTDCOEF!AU13</f>
        <v>195724</v>
      </c>
      <c r="AV13" s="61">
        <f>+demanda!AV13*HTDCOEF!AV13</f>
        <v>55962</v>
      </c>
      <c r="AW13" s="61">
        <f>+demanda!AW13*HTDCOEF!AW13</f>
        <v>43068</v>
      </c>
      <c r="AX13" s="61">
        <f>+demanda!AX13*HTDCOEF!AX13</f>
        <v>390987</v>
      </c>
      <c r="AY13" s="61">
        <f>+demanda!AY13*HTDCOEF!AY13</f>
        <v>238439</v>
      </c>
      <c r="AZ13" s="61">
        <f>+demanda!AZ13*HTDCOEF!AZ13</f>
        <v>45019</v>
      </c>
      <c r="BA13" s="61">
        <f>+demanda!BA13*HTDCOEF!BA13</f>
        <v>93912</v>
      </c>
      <c r="BB13" s="61">
        <f>+demanda!BB13*HTDCOEF!BB13</f>
        <v>55823</v>
      </c>
      <c r="BC13" s="61">
        <f>+demanda!BC13*HTDCOEF!BC13</f>
        <v>105101</v>
      </c>
      <c r="BD13" s="61">
        <f>+demanda!BD13*HTDCOEF!BD13</f>
        <v>40478</v>
      </c>
      <c r="BE13" s="61">
        <f>+demanda!BE13*HTDCOEF!BE13</f>
        <v>35993</v>
      </c>
      <c r="BF13" s="61">
        <f>+demanda!BF13*HTDCOEF!BF13</f>
        <v>138348</v>
      </c>
      <c r="BG13" s="61">
        <f>+demanda!BG13*HTDCOEF!BG13</f>
        <v>112777</v>
      </c>
      <c r="BH13" s="61">
        <f>+demanda!BH13*HTDCOEF!BH13</f>
        <v>13251</v>
      </c>
      <c r="BI13" s="61">
        <f>+demanda!BI13*HTDCOEF!BI13</f>
        <v>77892</v>
      </c>
      <c r="BJ13" s="61">
        <f>+demanda!BJ13*HTDCOEF!BJ13</f>
        <v>45517</v>
      </c>
      <c r="BK13" s="61">
        <f>+demanda!BK13*HTDCOEF!BK13</f>
        <v>90623</v>
      </c>
      <c r="BL13" s="61">
        <f>+demanda!BL13*HTDCOEF!BL13</f>
        <v>15483</v>
      </c>
      <c r="BM13" s="61">
        <f>+demanda!BM13*HTDCOEF!BM13</f>
        <v>7075</v>
      </c>
      <c r="BN13" s="61">
        <f>+demanda!BN13*HTDCOEF!BN13</f>
        <v>252639</v>
      </c>
      <c r="BO13" s="61">
        <f>+demanda!BO13*HTDCOEF!BO13</f>
        <v>125662</v>
      </c>
      <c r="BP13" s="61">
        <f>+demanda!BP13*HTDCOEF!BP13</f>
        <v>187291</v>
      </c>
      <c r="BQ13" s="61">
        <f>+demanda!BQ13*HTDCOEF!BQ13</f>
        <v>523728</v>
      </c>
      <c r="BR13" s="61">
        <f>+demanda!BR13*HTDCOEF!BR13</f>
        <v>156195</v>
      </c>
      <c r="BS13" s="61">
        <f>+demanda!BS13*HTDCOEF!BS13</f>
        <v>390048</v>
      </c>
      <c r="BT13" s="61">
        <f>+demanda!BT13*HTDCOEF!BT13</f>
        <v>185329</v>
      </c>
      <c r="BU13" s="61">
        <f>+demanda!BU13*HTDCOEF!BU13</f>
        <v>72633</v>
      </c>
      <c r="BV13" s="61">
        <f>+demanda!BV13*HTDCOEF!BV13</f>
        <v>1462455</v>
      </c>
      <c r="BW13" s="61">
        <f>+demanda!BW13*HTDCOEF!BW13</f>
        <v>449908</v>
      </c>
      <c r="BX13" s="61">
        <f>+demanda!BX13*HTDCOEF!BX13</f>
        <v>120380</v>
      </c>
      <c r="BY13" s="61">
        <f>+demanda!BY13*HTDCOEF!BY13</f>
        <v>205815</v>
      </c>
      <c r="BZ13" s="61">
        <f>+demanda!BZ13*HTDCOEF!BZ13</f>
        <v>91424</v>
      </c>
      <c r="CA13" s="61">
        <f>+demanda!CA13*HTDCOEF!CA13</f>
        <v>210665</v>
      </c>
      <c r="CB13" s="61">
        <f>+demanda!CB13*HTDCOEF!CB13</f>
        <v>97912</v>
      </c>
      <c r="CC13" s="61">
        <f>+demanda!CC13*HTDCOEF!CC13</f>
        <v>63041</v>
      </c>
      <c r="CD13" s="61">
        <f>+demanda!CD13*HTDCOEF!CD13</f>
        <v>330955</v>
      </c>
      <c r="CE13" s="61">
        <f>+demanda!CE13*HTDCOEF!CE13</f>
        <v>200413</v>
      </c>
      <c r="CF13" s="61">
        <f>+demanda!CF13*HTDCOEF!CF13</f>
        <v>66911</v>
      </c>
      <c r="CG13" s="61">
        <f>+demanda!CG13*HTDCOEF!CG13</f>
        <v>317913</v>
      </c>
      <c r="CH13" s="61">
        <f>+demanda!CH13*HTDCOEF!CH13</f>
        <v>64771</v>
      </c>
      <c r="CI13" s="61">
        <f>+demanda!CI13*HTDCOEF!CI13</f>
        <v>179383</v>
      </c>
      <c r="CJ13" s="61">
        <f>+demanda!CJ13*HTDCOEF!CJ13</f>
        <v>87416</v>
      </c>
      <c r="CK13" s="61">
        <f>+demanda!CK13*HTDCOEF!CK13</f>
        <v>9593</v>
      </c>
      <c r="CL13" s="61">
        <f>+demanda!CL13*HTDCOEF!CL13</f>
        <v>1131500</v>
      </c>
      <c r="CM13" s="61">
        <f>+demanda!CM13*HTDCOEF!CM13</f>
        <v>249495</v>
      </c>
    </row>
    <row r="14" spans="1:91" s="62" customFormat="1" x14ac:dyDescent="0.3">
      <c r="A14" s="60" t="s">
        <v>10</v>
      </c>
      <c r="B14" s="61">
        <f>+demanda!B14*HTDCOEF!B14</f>
        <v>4772075</v>
      </c>
      <c r="C14" s="61">
        <f>+demanda!C14*HTDCOEF!C14</f>
        <v>776321</v>
      </c>
      <c r="D14" s="61">
        <f>+demanda!D14*HTDCOEF!D14</f>
        <v>86237</v>
      </c>
      <c r="E14" s="61">
        <f>+demanda!E14*HTDCOEF!E14</f>
        <v>612812</v>
      </c>
      <c r="F14" s="61">
        <f>+demanda!F14*HTDCOEF!F14</f>
        <v>867181</v>
      </c>
      <c r="G14" s="61">
        <f>+demanda!G14*HTDCOEF!G14</f>
        <v>421703</v>
      </c>
      <c r="H14" s="61">
        <f>+demanda!H14*HTDCOEF!H14</f>
        <v>756150</v>
      </c>
      <c r="I14" s="61">
        <f>+demanda!I14*HTDCOEF!I14</f>
        <v>2730498</v>
      </c>
      <c r="J14" s="61">
        <f>+demanda!J14*HTDCOEF!J14</f>
        <v>472169</v>
      </c>
      <c r="K14" s="61">
        <f>+demanda!K14*HTDCOEF!K14</f>
        <v>39687</v>
      </c>
      <c r="L14" s="61">
        <f>+demanda!L14*HTDCOEF!L14</f>
        <v>110038</v>
      </c>
      <c r="M14" s="61">
        <f>+demanda!M14*HTDCOEF!M14</f>
        <v>367047</v>
      </c>
      <c r="N14" s="61">
        <f>+demanda!N14*HTDCOEF!N14</f>
        <v>258411</v>
      </c>
      <c r="O14" s="61">
        <f>+demanda!O14*HTDCOEF!O14</f>
        <v>439911</v>
      </c>
      <c r="P14" s="61">
        <f>+demanda!P14*HTDCOEF!P14</f>
        <v>2041577</v>
      </c>
      <c r="Q14" s="61">
        <f>+demanda!Q14*HTDCOEF!Q14</f>
        <v>304152</v>
      </c>
      <c r="R14" s="61">
        <f>+demanda!R14*HTDCOEF!R14</f>
        <v>46549</v>
      </c>
      <c r="S14" s="61">
        <f>+demanda!S14*HTDCOEF!S14</f>
        <v>502775</v>
      </c>
      <c r="T14" s="61">
        <f>+demanda!T14*HTDCOEF!T14</f>
        <v>500134</v>
      </c>
      <c r="U14" s="61">
        <f>+demanda!U14*HTDCOEF!U14</f>
        <v>163293</v>
      </c>
      <c r="V14" s="61">
        <f>+demanda!V14*HTDCOEF!V14</f>
        <v>316239</v>
      </c>
      <c r="W14" s="61">
        <f>+demanda!W14*HTDCOEF!W14</f>
        <v>13854509</v>
      </c>
      <c r="X14" s="61">
        <f>+demanda!X14*HTDCOEF!X14</f>
        <v>1814044</v>
      </c>
      <c r="Y14" s="61">
        <f>+demanda!Y14*HTDCOEF!Y14</f>
        <v>359694</v>
      </c>
      <c r="Z14" s="61">
        <f>+demanda!Z14*HTDCOEF!Z14</f>
        <v>4679555</v>
      </c>
      <c r="AA14" s="61">
        <f>+demanda!AA14*HTDCOEF!AA14</f>
        <v>1946915</v>
      </c>
      <c r="AB14" s="61">
        <f>+demanda!AB14*HTDCOEF!AB14</f>
        <v>1286840</v>
      </c>
      <c r="AC14" s="61">
        <f>+demanda!AC14*HTDCOEF!AC14</f>
        <v>1437983</v>
      </c>
      <c r="AD14" s="61">
        <f>+demanda!AD14*HTDCOEF!AD14</f>
        <v>5488094</v>
      </c>
      <c r="AE14" s="61">
        <f>+demanda!AE14*HTDCOEF!AE14</f>
        <v>941843</v>
      </c>
      <c r="AF14" s="61">
        <f>+demanda!AF14*HTDCOEF!AF14</f>
        <v>99416</v>
      </c>
      <c r="AG14" s="61">
        <f>+demanda!AG14*HTDCOEF!AG14</f>
        <v>450065</v>
      </c>
      <c r="AH14" s="61">
        <f>+demanda!AH14*HTDCOEF!AH14</f>
        <v>670045</v>
      </c>
      <c r="AI14" s="61">
        <f>+demanda!AI14*HTDCOEF!AI14</f>
        <v>643928</v>
      </c>
      <c r="AJ14" s="61">
        <f>+demanda!AJ14*HTDCOEF!AJ14</f>
        <v>736897</v>
      </c>
      <c r="AK14" s="61">
        <f>+demanda!AK14*HTDCOEF!AK14</f>
        <v>8366415</v>
      </c>
      <c r="AL14" s="61">
        <f>+demanda!AL14*HTDCOEF!AL14</f>
        <v>872202</v>
      </c>
      <c r="AM14" s="61">
        <f>+demanda!AM14*HTDCOEF!AM14</f>
        <v>260278</v>
      </c>
      <c r="AN14" s="61">
        <f>+demanda!AN14*HTDCOEF!AN14</f>
        <v>4229490</v>
      </c>
      <c r="AO14" s="61">
        <f>+demanda!AO14*HTDCOEF!AO14</f>
        <v>1276870</v>
      </c>
      <c r="AP14" s="61">
        <f>+demanda!AP14*HTDCOEF!AP14</f>
        <v>642911</v>
      </c>
      <c r="AQ14" s="61">
        <f>+demanda!AQ14*HTDCOEF!AQ14</f>
        <v>701086</v>
      </c>
      <c r="AR14" s="61">
        <f>+demanda!AR14*HTDCOEF!AR14</f>
        <v>34540</v>
      </c>
      <c r="AS14" s="61">
        <f>+demanda!AS14*HTDCOEF!AS14</f>
        <v>84745</v>
      </c>
      <c r="AT14" s="61">
        <f>+demanda!AT14*HTDCOEF!AT14</f>
        <v>69704</v>
      </c>
      <c r="AU14" s="61">
        <f>+demanda!AU14*HTDCOEF!AU14</f>
        <v>142404</v>
      </c>
      <c r="AV14" s="61">
        <f>+demanda!AV14*HTDCOEF!AV14</f>
        <v>30441</v>
      </c>
      <c r="AW14" s="61">
        <f>+demanda!AW14*HTDCOEF!AW14</f>
        <v>33367</v>
      </c>
      <c r="AX14" s="61">
        <f>+demanda!AX14*HTDCOEF!AX14</f>
        <v>205914</v>
      </c>
      <c r="AY14" s="61">
        <f>+demanda!AY14*HTDCOEF!AY14</f>
        <v>175207</v>
      </c>
      <c r="AZ14" s="61">
        <f>+demanda!AZ14*HTDCOEF!AZ14</f>
        <v>27646</v>
      </c>
      <c r="BA14" s="61">
        <f>+demanda!BA14*HTDCOEF!BA14</f>
        <v>55375</v>
      </c>
      <c r="BB14" s="61">
        <f>+demanda!BB14*HTDCOEF!BB14</f>
        <v>48165</v>
      </c>
      <c r="BC14" s="61">
        <f>+demanda!BC14*HTDCOEF!BC14</f>
        <v>87005</v>
      </c>
      <c r="BD14" s="61">
        <f>+demanda!BD14*HTDCOEF!BD14</f>
        <v>25247</v>
      </c>
      <c r="BE14" s="61">
        <f>+demanda!BE14*HTDCOEF!BE14</f>
        <v>30038</v>
      </c>
      <c r="BF14" s="61">
        <f>+demanda!BF14*HTDCOEF!BF14</f>
        <v>94682</v>
      </c>
      <c r="BG14" s="61">
        <f>+demanda!BG14*HTDCOEF!BG14</f>
        <v>104009</v>
      </c>
      <c r="BH14" s="61">
        <f>+demanda!BH14*HTDCOEF!BH14</f>
        <v>6894</v>
      </c>
      <c r="BI14" s="61">
        <f>+demanda!BI14*HTDCOEF!BI14</f>
        <v>29370</v>
      </c>
      <c r="BJ14" s="61">
        <f>+demanda!BJ14*HTDCOEF!BJ14</f>
        <v>21539</v>
      </c>
      <c r="BK14" s="61">
        <f>+demanda!BK14*HTDCOEF!BK14</f>
        <v>55398</v>
      </c>
      <c r="BL14" s="61">
        <f>+demanda!BL14*HTDCOEF!BL14</f>
        <v>5193</v>
      </c>
      <c r="BM14" s="61">
        <f>+demanda!BM14*HTDCOEF!BM14</f>
        <v>3328</v>
      </c>
      <c r="BN14" s="61">
        <f>+demanda!BN14*HTDCOEF!BN14</f>
        <v>111232</v>
      </c>
      <c r="BO14" s="61">
        <f>+demanda!BO14*HTDCOEF!BO14</f>
        <v>71198</v>
      </c>
      <c r="BP14" s="61">
        <f>+demanda!BP14*HTDCOEF!BP14</f>
        <v>97223</v>
      </c>
      <c r="BQ14" s="61">
        <f>+demanda!BQ14*HTDCOEF!BQ14</f>
        <v>197323</v>
      </c>
      <c r="BR14" s="61">
        <f>+demanda!BR14*HTDCOEF!BR14</f>
        <v>114773</v>
      </c>
      <c r="BS14" s="61">
        <f>+demanda!BS14*HTDCOEF!BS14</f>
        <v>278558</v>
      </c>
      <c r="BT14" s="61">
        <f>+demanda!BT14*HTDCOEF!BT14</f>
        <v>77711</v>
      </c>
      <c r="BU14" s="61">
        <f>+demanda!BU14*HTDCOEF!BU14</f>
        <v>54928</v>
      </c>
      <c r="BV14" s="61">
        <f>+demanda!BV14*HTDCOEF!BV14</f>
        <v>668962</v>
      </c>
      <c r="BW14" s="61">
        <f>+demanda!BW14*HTDCOEF!BW14</f>
        <v>324566</v>
      </c>
      <c r="BX14" s="61">
        <f>+demanda!BX14*HTDCOEF!BX14</f>
        <v>66192</v>
      </c>
      <c r="BY14" s="61">
        <f>+demanda!BY14*HTDCOEF!BY14</f>
        <v>122386</v>
      </c>
      <c r="BZ14" s="61">
        <f>+demanda!BZ14*HTDCOEF!BZ14</f>
        <v>82492</v>
      </c>
      <c r="CA14" s="61">
        <f>+demanda!CA14*HTDCOEF!CA14</f>
        <v>170904</v>
      </c>
      <c r="CB14" s="61">
        <f>+demanda!CB14*HTDCOEF!CB14</f>
        <v>56243</v>
      </c>
      <c r="CC14" s="61">
        <f>+demanda!CC14*HTDCOEF!CC14</f>
        <v>49633</v>
      </c>
      <c r="CD14" s="61">
        <f>+demanda!CD14*HTDCOEF!CD14</f>
        <v>214543</v>
      </c>
      <c r="CE14" s="61">
        <f>+demanda!CE14*HTDCOEF!CE14</f>
        <v>179450</v>
      </c>
      <c r="CF14" s="61">
        <f>+demanda!CF14*HTDCOEF!CF14</f>
        <v>31031</v>
      </c>
      <c r="CG14" s="61">
        <f>+demanda!CG14*HTDCOEF!CG14</f>
        <v>74937</v>
      </c>
      <c r="CH14" s="61">
        <f>+demanda!CH14*HTDCOEF!CH14</f>
        <v>32281</v>
      </c>
      <c r="CI14" s="61">
        <f>+demanda!CI14*HTDCOEF!CI14</f>
        <v>107653</v>
      </c>
      <c r="CJ14" s="61">
        <f>+demanda!CJ14*HTDCOEF!CJ14</f>
        <v>21468</v>
      </c>
      <c r="CK14" s="61">
        <f>+demanda!CK14*HTDCOEF!CK14</f>
        <v>5295</v>
      </c>
      <c r="CL14" s="61">
        <f>+demanda!CL14*HTDCOEF!CL14</f>
        <v>454419</v>
      </c>
      <c r="CM14" s="61">
        <f>+demanda!CM14*HTDCOEF!CM14</f>
        <v>145116</v>
      </c>
    </row>
    <row r="15" spans="1:91" s="62" customFormat="1" x14ac:dyDescent="0.3">
      <c r="A15" s="60" t="s">
        <v>11</v>
      </c>
      <c r="B15" s="61">
        <f>+demanda!B15*HTDCOEF!B15</f>
        <v>4334680</v>
      </c>
      <c r="C15" s="61">
        <f>+demanda!C15*HTDCOEF!C15</f>
        <v>716384</v>
      </c>
      <c r="D15" s="61">
        <f>+demanda!D15*HTDCOEF!D15</f>
        <v>55895</v>
      </c>
      <c r="E15" s="61">
        <f>+demanda!E15*HTDCOEF!E15</f>
        <v>609935</v>
      </c>
      <c r="F15" s="61">
        <f>+demanda!F15*HTDCOEF!F15</f>
        <v>773392</v>
      </c>
      <c r="G15" s="61">
        <f>+demanda!G15*HTDCOEF!G15</f>
        <v>363145</v>
      </c>
      <c r="H15" s="61">
        <f>+demanda!H15*HTDCOEF!H15</f>
        <v>725225</v>
      </c>
      <c r="I15" s="61">
        <f>+demanda!I15*HTDCOEF!I15</f>
        <v>2644571</v>
      </c>
      <c r="J15" s="61">
        <f>+demanda!J15*HTDCOEF!J15</f>
        <v>471639</v>
      </c>
      <c r="K15" s="61">
        <f>+demanda!K15*HTDCOEF!K15</f>
        <v>23484</v>
      </c>
      <c r="L15" s="61">
        <f>+demanda!L15*HTDCOEF!L15</f>
        <v>112017</v>
      </c>
      <c r="M15" s="61">
        <f>+demanda!M15*HTDCOEF!M15</f>
        <v>390499</v>
      </c>
      <c r="N15" s="61">
        <f>+demanda!N15*HTDCOEF!N15</f>
        <v>245380</v>
      </c>
      <c r="O15" s="61">
        <f>+demanda!O15*HTDCOEF!O15</f>
        <v>470792</v>
      </c>
      <c r="P15" s="61">
        <f>+demanda!P15*HTDCOEF!P15</f>
        <v>1690109</v>
      </c>
      <c r="Q15" s="61">
        <f>+demanda!Q15*HTDCOEF!Q15</f>
        <v>244745</v>
      </c>
      <c r="R15" s="61">
        <f>+demanda!R15*HTDCOEF!R15</f>
        <v>32411</v>
      </c>
      <c r="S15" s="61">
        <f>+demanda!S15*HTDCOEF!S15</f>
        <v>497918</v>
      </c>
      <c r="T15" s="61">
        <f>+demanda!T15*HTDCOEF!T15</f>
        <v>382893</v>
      </c>
      <c r="U15" s="61">
        <f>+demanda!U15*HTDCOEF!U15</f>
        <v>117765</v>
      </c>
      <c r="V15" s="61">
        <f>+demanda!V15*HTDCOEF!V15</f>
        <v>254433</v>
      </c>
      <c r="W15" s="61">
        <f>+demanda!W15*HTDCOEF!W15</f>
        <v>12398564</v>
      </c>
      <c r="X15" s="61">
        <f>+demanda!X15*HTDCOEF!X15</f>
        <v>1578279</v>
      </c>
      <c r="Y15" s="61">
        <f>+demanda!Y15*HTDCOEF!Y15</f>
        <v>238553</v>
      </c>
      <c r="Z15" s="61">
        <f>+demanda!Z15*HTDCOEF!Z15</f>
        <v>4544274</v>
      </c>
      <c r="AA15" s="61">
        <f>+demanda!AA15*HTDCOEF!AA15</f>
        <v>1644236</v>
      </c>
      <c r="AB15" s="61">
        <f>+demanda!AB15*HTDCOEF!AB15</f>
        <v>1090447</v>
      </c>
      <c r="AC15" s="61">
        <f>+demanda!AC15*HTDCOEF!AC15</f>
        <v>1348996</v>
      </c>
      <c r="AD15" s="61">
        <f>+demanda!AD15*HTDCOEF!AD15</f>
        <v>5308780</v>
      </c>
      <c r="AE15" s="61">
        <f>+demanda!AE15*HTDCOEF!AE15</f>
        <v>946902</v>
      </c>
      <c r="AF15" s="61">
        <f>+demanda!AF15*HTDCOEF!AF15</f>
        <v>82127</v>
      </c>
      <c r="AG15" s="61">
        <f>+demanda!AG15*HTDCOEF!AG15</f>
        <v>454317</v>
      </c>
      <c r="AH15" s="61">
        <f>+demanda!AH15*HTDCOEF!AH15</f>
        <v>725056</v>
      </c>
      <c r="AI15" s="61">
        <f>+demanda!AI15*HTDCOEF!AI15</f>
        <v>639325</v>
      </c>
      <c r="AJ15" s="61">
        <f>+demanda!AJ15*HTDCOEF!AJ15</f>
        <v>800841</v>
      </c>
      <c r="AK15" s="61">
        <f>+demanda!AK15*HTDCOEF!AK15</f>
        <v>7089783</v>
      </c>
      <c r="AL15" s="61">
        <f>+demanda!AL15*HTDCOEF!AL15</f>
        <v>631376</v>
      </c>
      <c r="AM15" s="61">
        <f>+demanda!AM15*HTDCOEF!AM15</f>
        <v>156426</v>
      </c>
      <c r="AN15" s="61">
        <f>+demanda!AN15*HTDCOEF!AN15</f>
        <v>4089957</v>
      </c>
      <c r="AO15" s="61">
        <f>+demanda!AO15*HTDCOEF!AO15</f>
        <v>919180</v>
      </c>
      <c r="AP15" s="61">
        <f>+demanda!AP15*HTDCOEF!AP15</f>
        <v>451122</v>
      </c>
      <c r="AQ15" s="61">
        <f>+demanda!AQ15*HTDCOEF!AQ15</f>
        <v>548155</v>
      </c>
      <c r="AR15" s="61">
        <f>+demanda!AR15*HTDCOEF!AR15</f>
        <v>33368</v>
      </c>
      <c r="AS15" s="61">
        <f>+demanda!AS15*HTDCOEF!AS15</f>
        <v>77016</v>
      </c>
      <c r="AT15" s="61">
        <f>+demanda!AT15*HTDCOEF!AT15</f>
        <v>63983</v>
      </c>
      <c r="AU15" s="61">
        <f>+demanda!AU15*HTDCOEF!AU15</f>
        <v>162729</v>
      </c>
      <c r="AV15" s="61">
        <f>+demanda!AV15*HTDCOEF!AV15</f>
        <v>25541</v>
      </c>
      <c r="AW15" s="61">
        <f>+demanda!AW15*HTDCOEF!AW15</f>
        <v>29341</v>
      </c>
      <c r="AX15" s="61">
        <f>+demanda!AX15*HTDCOEF!AX15</f>
        <v>176033</v>
      </c>
      <c r="AY15" s="61">
        <f>+demanda!AY15*HTDCOEF!AY15</f>
        <v>148372</v>
      </c>
      <c r="AZ15" s="61">
        <f>+demanda!AZ15*HTDCOEF!AZ15</f>
        <v>27743</v>
      </c>
      <c r="BA15" s="61">
        <f>+demanda!BA15*HTDCOEF!BA15</f>
        <v>58422</v>
      </c>
      <c r="BB15" s="61">
        <f>+demanda!BB15*HTDCOEF!BB15</f>
        <v>45157</v>
      </c>
      <c r="BC15" s="61">
        <f>+demanda!BC15*HTDCOEF!BC15</f>
        <v>112932</v>
      </c>
      <c r="BD15" s="61">
        <f>+demanda!BD15*HTDCOEF!BD15</f>
        <v>22269</v>
      </c>
      <c r="BE15" s="61">
        <f>+demanda!BE15*HTDCOEF!BE15</f>
        <v>26000</v>
      </c>
      <c r="BF15" s="61">
        <f>+demanda!BF15*HTDCOEF!BF15</f>
        <v>91918</v>
      </c>
      <c r="BG15" s="61">
        <f>+demanda!BG15*HTDCOEF!BG15</f>
        <v>87198</v>
      </c>
      <c r="BH15" s="61">
        <f>+demanda!BH15*HTDCOEF!BH15</f>
        <v>5625</v>
      </c>
      <c r="BI15" s="61">
        <f>+demanda!BI15*HTDCOEF!BI15</f>
        <v>18595</v>
      </c>
      <c r="BJ15" s="61">
        <f>+demanda!BJ15*HTDCOEF!BJ15</f>
        <v>18826</v>
      </c>
      <c r="BK15" s="61">
        <f>+demanda!BK15*HTDCOEF!BK15</f>
        <v>49797</v>
      </c>
      <c r="BL15" s="61">
        <f>+demanda!BL15*HTDCOEF!BL15</f>
        <v>3271</v>
      </c>
      <c r="BM15" s="61">
        <f>+demanda!BM15*HTDCOEF!BM15</f>
        <v>3341</v>
      </c>
      <c r="BN15" s="61">
        <f>+demanda!BN15*HTDCOEF!BN15</f>
        <v>84115</v>
      </c>
      <c r="BO15" s="61">
        <f>+demanda!BO15*HTDCOEF!BO15</f>
        <v>61174</v>
      </c>
      <c r="BP15" s="61">
        <f>+demanda!BP15*HTDCOEF!BP15</f>
        <v>100082</v>
      </c>
      <c r="BQ15" s="61">
        <f>+demanda!BQ15*HTDCOEF!BQ15</f>
        <v>148741</v>
      </c>
      <c r="BR15" s="61">
        <f>+demanda!BR15*HTDCOEF!BR15</f>
        <v>105489</v>
      </c>
      <c r="BS15" s="61">
        <f>+demanda!BS15*HTDCOEF!BS15</f>
        <v>310089</v>
      </c>
      <c r="BT15" s="61">
        <f>+demanda!BT15*HTDCOEF!BT15</f>
        <v>57498</v>
      </c>
      <c r="BU15" s="61">
        <f>+demanda!BU15*HTDCOEF!BU15</f>
        <v>47707</v>
      </c>
      <c r="BV15" s="61">
        <f>+demanda!BV15*HTDCOEF!BV15</f>
        <v>533778</v>
      </c>
      <c r="BW15" s="61">
        <f>+demanda!BW15*HTDCOEF!BW15</f>
        <v>274896</v>
      </c>
      <c r="BX15" s="61">
        <f>+demanda!BX15*HTDCOEF!BX15</f>
        <v>74348</v>
      </c>
      <c r="BY15" s="61">
        <f>+demanda!BY15*HTDCOEF!BY15</f>
        <v>108908</v>
      </c>
      <c r="BZ15" s="61">
        <f>+demanda!BZ15*HTDCOEF!BZ15</f>
        <v>78144</v>
      </c>
      <c r="CA15" s="61">
        <f>+demanda!CA15*HTDCOEF!CA15</f>
        <v>218544</v>
      </c>
      <c r="CB15" s="61">
        <f>+demanda!CB15*HTDCOEF!CB15</f>
        <v>45892</v>
      </c>
      <c r="CC15" s="61">
        <f>+demanda!CC15*HTDCOEF!CC15</f>
        <v>42470</v>
      </c>
      <c r="CD15" s="61">
        <f>+demanda!CD15*HTDCOEF!CD15</f>
        <v>224091</v>
      </c>
      <c r="CE15" s="61">
        <f>+demanda!CE15*HTDCOEF!CE15</f>
        <v>154505</v>
      </c>
      <c r="CF15" s="61">
        <f>+demanda!CF15*HTDCOEF!CF15</f>
        <v>25734</v>
      </c>
      <c r="CG15" s="61">
        <f>+demanda!CG15*HTDCOEF!CG15</f>
        <v>39833</v>
      </c>
      <c r="CH15" s="61">
        <f>+demanda!CH15*HTDCOEF!CH15</f>
        <v>27345</v>
      </c>
      <c r="CI15" s="61">
        <f>+demanda!CI15*HTDCOEF!CI15</f>
        <v>91545</v>
      </c>
      <c r="CJ15" s="61">
        <f>+demanda!CJ15*HTDCOEF!CJ15</f>
        <v>11606</v>
      </c>
      <c r="CK15" s="61">
        <f>+demanda!CK15*HTDCOEF!CK15</f>
        <v>5238</v>
      </c>
      <c r="CL15" s="61">
        <f>+demanda!CL15*HTDCOEF!CL15</f>
        <v>309686</v>
      </c>
      <c r="CM15" s="61">
        <f>+demanda!CM15*HTDCOEF!CM15</f>
        <v>120390</v>
      </c>
    </row>
    <row r="16" spans="1:91" s="62" customFormat="1" x14ac:dyDescent="0.3">
      <c r="A16" s="60" t="s">
        <v>12</v>
      </c>
      <c r="B16" s="61">
        <f>+demanda!B16*HTDCOEF!B16</f>
        <v>3694459</v>
      </c>
      <c r="C16" s="61">
        <f>+demanda!C16*HTDCOEF!C16</f>
        <v>610852</v>
      </c>
      <c r="D16" s="61">
        <f>+demanda!D16*HTDCOEF!D16</f>
        <v>55510</v>
      </c>
      <c r="E16" s="61">
        <f>+demanda!E16*HTDCOEF!E16</f>
        <v>593307</v>
      </c>
      <c r="F16" s="61">
        <f>+demanda!F16*HTDCOEF!F16</f>
        <v>637194</v>
      </c>
      <c r="G16" s="61">
        <f>+demanda!G16*HTDCOEF!G16</f>
        <v>309931</v>
      </c>
      <c r="H16" s="61">
        <f>+demanda!H16*HTDCOEF!H16</f>
        <v>612780</v>
      </c>
      <c r="I16" s="61">
        <f>+demanda!I16*HTDCOEF!I16</f>
        <v>2107452</v>
      </c>
      <c r="J16" s="61">
        <f>+demanda!J16*HTDCOEF!J16</f>
        <v>373108</v>
      </c>
      <c r="K16" s="61">
        <f>+demanda!K16*HTDCOEF!K16</f>
        <v>25784</v>
      </c>
      <c r="L16" s="61">
        <f>+demanda!L16*HTDCOEF!L16</f>
        <v>104531</v>
      </c>
      <c r="M16" s="61">
        <f>+demanda!M16*HTDCOEF!M16</f>
        <v>300919</v>
      </c>
      <c r="N16" s="61">
        <f>+demanda!N16*HTDCOEF!N16</f>
        <v>196814</v>
      </c>
      <c r="O16" s="61">
        <f>+demanda!O16*HTDCOEF!O16</f>
        <v>372431</v>
      </c>
      <c r="P16" s="61">
        <f>+demanda!P16*HTDCOEF!P16</f>
        <v>1587007</v>
      </c>
      <c r="Q16" s="61">
        <f>+demanda!Q16*HTDCOEF!Q16</f>
        <v>237744</v>
      </c>
      <c r="R16" s="61">
        <f>+demanda!R16*HTDCOEF!R16</f>
        <v>29726</v>
      </c>
      <c r="S16" s="61">
        <f>+demanda!S16*HTDCOEF!S16</f>
        <v>488776</v>
      </c>
      <c r="T16" s="61">
        <f>+demanda!T16*HTDCOEF!T16</f>
        <v>336275</v>
      </c>
      <c r="U16" s="61">
        <f>+demanda!U16*HTDCOEF!U16</f>
        <v>113117</v>
      </c>
      <c r="V16" s="61">
        <f>+demanda!V16*HTDCOEF!V16</f>
        <v>240349</v>
      </c>
      <c r="W16" s="61">
        <f>+demanda!W16*HTDCOEF!W16</f>
        <v>11887105</v>
      </c>
      <c r="X16" s="61">
        <f>+demanda!X16*HTDCOEF!X16</f>
        <v>1476480</v>
      </c>
      <c r="Y16" s="61">
        <f>+demanda!Y16*HTDCOEF!Y16</f>
        <v>291492</v>
      </c>
      <c r="Z16" s="61">
        <f>+demanda!Z16*HTDCOEF!Z16</f>
        <v>4921448</v>
      </c>
      <c r="AA16" s="61">
        <f>+demanda!AA16*HTDCOEF!AA16</f>
        <v>1429356</v>
      </c>
      <c r="AB16" s="61">
        <f>+demanda!AB16*HTDCOEF!AB16</f>
        <v>1008285</v>
      </c>
      <c r="AC16" s="61">
        <f>+demanda!AC16*HTDCOEF!AC16</f>
        <v>1176563</v>
      </c>
      <c r="AD16" s="61">
        <f>+demanda!AD16*HTDCOEF!AD16</f>
        <v>4468136</v>
      </c>
      <c r="AE16" s="61">
        <f>+demanda!AE16*HTDCOEF!AE16</f>
        <v>760732</v>
      </c>
      <c r="AF16" s="61">
        <f>+demanda!AF16*HTDCOEF!AF16</f>
        <v>99148</v>
      </c>
      <c r="AG16" s="61">
        <f>+demanda!AG16*HTDCOEF!AG16</f>
        <v>508570</v>
      </c>
      <c r="AH16" s="61">
        <f>+demanda!AH16*HTDCOEF!AH16</f>
        <v>579655</v>
      </c>
      <c r="AI16" s="61">
        <f>+demanda!AI16*HTDCOEF!AI16</f>
        <v>572138</v>
      </c>
      <c r="AJ16" s="61">
        <f>+demanda!AJ16*HTDCOEF!AJ16</f>
        <v>636078</v>
      </c>
      <c r="AK16" s="61">
        <f>+demanda!AK16*HTDCOEF!AK16</f>
        <v>7418969</v>
      </c>
      <c r="AL16" s="61">
        <f>+demanda!AL16*HTDCOEF!AL16</f>
        <v>715748</v>
      </c>
      <c r="AM16" s="61">
        <f>+demanda!AM16*HTDCOEF!AM16</f>
        <v>192344</v>
      </c>
      <c r="AN16" s="61">
        <f>+demanda!AN16*HTDCOEF!AN16</f>
        <v>4412878</v>
      </c>
      <c r="AO16" s="61">
        <f>+demanda!AO16*HTDCOEF!AO16</f>
        <v>849702</v>
      </c>
      <c r="AP16" s="61">
        <f>+demanda!AP16*HTDCOEF!AP16</f>
        <v>436147</v>
      </c>
      <c r="AQ16" s="61">
        <f>+demanda!AQ16*HTDCOEF!AQ16</f>
        <v>540485</v>
      </c>
      <c r="AR16" s="61">
        <f>+demanda!AR16*HTDCOEF!AR16</f>
        <v>31277</v>
      </c>
      <c r="AS16" s="61">
        <f>+demanda!AS16*HTDCOEF!AS16</f>
        <v>58561</v>
      </c>
      <c r="AT16" s="61">
        <f>+demanda!AT16*HTDCOEF!AT16</f>
        <v>51125</v>
      </c>
      <c r="AU16" s="61">
        <f>+demanda!AU16*HTDCOEF!AU16</f>
        <v>136026</v>
      </c>
      <c r="AV16" s="61">
        <f>+demanda!AV16*HTDCOEF!AV16</f>
        <v>22258</v>
      </c>
      <c r="AW16" s="61">
        <f>+demanda!AW16*HTDCOEF!AW16</f>
        <v>20155</v>
      </c>
      <c r="AX16" s="61">
        <f>+demanda!AX16*HTDCOEF!AX16</f>
        <v>165005</v>
      </c>
      <c r="AY16" s="61">
        <f>+demanda!AY16*HTDCOEF!AY16</f>
        <v>126445</v>
      </c>
      <c r="AZ16" s="61">
        <f>+demanda!AZ16*HTDCOEF!AZ16</f>
        <v>24916</v>
      </c>
      <c r="BA16" s="61">
        <f>+demanda!BA16*HTDCOEF!BA16</f>
        <v>39421</v>
      </c>
      <c r="BB16" s="61">
        <f>+demanda!BB16*HTDCOEF!BB16</f>
        <v>36400</v>
      </c>
      <c r="BC16" s="61">
        <f>+demanda!BC16*HTDCOEF!BC16</f>
        <v>90571</v>
      </c>
      <c r="BD16" s="61">
        <f>+demanda!BD16*HTDCOEF!BD16</f>
        <v>19194</v>
      </c>
      <c r="BE16" s="61">
        <f>+demanda!BE16*HTDCOEF!BE16</f>
        <v>18691</v>
      </c>
      <c r="BF16" s="61">
        <f>+demanda!BF16*HTDCOEF!BF16</f>
        <v>77288</v>
      </c>
      <c r="BG16" s="61">
        <f>+demanda!BG16*HTDCOEF!BG16</f>
        <v>66627</v>
      </c>
      <c r="BH16" s="61">
        <f>+demanda!BH16*HTDCOEF!BH16</f>
        <v>6361</v>
      </c>
      <c r="BI16" s="61">
        <f>+demanda!BI16*HTDCOEF!BI16</f>
        <v>19141</v>
      </c>
      <c r="BJ16" s="61">
        <f>+demanda!BJ16*HTDCOEF!BJ16</f>
        <v>14726</v>
      </c>
      <c r="BK16" s="61">
        <f>+demanda!BK16*HTDCOEF!BK16</f>
        <v>45455</v>
      </c>
      <c r="BL16" s="61">
        <f>+demanda!BL16*HTDCOEF!BL16</f>
        <v>3063</v>
      </c>
      <c r="BM16" s="61">
        <f>+demanda!BM16*HTDCOEF!BM16</f>
        <v>1464</v>
      </c>
      <c r="BN16" s="61">
        <f>+demanda!BN16*HTDCOEF!BN16</f>
        <v>87716</v>
      </c>
      <c r="BO16" s="61">
        <f>+demanda!BO16*HTDCOEF!BO16</f>
        <v>59817</v>
      </c>
      <c r="BP16" s="61">
        <f>+demanda!BP16*HTDCOEF!BP16</f>
        <v>107260</v>
      </c>
      <c r="BQ16" s="61">
        <f>+demanda!BQ16*HTDCOEF!BQ16</f>
        <v>122298</v>
      </c>
      <c r="BR16" s="61">
        <f>+demanda!BR16*HTDCOEF!BR16</f>
        <v>78766</v>
      </c>
      <c r="BS16" s="61">
        <f>+demanda!BS16*HTDCOEF!BS16</f>
        <v>269182</v>
      </c>
      <c r="BT16" s="61">
        <f>+demanda!BT16*HTDCOEF!BT16</f>
        <v>63594</v>
      </c>
      <c r="BU16" s="61">
        <f>+demanda!BU16*HTDCOEF!BU16</f>
        <v>33874</v>
      </c>
      <c r="BV16" s="61">
        <f>+demanda!BV16*HTDCOEF!BV16</f>
        <v>571534</v>
      </c>
      <c r="BW16" s="61">
        <f>+demanda!BW16*HTDCOEF!BW16</f>
        <v>229973</v>
      </c>
      <c r="BX16" s="61">
        <f>+demanda!BX16*HTDCOEF!BX16</f>
        <v>73634</v>
      </c>
      <c r="BY16" s="61">
        <f>+demanda!BY16*HTDCOEF!BY16</f>
        <v>72071</v>
      </c>
      <c r="BZ16" s="61">
        <f>+demanda!BZ16*HTDCOEF!BZ16</f>
        <v>57466</v>
      </c>
      <c r="CA16" s="61">
        <f>+demanda!CA16*HTDCOEF!CA16</f>
        <v>176402</v>
      </c>
      <c r="CB16" s="61">
        <f>+demanda!CB16*HTDCOEF!CB16</f>
        <v>47046</v>
      </c>
      <c r="CC16" s="61">
        <f>+demanda!CC16*HTDCOEF!CC16</f>
        <v>31611</v>
      </c>
      <c r="CD16" s="61">
        <f>+demanda!CD16*HTDCOEF!CD16</f>
        <v>193879</v>
      </c>
      <c r="CE16" s="61">
        <f>+demanda!CE16*HTDCOEF!CE16</f>
        <v>108623</v>
      </c>
      <c r="CF16" s="61">
        <f>+demanda!CF16*HTDCOEF!CF16</f>
        <v>33626</v>
      </c>
      <c r="CG16" s="61">
        <f>+demanda!CG16*HTDCOEF!CG16</f>
        <v>50227</v>
      </c>
      <c r="CH16" s="61">
        <f>+demanda!CH16*HTDCOEF!CH16</f>
        <v>21300</v>
      </c>
      <c r="CI16" s="61">
        <f>+demanda!CI16*HTDCOEF!CI16</f>
        <v>92780</v>
      </c>
      <c r="CJ16" s="61">
        <f>+demanda!CJ16*HTDCOEF!CJ16</f>
        <v>16548</v>
      </c>
      <c r="CK16" s="61">
        <f>+demanda!CK16*HTDCOEF!CK16</f>
        <v>2262</v>
      </c>
      <c r="CL16" s="61">
        <f>+demanda!CL16*HTDCOEF!CL16</f>
        <v>377655</v>
      </c>
      <c r="CM16" s="61">
        <f>+demanda!CM16*HTDCOEF!CM16</f>
        <v>121350</v>
      </c>
    </row>
    <row r="17" spans="1:91" s="62" customFormat="1" x14ac:dyDescent="0.3">
      <c r="A17" s="60" t="s">
        <v>13</v>
      </c>
      <c r="B17" s="61">
        <f>+demanda!B17*HTDCOEF!B17</f>
        <v>4347642</v>
      </c>
      <c r="C17" s="61">
        <f>+demanda!C17*HTDCOEF!C17</f>
        <v>803034</v>
      </c>
      <c r="D17" s="61">
        <f>+demanda!D17*HTDCOEF!D17</f>
        <v>116394</v>
      </c>
      <c r="E17" s="61">
        <f>+demanda!E17*HTDCOEF!E17</f>
        <v>606669</v>
      </c>
      <c r="F17" s="61">
        <f>+demanda!F17*HTDCOEF!F17</f>
        <v>757683</v>
      </c>
      <c r="G17" s="61">
        <f>+demanda!G17*HTDCOEF!G17</f>
        <v>400368</v>
      </c>
      <c r="H17" s="61">
        <f>+demanda!H17*HTDCOEF!H17</f>
        <v>648428</v>
      </c>
      <c r="I17" s="61">
        <f>+demanda!I17*HTDCOEF!I17</f>
        <v>2543898</v>
      </c>
      <c r="J17" s="61">
        <f>+demanda!J17*HTDCOEF!J17</f>
        <v>515501</v>
      </c>
      <c r="K17" s="61">
        <f>+demanda!K17*HTDCOEF!K17</f>
        <v>54585</v>
      </c>
      <c r="L17" s="61">
        <f>+demanda!L17*HTDCOEF!L17</f>
        <v>114469</v>
      </c>
      <c r="M17" s="61">
        <f>+demanda!M17*HTDCOEF!M17</f>
        <v>339888</v>
      </c>
      <c r="N17" s="61">
        <f>+demanda!N17*HTDCOEF!N17</f>
        <v>271312</v>
      </c>
      <c r="O17" s="61">
        <f>+demanda!O17*HTDCOEF!O17</f>
        <v>387286</v>
      </c>
      <c r="P17" s="61">
        <f>+demanda!P17*HTDCOEF!P17</f>
        <v>1803744</v>
      </c>
      <c r="Q17" s="61">
        <f>+demanda!Q17*HTDCOEF!Q17</f>
        <v>287532</v>
      </c>
      <c r="R17" s="61">
        <f>+demanda!R17*HTDCOEF!R17</f>
        <v>61809</v>
      </c>
      <c r="S17" s="61">
        <f>+demanda!S17*HTDCOEF!S17</f>
        <v>492200</v>
      </c>
      <c r="T17" s="61">
        <f>+demanda!T17*HTDCOEF!T17</f>
        <v>417794</v>
      </c>
      <c r="U17" s="61">
        <f>+demanda!U17*HTDCOEF!U17</f>
        <v>129055</v>
      </c>
      <c r="V17" s="61">
        <f>+demanda!V17*HTDCOEF!V17</f>
        <v>261143</v>
      </c>
      <c r="W17" s="61">
        <f>+demanda!W17*HTDCOEF!W17</f>
        <v>13104722</v>
      </c>
      <c r="X17" s="61">
        <f>+demanda!X17*HTDCOEF!X17</f>
        <v>1998528</v>
      </c>
      <c r="Y17" s="61">
        <f>+demanda!Y17*HTDCOEF!Y17</f>
        <v>574395</v>
      </c>
      <c r="Z17" s="61">
        <f>+demanda!Z17*HTDCOEF!Z17</f>
        <v>4577825</v>
      </c>
      <c r="AA17" s="61">
        <f>+demanda!AA17*HTDCOEF!AA17</f>
        <v>1710720</v>
      </c>
      <c r="AB17" s="61">
        <f>+demanda!AB17*HTDCOEF!AB17</f>
        <v>1202220</v>
      </c>
      <c r="AC17" s="61">
        <f>+demanda!AC17*HTDCOEF!AC17</f>
        <v>1210629</v>
      </c>
      <c r="AD17" s="61">
        <f>+demanda!AD17*HTDCOEF!AD17</f>
        <v>5276907</v>
      </c>
      <c r="AE17" s="61">
        <f>+demanda!AE17*HTDCOEF!AE17</f>
        <v>1088915</v>
      </c>
      <c r="AF17" s="61">
        <f>+demanda!AF17*HTDCOEF!AF17</f>
        <v>201311</v>
      </c>
      <c r="AG17" s="61">
        <f>+demanda!AG17*HTDCOEF!AG17</f>
        <v>487407</v>
      </c>
      <c r="AH17" s="61">
        <f>+demanda!AH17*HTDCOEF!AH17</f>
        <v>628115</v>
      </c>
      <c r="AI17" s="61">
        <f>+demanda!AI17*HTDCOEF!AI17</f>
        <v>713614</v>
      </c>
      <c r="AJ17" s="61">
        <f>+demanda!AJ17*HTDCOEF!AJ17</f>
        <v>629156</v>
      </c>
      <c r="AK17" s="61">
        <f>+demanda!AK17*HTDCOEF!AK17</f>
        <v>7827815</v>
      </c>
      <c r="AL17" s="61">
        <f>+demanda!AL17*HTDCOEF!AL17</f>
        <v>909613</v>
      </c>
      <c r="AM17" s="61">
        <f>+demanda!AM17*HTDCOEF!AM17</f>
        <v>373083</v>
      </c>
      <c r="AN17" s="61">
        <f>+demanda!AN17*HTDCOEF!AN17</f>
        <v>4090417</v>
      </c>
      <c r="AO17" s="61">
        <f>+demanda!AO17*HTDCOEF!AO17</f>
        <v>1082605</v>
      </c>
      <c r="AP17" s="61">
        <f>+demanda!AP17*HTDCOEF!AP17</f>
        <v>488606</v>
      </c>
      <c r="AQ17" s="61">
        <f>+demanda!AQ17*HTDCOEF!AQ17</f>
        <v>581473</v>
      </c>
      <c r="AR17" s="61">
        <f>+demanda!AR17*HTDCOEF!AR17</f>
        <v>44957</v>
      </c>
      <c r="AS17" s="61">
        <f>+demanda!AS17*HTDCOEF!AS17</f>
        <v>107600</v>
      </c>
      <c r="AT17" s="61">
        <f>+demanda!AT17*HTDCOEF!AT17</f>
        <v>62489</v>
      </c>
      <c r="AU17" s="61">
        <f>+demanda!AU17*HTDCOEF!AU17</f>
        <v>177848</v>
      </c>
      <c r="AV17" s="61">
        <f>+demanda!AV17*HTDCOEF!AV17</f>
        <v>32062</v>
      </c>
      <c r="AW17" s="61">
        <f>+demanda!AW17*HTDCOEF!AW17</f>
        <v>25392</v>
      </c>
      <c r="AX17" s="61">
        <f>+demanda!AX17*HTDCOEF!AX17</f>
        <v>208103</v>
      </c>
      <c r="AY17" s="61">
        <f>+demanda!AY17*HTDCOEF!AY17</f>
        <v>144582</v>
      </c>
      <c r="AZ17" s="61">
        <f>+demanda!AZ17*HTDCOEF!AZ17</f>
        <v>37613</v>
      </c>
      <c r="BA17" s="61">
        <f>+demanda!BA17*HTDCOEF!BA17</f>
        <v>77898</v>
      </c>
      <c r="BB17" s="61">
        <f>+demanda!BB17*HTDCOEF!BB17</f>
        <v>41721</v>
      </c>
      <c r="BC17" s="61">
        <f>+demanda!BC17*HTDCOEF!BC17</f>
        <v>121216</v>
      </c>
      <c r="BD17" s="61">
        <f>+demanda!BD17*HTDCOEF!BD17</f>
        <v>27592</v>
      </c>
      <c r="BE17" s="61">
        <f>+demanda!BE17*HTDCOEF!BE17</f>
        <v>22474</v>
      </c>
      <c r="BF17" s="61">
        <f>+demanda!BF17*HTDCOEF!BF17</f>
        <v>101504</v>
      </c>
      <c r="BG17" s="61">
        <f>+demanda!BG17*HTDCOEF!BG17</f>
        <v>85484</v>
      </c>
      <c r="BH17" s="61">
        <f>+demanda!BH17*HTDCOEF!BH17</f>
        <v>7344</v>
      </c>
      <c r="BI17" s="61">
        <f>+demanda!BI17*HTDCOEF!BI17</f>
        <v>29702</v>
      </c>
      <c r="BJ17" s="61">
        <f>+demanda!BJ17*HTDCOEF!BJ17</f>
        <v>20768</v>
      </c>
      <c r="BK17" s="61">
        <f>+demanda!BK17*HTDCOEF!BK17</f>
        <v>56633</v>
      </c>
      <c r="BL17" s="61">
        <f>+demanda!BL17*HTDCOEF!BL17</f>
        <v>4470</v>
      </c>
      <c r="BM17" s="61">
        <f>+demanda!BM17*HTDCOEF!BM17</f>
        <v>2919</v>
      </c>
      <c r="BN17" s="61">
        <f>+demanda!BN17*HTDCOEF!BN17</f>
        <v>106599</v>
      </c>
      <c r="BO17" s="61">
        <f>+demanda!BO17*HTDCOEF!BO17</f>
        <v>59098</v>
      </c>
      <c r="BP17" s="61">
        <f>+demanda!BP17*HTDCOEF!BP17</f>
        <v>174886</v>
      </c>
      <c r="BQ17" s="61">
        <f>+demanda!BQ17*HTDCOEF!BQ17</f>
        <v>227579</v>
      </c>
      <c r="BR17" s="61">
        <f>+demanda!BR17*HTDCOEF!BR17</f>
        <v>97209</v>
      </c>
      <c r="BS17" s="61">
        <f>+demanda!BS17*HTDCOEF!BS17</f>
        <v>345592</v>
      </c>
      <c r="BT17" s="61">
        <f>+demanda!BT17*HTDCOEF!BT17</f>
        <v>115893</v>
      </c>
      <c r="BU17" s="61">
        <f>+demanda!BU17*HTDCOEF!BU17</f>
        <v>42241</v>
      </c>
      <c r="BV17" s="61">
        <f>+demanda!BV17*HTDCOEF!BV17</f>
        <v>742181</v>
      </c>
      <c r="BW17" s="61">
        <f>+demanda!BW17*HTDCOEF!BW17</f>
        <v>252948</v>
      </c>
      <c r="BX17" s="61">
        <f>+demanda!BX17*HTDCOEF!BX17</f>
        <v>124717</v>
      </c>
      <c r="BY17" s="61">
        <f>+demanda!BY17*HTDCOEF!BY17</f>
        <v>134241</v>
      </c>
      <c r="BZ17" s="61">
        <f>+demanda!BZ17*HTDCOEF!BZ17</f>
        <v>68494</v>
      </c>
      <c r="CA17" s="61">
        <f>+demanda!CA17*HTDCOEF!CA17</f>
        <v>229515</v>
      </c>
      <c r="CB17" s="61">
        <f>+demanda!CB17*HTDCOEF!CB17</f>
        <v>91955</v>
      </c>
      <c r="CC17" s="61">
        <f>+demanda!CC17*HTDCOEF!CC17</f>
        <v>37449</v>
      </c>
      <c r="CD17" s="61">
        <f>+demanda!CD17*HTDCOEF!CD17</f>
        <v>267869</v>
      </c>
      <c r="CE17" s="61">
        <f>+demanda!CE17*HTDCOEF!CE17</f>
        <v>134675</v>
      </c>
      <c r="CF17" s="61">
        <f>+demanda!CF17*HTDCOEF!CF17</f>
        <v>50169</v>
      </c>
      <c r="CG17" s="61">
        <f>+demanda!CG17*HTDCOEF!CG17</f>
        <v>93339</v>
      </c>
      <c r="CH17" s="61">
        <f>+demanda!CH17*HTDCOEF!CH17</f>
        <v>28714</v>
      </c>
      <c r="CI17" s="61">
        <f>+demanda!CI17*HTDCOEF!CI17</f>
        <v>116077</v>
      </c>
      <c r="CJ17" s="61">
        <f>+demanda!CJ17*HTDCOEF!CJ17</f>
        <v>23937</v>
      </c>
      <c r="CK17" s="61">
        <f>+demanda!CK17*HTDCOEF!CK17</f>
        <v>4791</v>
      </c>
      <c r="CL17" s="61">
        <f>+demanda!CL17*HTDCOEF!CL17</f>
        <v>474312</v>
      </c>
      <c r="CM17" s="61">
        <f>+demanda!CM17*HTDCOEF!CM17</f>
        <v>118273</v>
      </c>
    </row>
    <row r="18" spans="1:91" s="62" customFormat="1" x14ac:dyDescent="0.3">
      <c r="A18" s="60" t="s">
        <v>14</v>
      </c>
      <c r="B18" s="61">
        <f>+demanda!B18*HTDCOEF!B18</f>
        <v>6171037</v>
      </c>
      <c r="C18" s="61">
        <f>+demanda!C18*HTDCOEF!C18</f>
        <v>1141991</v>
      </c>
      <c r="D18" s="61">
        <f>+demanda!D18*HTDCOEF!D18</f>
        <v>270037</v>
      </c>
      <c r="E18" s="61">
        <f>+demanda!E18*HTDCOEF!E18</f>
        <v>720138</v>
      </c>
      <c r="F18" s="61">
        <f>+demanda!F18*HTDCOEF!F18</f>
        <v>1139116</v>
      </c>
      <c r="G18" s="61">
        <f>+demanda!G18*HTDCOEF!G18</f>
        <v>596174</v>
      </c>
      <c r="H18" s="61">
        <f>+demanda!H18*HTDCOEF!H18</f>
        <v>750182</v>
      </c>
      <c r="I18" s="61">
        <f>+demanda!I18*HTDCOEF!I18</f>
        <v>3596941</v>
      </c>
      <c r="J18" s="61">
        <f>+demanda!J18*HTDCOEF!J18</f>
        <v>682838</v>
      </c>
      <c r="K18" s="61">
        <f>+demanda!K18*HTDCOEF!K18</f>
        <v>88332</v>
      </c>
      <c r="L18" s="61">
        <f>+demanda!L18*HTDCOEF!L18</f>
        <v>154597</v>
      </c>
      <c r="M18" s="61">
        <f>+demanda!M18*HTDCOEF!M18</f>
        <v>534069</v>
      </c>
      <c r="N18" s="61">
        <f>+demanda!N18*HTDCOEF!N18</f>
        <v>406790</v>
      </c>
      <c r="O18" s="61">
        <f>+demanda!O18*HTDCOEF!O18</f>
        <v>428604</v>
      </c>
      <c r="P18" s="61">
        <f>+demanda!P18*HTDCOEF!P18</f>
        <v>2574096</v>
      </c>
      <c r="Q18" s="61">
        <f>+demanda!Q18*HTDCOEF!Q18</f>
        <v>459153</v>
      </c>
      <c r="R18" s="61">
        <f>+demanda!R18*HTDCOEF!R18</f>
        <v>181705</v>
      </c>
      <c r="S18" s="61">
        <f>+demanda!S18*HTDCOEF!S18</f>
        <v>565541</v>
      </c>
      <c r="T18" s="61">
        <f>+demanda!T18*HTDCOEF!T18</f>
        <v>605046</v>
      </c>
      <c r="U18" s="61">
        <f>+demanda!U18*HTDCOEF!U18</f>
        <v>189384</v>
      </c>
      <c r="V18" s="61">
        <f>+demanda!V18*HTDCOEF!V18</f>
        <v>321579</v>
      </c>
      <c r="W18" s="61">
        <f>+demanda!W18*HTDCOEF!W18</f>
        <v>18815829</v>
      </c>
      <c r="X18" s="61">
        <f>+demanda!X18*HTDCOEF!X18</f>
        <v>3052779</v>
      </c>
      <c r="Y18" s="61">
        <f>+demanda!Y18*HTDCOEF!Y18</f>
        <v>1483689</v>
      </c>
      <c r="Z18" s="61">
        <f>+demanda!Z18*HTDCOEF!Z18</f>
        <v>5127811</v>
      </c>
      <c r="AA18" s="61">
        <f>+demanda!AA18*HTDCOEF!AA18</f>
        <v>2808040</v>
      </c>
      <c r="AB18" s="61">
        <f>+demanda!AB18*HTDCOEF!AB18</f>
        <v>1905116</v>
      </c>
      <c r="AC18" s="61">
        <f>+demanda!AC18*HTDCOEF!AC18</f>
        <v>1464699</v>
      </c>
      <c r="AD18" s="61">
        <f>+demanda!AD18*HTDCOEF!AD18</f>
        <v>8339921</v>
      </c>
      <c r="AE18" s="61">
        <f>+demanda!AE18*HTDCOEF!AE18</f>
        <v>1675538</v>
      </c>
      <c r="AF18" s="61">
        <f>+demanda!AF18*HTDCOEF!AF18</f>
        <v>413033</v>
      </c>
      <c r="AG18" s="61">
        <f>+demanda!AG18*HTDCOEF!AG18</f>
        <v>631295</v>
      </c>
      <c r="AH18" s="61">
        <f>+demanda!AH18*HTDCOEF!AH18</f>
        <v>1152781</v>
      </c>
      <c r="AI18" s="61">
        <f>+demanda!AI18*HTDCOEF!AI18</f>
        <v>1231707</v>
      </c>
      <c r="AJ18" s="61">
        <f>+demanda!AJ18*HTDCOEF!AJ18</f>
        <v>740701</v>
      </c>
      <c r="AK18" s="61">
        <f>+demanda!AK18*HTDCOEF!AK18</f>
        <v>10475908</v>
      </c>
      <c r="AL18" s="61">
        <f>+demanda!AL18*HTDCOEF!AL18</f>
        <v>1377240</v>
      </c>
      <c r="AM18" s="61">
        <f>+demanda!AM18*HTDCOEF!AM18</f>
        <v>1070655</v>
      </c>
      <c r="AN18" s="61">
        <f>+demanda!AN18*HTDCOEF!AN18</f>
        <v>4496516</v>
      </c>
      <c r="AO18" s="61">
        <f>+demanda!AO18*HTDCOEF!AO18</f>
        <v>1655259</v>
      </c>
      <c r="AP18" s="61">
        <f>+demanda!AP18*HTDCOEF!AP18</f>
        <v>673409</v>
      </c>
      <c r="AQ18" s="61">
        <f>+demanda!AQ18*HTDCOEF!AQ18</f>
        <v>723998</v>
      </c>
      <c r="AR18" s="61">
        <f>+demanda!AR18*HTDCOEF!AR18</f>
        <v>68834</v>
      </c>
      <c r="AS18" s="61">
        <f>+demanda!AS18*HTDCOEF!AS18</f>
        <v>139968</v>
      </c>
      <c r="AT18" s="61">
        <f>+demanda!AT18*HTDCOEF!AT18</f>
        <v>88754</v>
      </c>
      <c r="AU18" s="61">
        <f>+demanda!AU18*HTDCOEF!AU18</f>
        <v>220083</v>
      </c>
      <c r="AV18" s="61">
        <f>+demanda!AV18*HTDCOEF!AV18</f>
        <v>49036</v>
      </c>
      <c r="AW18" s="61">
        <f>+demanda!AW18*HTDCOEF!AW18</f>
        <v>37181</v>
      </c>
      <c r="AX18" s="61">
        <f>+demanda!AX18*HTDCOEF!AX18</f>
        <v>329245</v>
      </c>
      <c r="AY18" s="61">
        <f>+demanda!AY18*HTDCOEF!AY18</f>
        <v>208890</v>
      </c>
      <c r="AZ18" s="61">
        <f>+demanda!AZ18*HTDCOEF!AZ18</f>
        <v>57887</v>
      </c>
      <c r="BA18" s="61">
        <f>+demanda!BA18*HTDCOEF!BA18</f>
        <v>89857</v>
      </c>
      <c r="BB18" s="61">
        <f>+demanda!BB18*HTDCOEF!BB18</f>
        <v>56669</v>
      </c>
      <c r="BC18" s="61">
        <f>+demanda!BC18*HTDCOEF!BC18</f>
        <v>142794</v>
      </c>
      <c r="BD18" s="61">
        <f>+demanda!BD18*HTDCOEF!BD18</f>
        <v>42225</v>
      </c>
      <c r="BE18" s="61">
        <f>+demanda!BE18*HTDCOEF!BE18</f>
        <v>32328</v>
      </c>
      <c r="BF18" s="61">
        <f>+demanda!BF18*HTDCOEF!BF18</f>
        <v>149688</v>
      </c>
      <c r="BG18" s="61">
        <f>+demanda!BG18*HTDCOEF!BG18</f>
        <v>111389</v>
      </c>
      <c r="BH18" s="61">
        <f>+demanda!BH18*HTDCOEF!BH18</f>
        <v>10947</v>
      </c>
      <c r="BI18" s="61">
        <f>+demanda!BI18*HTDCOEF!BI18</f>
        <v>50111</v>
      </c>
      <c r="BJ18" s="61">
        <f>+demanda!BJ18*HTDCOEF!BJ18</f>
        <v>32085</v>
      </c>
      <c r="BK18" s="61">
        <f>+demanda!BK18*HTDCOEF!BK18</f>
        <v>77289</v>
      </c>
      <c r="BL18" s="61">
        <f>+demanda!BL18*HTDCOEF!BL18</f>
        <v>6811</v>
      </c>
      <c r="BM18" s="61">
        <f>+demanda!BM18*HTDCOEF!BM18</f>
        <v>4853</v>
      </c>
      <c r="BN18" s="61">
        <f>+demanda!BN18*HTDCOEF!BN18</f>
        <v>179557</v>
      </c>
      <c r="BO18" s="61">
        <f>+demanda!BO18*HTDCOEF!BO18</f>
        <v>97500</v>
      </c>
      <c r="BP18" s="61">
        <f>+demanda!BP18*HTDCOEF!BP18</f>
        <v>292648</v>
      </c>
      <c r="BQ18" s="61">
        <f>+demanda!BQ18*HTDCOEF!BQ18</f>
        <v>351971</v>
      </c>
      <c r="BR18" s="61">
        <f>+demanda!BR18*HTDCOEF!BR18</f>
        <v>147614</v>
      </c>
      <c r="BS18" s="61">
        <f>+demanda!BS18*HTDCOEF!BS18</f>
        <v>464231</v>
      </c>
      <c r="BT18" s="61">
        <f>+demanda!BT18*HTDCOEF!BT18</f>
        <v>208519</v>
      </c>
      <c r="BU18" s="61">
        <f>+demanda!BU18*HTDCOEF!BU18</f>
        <v>69903</v>
      </c>
      <c r="BV18" s="61">
        <f>+demanda!BV18*HTDCOEF!BV18</f>
        <v>1129574</v>
      </c>
      <c r="BW18" s="61">
        <f>+demanda!BW18*HTDCOEF!BW18</f>
        <v>388319</v>
      </c>
      <c r="BX18" s="61">
        <f>+demanda!BX18*HTDCOEF!BX18</f>
        <v>235368</v>
      </c>
      <c r="BY18" s="61">
        <f>+demanda!BY18*HTDCOEF!BY18</f>
        <v>192474</v>
      </c>
      <c r="BZ18" s="61">
        <f>+demanda!BZ18*HTDCOEF!BZ18</f>
        <v>103434</v>
      </c>
      <c r="CA18" s="61">
        <f>+demanda!CA18*HTDCOEF!CA18</f>
        <v>300248</v>
      </c>
      <c r="CB18" s="61">
        <f>+demanda!CB18*HTDCOEF!CB18</f>
        <v>176612</v>
      </c>
      <c r="CC18" s="61">
        <f>+demanda!CC18*HTDCOEF!CC18</f>
        <v>62433</v>
      </c>
      <c r="CD18" s="61">
        <f>+demanda!CD18*HTDCOEF!CD18</f>
        <v>411966</v>
      </c>
      <c r="CE18" s="61">
        <f>+demanda!CE18*HTDCOEF!CE18</f>
        <v>193004</v>
      </c>
      <c r="CF18" s="61">
        <f>+demanda!CF18*HTDCOEF!CF18</f>
        <v>57280</v>
      </c>
      <c r="CG18" s="61">
        <f>+demanda!CG18*HTDCOEF!CG18</f>
        <v>159497</v>
      </c>
      <c r="CH18" s="61">
        <f>+demanda!CH18*HTDCOEF!CH18</f>
        <v>44180</v>
      </c>
      <c r="CI18" s="61">
        <f>+demanda!CI18*HTDCOEF!CI18</f>
        <v>163983</v>
      </c>
      <c r="CJ18" s="61">
        <f>+demanda!CJ18*HTDCOEF!CJ18</f>
        <v>31907</v>
      </c>
      <c r="CK18" s="61">
        <f>+demanda!CK18*HTDCOEF!CK18</f>
        <v>7470</v>
      </c>
      <c r="CL18" s="61">
        <f>+demanda!CL18*HTDCOEF!CL18</f>
        <v>717608</v>
      </c>
      <c r="CM18" s="61">
        <f>+demanda!CM18*HTDCOEF!CM18</f>
        <v>195315</v>
      </c>
    </row>
    <row r="19" spans="1:91" s="62" customFormat="1" x14ac:dyDescent="0.3">
      <c r="A19" s="60" t="s">
        <v>15</v>
      </c>
      <c r="B19" s="61">
        <f>+demanda!B19*HTDCOEF!B19</f>
        <v>6283128</v>
      </c>
      <c r="C19" s="61">
        <f>+demanda!C19*HTDCOEF!C19</f>
        <v>1278209</v>
      </c>
      <c r="D19" s="61">
        <f>+demanda!D19*HTDCOEF!D19</f>
        <v>433853</v>
      </c>
      <c r="E19" s="61">
        <f>+demanda!E19*HTDCOEF!E19</f>
        <v>580869</v>
      </c>
      <c r="F19" s="61">
        <f>+demanda!F19*HTDCOEF!F19</f>
        <v>1235961</v>
      </c>
      <c r="G19" s="61">
        <f>+demanda!G19*HTDCOEF!G19</f>
        <v>554653</v>
      </c>
      <c r="H19" s="61">
        <f>+demanda!H19*HTDCOEF!H19</f>
        <v>767239</v>
      </c>
      <c r="I19" s="61">
        <f>+demanda!I19*HTDCOEF!I19</f>
        <v>3107991</v>
      </c>
      <c r="J19" s="61">
        <f>+demanda!J19*HTDCOEF!J19</f>
        <v>661590</v>
      </c>
      <c r="K19" s="61">
        <f>+demanda!K19*HTDCOEF!K19</f>
        <v>82391</v>
      </c>
      <c r="L19" s="61">
        <f>+demanda!L19*HTDCOEF!L19</f>
        <v>121672</v>
      </c>
      <c r="M19" s="61">
        <f>+demanda!M19*HTDCOEF!M19</f>
        <v>412451</v>
      </c>
      <c r="N19" s="61">
        <f>+demanda!N19*HTDCOEF!N19</f>
        <v>317101</v>
      </c>
      <c r="O19" s="61">
        <f>+demanda!O19*HTDCOEF!O19</f>
        <v>419272</v>
      </c>
      <c r="P19" s="61">
        <f>+demanda!P19*HTDCOEF!P19</f>
        <v>3175137</v>
      </c>
      <c r="Q19" s="61">
        <f>+demanda!Q19*HTDCOEF!Q19</f>
        <v>616619</v>
      </c>
      <c r="R19" s="61">
        <f>+demanda!R19*HTDCOEF!R19</f>
        <v>351462</v>
      </c>
      <c r="S19" s="61">
        <f>+demanda!S19*HTDCOEF!S19</f>
        <v>459197</v>
      </c>
      <c r="T19" s="61">
        <f>+demanda!T19*HTDCOEF!T19</f>
        <v>823509</v>
      </c>
      <c r="U19" s="61">
        <f>+demanda!U19*HTDCOEF!U19</f>
        <v>237553</v>
      </c>
      <c r="V19" s="61">
        <f>+demanda!V19*HTDCOEF!V19</f>
        <v>347967</v>
      </c>
      <c r="W19" s="61">
        <f>+demanda!W19*HTDCOEF!W19</f>
        <v>19135958</v>
      </c>
      <c r="X19" s="61">
        <f>+demanda!X19*HTDCOEF!X19</f>
        <v>3367883</v>
      </c>
      <c r="Y19" s="61">
        <f>+demanda!Y19*HTDCOEF!Y19</f>
        <v>2281864</v>
      </c>
      <c r="Z19" s="61">
        <f>+demanda!Z19*HTDCOEF!Z19</f>
        <v>4254909</v>
      </c>
      <c r="AA19" s="61">
        <f>+demanda!AA19*HTDCOEF!AA19</f>
        <v>3273731</v>
      </c>
      <c r="AB19" s="61">
        <f>+demanda!AB19*HTDCOEF!AB19</f>
        <v>1876072</v>
      </c>
      <c r="AC19" s="61">
        <f>+demanda!AC19*HTDCOEF!AC19</f>
        <v>1472560</v>
      </c>
      <c r="AD19" s="61">
        <f>+demanda!AD19*HTDCOEF!AD19</f>
        <v>7172337</v>
      </c>
      <c r="AE19" s="61">
        <f>+demanda!AE19*HTDCOEF!AE19</f>
        <v>1587826</v>
      </c>
      <c r="AF19" s="61">
        <f>+demanda!AF19*HTDCOEF!AF19</f>
        <v>332018</v>
      </c>
      <c r="AG19" s="61">
        <f>+demanda!AG19*HTDCOEF!AG19</f>
        <v>538055</v>
      </c>
      <c r="AH19" s="61">
        <f>+demanda!AH19*HTDCOEF!AH19</f>
        <v>942930</v>
      </c>
      <c r="AI19" s="61">
        <f>+demanda!AI19*HTDCOEF!AI19</f>
        <v>1036300</v>
      </c>
      <c r="AJ19" s="61">
        <f>+demanda!AJ19*HTDCOEF!AJ19</f>
        <v>699959</v>
      </c>
      <c r="AK19" s="61">
        <f>+demanda!AK19*HTDCOEF!AK19</f>
        <v>11963621</v>
      </c>
      <c r="AL19" s="61">
        <f>+demanda!AL19*HTDCOEF!AL19</f>
        <v>1780057</v>
      </c>
      <c r="AM19" s="61">
        <f>+demanda!AM19*HTDCOEF!AM19</f>
        <v>1949847</v>
      </c>
      <c r="AN19" s="61">
        <f>+demanda!AN19*HTDCOEF!AN19</f>
        <v>3716854</v>
      </c>
      <c r="AO19" s="61">
        <f>+demanda!AO19*HTDCOEF!AO19</f>
        <v>2330801</v>
      </c>
      <c r="AP19" s="61">
        <f>+demanda!AP19*HTDCOEF!AP19</f>
        <v>839772</v>
      </c>
      <c r="AQ19" s="61">
        <f>+demanda!AQ19*HTDCOEF!AQ19</f>
        <v>772602</v>
      </c>
      <c r="AR19" s="61">
        <f>+demanda!AR19*HTDCOEF!AR19</f>
        <v>65400</v>
      </c>
      <c r="AS19" s="61">
        <f>+demanda!AS19*HTDCOEF!AS19</f>
        <v>159262</v>
      </c>
      <c r="AT19" s="61">
        <f>+demanda!AT19*HTDCOEF!AT19</f>
        <v>94314</v>
      </c>
      <c r="AU19" s="61">
        <f>+demanda!AU19*HTDCOEF!AU19</f>
        <v>213570</v>
      </c>
      <c r="AV19" s="61">
        <f>+demanda!AV19*HTDCOEF!AV19</f>
        <v>65121</v>
      </c>
      <c r="AW19" s="61">
        <f>+demanda!AW19*HTDCOEF!AW19</f>
        <v>38176</v>
      </c>
      <c r="AX19" s="61">
        <f>+demanda!AX19*HTDCOEF!AX19</f>
        <v>402860</v>
      </c>
      <c r="AY19" s="61">
        <f>+demanda!AY19*HTDCOEF!AY19</f>
        <v>239507</v>
      </c>
      <c r="AZ19" s="61">
        <f>+demanda!AZ19*HTDCOEF!AZ19</f>
        <v>52951</v>
      </c>
      <c r="BA19" s="61">
        <f>+demanda!BA19*HTDCOEF!BA19</f>
        <v>95944</v>
      </c>
      <c r="BB19" s="61">
        <f>+demanda!BB19*HTDCOEF!BB19</f>
        <v>52283</v>
      </c>
      <c r="BC19" s="61">
        <f>+demanda!BC19*HTDCOEF!BC19</f>
        <v>114394</v>
      </c>
      <c r="BD19" s="61">
        <f>+demanda!BD19*HTDCOEF!BD19</f>
        <v>53040</v>
      </c>
      <c r="BE19" s="61">
        <f>+demanda!BE19*HTDCOEF!BE19</f>
        <v>30728</v>
      </c>
      <c r="BF19" s="61">
        <f>+demanda!BF19*HTDCOEF!BF19</f>
        <v>146608</v>
      </c>
      <c r="BG19" s="61">
        <f>+demanda!BG19*HTDCOEF!BG19</f>
        <v>115644</v>
      </c>
      <c r="BH19" s="61">
        <f>+demanda!BH19*HTDCOEF!BH19</f>
        <v>12449</v>
      </c>
      <c r="BI19" s="61">
        <f>+demanda!BI19*HTDCOEF!BI19</f>
        <v>63319</v>
      </c>
      <c r="BJ19" s="61">
        <f>+demanda!BJ19*HTDCOEF!BJ19</f>
        <v>42031</v>
      </c>
      <c r="BK19" s="61">
        <f>+demanda!BK19*HTDCOEF!BK19</f>
        <v>99176</v>
      </c>
      <c r="BL19" s="61">
        <f>+demanda!BL19*HTDCOEF!BL19</f>
        <v>12081</v>
      </c>
      <c r="BM19" s="61">
        <f>+demanda!BM19*HTDCOEF!BM19</f>
        <v>7448</v>
      </c>
      <c r="BN19" s="61">
        <f>+demanda!BN19*HTDCOEF!BN19</f>
        <v>256252</v>
      </c>
      <c r="BO19" s="61">
        <f>+demanda!BO19*HTDCOEF!BO19</f>
        <v>123863</v>
      </c>
      <c r="BP19" s="61">
        <f>+demanda!BP19*HTDCOEF!BP19</f>
        <v>275338</v>
      </c>
      <c r="BQ19" s="61">
        <f>+demanda!BQ19*HTDCOEF!BQ19</f>
        <v>395847</v>
      </c>
      <c r="BR19" s="61">
        <f>+demanda!BR19*HTDCOEF!BR19</f>
        <v>151446</v>
      </c>
      <c r="BS19" s="61">
        <f>+demanda!BS19*HTDCOEF!BS19</f>
        <v>417009</v>
      </c>
      <c r="BT19" s="61">
        <f>+demanda!BT19*HTDCOEF!BT19</f>
        <v>274030</v>
      </c>
      <c r="BU19" s="61">
        <f>+demanda!BU19*HTDCOEF!BU19</f>
        <v>65328</v>
      </c>
      <c r="BV19" s="61">
        <f>+demanda!BV19*HTDCOEF!BV19</f>
        <v>1342048</v>
      </c>
      <c r="BW19" s="61">
        <f>+demanda!BW19*HTDCOEF!BW19</f>
        <v>446837</v>
      </c>
      <c r="BX19" s="61">
        <f>+demanda!BX19*HTDCOEF!BX19</f>
        <v>225472</v>
      </c>
      <c r="BY19" s="61">
        <f>+demanda!BY19*HTDCOEF!BY19</f>
        <v>192453</v>
      </c>
      <c r="BZ19" s="61">
        <f>+demanda!BZ19*HTDCOEF!BZ19</f>
        <v>88299</v>
      </c>
      <c r="CA19" s="61">
        <f>+demanda!CA19*HTDCOEF!CA19</f>
        <v>228962</v>
      </c>
      <c r="CB19" s="61">
        <f>+demanda!CB19*HTDCOEF!CB19</f>
        <v>216148</v>
      </c>
      <c r="CC19" s="61">
        <f>+demanda!CC19*HTDCOEF!CC19</f>
        <v>54972</v>
      </c>
      <c r="CD19" s="61">
        <f>+demanda!CD19*HTDCOEF!CD19</f>
        <v>380924</v>
      </c>
      <c r="CE19" s="61">
        <f>+demanda!CE19*HTDCOEF!CE19</f>
        <v>200597</v>
      </c>
      <c r="CF19" s="61">
        <f>+demanda!CF19*HTDCOEF!CF19</f>
        <v>49866</v>
      </c>
      <c r="CG19" s="61">
        <f>+demanda!CG19*HTDCOEF!CG19</f>
        <v>203394</v>
      </c>
      <c r="CH19" s="61">
        <f>+demanda!CH19*HTDCOEF!CH19</f>
        <v>63148</v>
      </c>
      <c r="CI19" s="61">
        <f>+demanda!CI19*HTDCOEF!CI19</f>
        <v>188048</v>
      </c>
      <c r="CJ19" s="61">
        <f>+demanda!CJ19*HTDCOEF!CJ19</f>
        <v>57883</v>
      </c>
      <c r="CK19" s="61">
        <f>+demanda!CK19*HTDCOEF!CK19</f>
        <v>10356</v>
      </c>
      <c r="CL19" s="61">
        <f>+demanda!CL19*HTDCOEF!CL19</f>
        <v>961123</v>
      </c>
      <c r="CM19" s="61">
        <f>+demanda!CM19*HTDCOEF!CM19</f>
        <v>246240</v>
      </c>
    </row>
    <row r="20" spans="1:91" s="62" customFormat="1" x14ac:dyDescent="0.3">
      <c r="A20" s="60" t="s">
        <v>16</v>
      </c>
      <c r="B20" s="61">
        <f>+demanda!B20*HTDCOEF!B20</f>
        <v>8113029</v>
      </c>
      <c r="C20" s="61">
        <f>+demanda!C20*HTDCOEF!C20</f>
        <v>1526979</v>
      </c>
      <c r="D20" s="61">
        <f>+demanda!D20*HTDCOEF!D20</f>
        <v>1081459</v>
      </c>
      <c r="E20" s="61">
        <f>+demanda!E20*HTDCOEF!E20</f>
        <v>585914</v>
      </c>
      <c r="F20" s="61">
        <f>+demanda!F20*HTDCOEF!F20</f>
        <v>1603759</v>
      </c>
      <c r="G20" s="61">
        <f>+demanda!G20*HTDCOEF!G20</f>
        <v>667560</v>
      </c>
      <c r="H20" s="61">
        <f>+demanda!H20*HTDCOEF!H20</f>
        <v>847533</v>
      </c>
      <c r="I20" s="61">
        <f>+demanda!I20*HTDCOEF!I20</f>
        <v>3678011</v>
      </c>
      <c r="J20" s="61">
        <f>+demanda!J20*HTDCOEF!J20</f>
        <v>758782</v>
      </c>
      <c r="K20" s="61">
        <f>+demanda!K20*HTDCOEF!K20</f>
        <v>112106</v>
      </c>
      <c r="L20" s="61">
        <f>+demanda!L20*HTDCOEF!L20</f>
        <v>159849</v>
      </c>
      <c r="M20" s="61">
        <f>+demanda!M20*HTDCOEF!M20</f>
        <v>519055</v>
      </c>
      <c r="N20" s="61">
        <f>+demanda!N20*HTDCOEF!N20</f>
        <v>392559</v>
      </c>
      <c r="O20" s="61">
        <f>+demanda!O20*HTDCOEF!O20</f>
        <v>453829</v>
      </c>
      <c r="P20" s="61">
        <f>+demanda!P20*HTDCOEF!P20</f>
        <v>4435018</v>
      </c>
      <c r="Q20" s="61">
        <f>+demanda!Q20*HTDCOEF!Q20</f>
        <v>768197</v>
      </c>
      <c r="R20" s="61">
        <f>+demanda!R20*HTDCOEF!R20</f>
        <v>969353</v>
      </c>
      <c r="S20" s="61">
        <f>+demanda!S20*HTDCOEF!S20</f>
        <v>426066</v>
      </c>
      <c r="T20" s="61">
        <f>+demanda!T20*HTDCOEF!T20</f>
        <v>1084704</v>
      </c>
      <c r="U20" s="61">
        <f>+demanda!U20*HTDCOEF!U20</f>
        <v>275001</v>
      </c>
      <c r="V20" s="61">
        <f>+demanda!V20*HTDCOEF!V20</f>
        <v>393704</v>
      </c>
      <c r="W20" s="61">
        <f>+demanda!W20*HTDCOEF!W20</f>
        <v>26359256</v>
      </c>
      <c r="X20" s="61">
        <f>+demanda!X20*HTDCOEF!X20</f>
        <v>4074375</v>
      </c>
      <c r="Y20" s="61">
        <f>+demanda!Y20*HTDCOEF!Y20</f>
        <v>6306222</v>
      </c>
      <c r="Z20" s="61">
        <f>+demanda!Z20*HTDCOEF!Z20</f>
        <v>4185257</v>
      </c>
      <c r="AA20" s="61">
        <f>+demanda!AA20*HTDCOEF!AA20</f>
        <v>4711721</v>
      </c>
      <c r="AB20" s="61">
        <f>+demanda!AB20*HTDCOEF!AB20</f>
        <v>2207421</v>
      </c>
      <c r="AC20" s="61">
        <f>+demanda!AC20*HTDCOEF!AC20</f>
        <v>1629781</v>
      </c>
      <c r="AD20" s="61">
        <f>+demanda!AD20*HTDCOEF!AD20</f>
        <v>8196987</v>
      </c>
      <c r="AE20" s="61">
        <f>+demanda!AE20*HTDCOEF!AE20</f>
        <v>1645763</v>
      </c>
      <c r="AF20" s="61">
        <f>+demanda!AF20*HTDCOEF!AF20</f>
        <v>401284</v>
      </c>
      <c r="AG20" s="61">
        <f>+demanda!AG20*HTDCOEF!AG20</f>
        <v>662657</v>
      </c>
      <c r="AH20" s="61">
        <f>+demanda!AH20*HTDCOEF!AH20</f>
        <v>1116647</v>
      </c>
      <c r="AI20" s="61">
        <f>+demanda!AI20*HTDCOEF!AI20</f>
        <v>1201110</v>
      </c>
      <c r="AJ20" s="61">
        <f>+demanda!AJ20*HTDCOEF!AJ20</f>
        <v>756759</v>
      </c>
      <c r="AK20" s="61">
        <f>+demanda!AK20*HTDCOEF!AK20</f>
        <v>18162269</v>
      </c>
      <c r="AL20" s="61">
        <f>+demanda!AL20*HTDCOEF!AL20</f>
        <v>2428612</v>
      </c>
      <c r="AM20" s="61">
        <f>+demanda!AM20*HTDCOEF!AM20</f>
        <v>5904937</v>
      </c>
      <c r="AN20" s="61">
        <f>+demanda!AN20*HTDCOEF!AN20</f>
        <v>3522600</v>
      </c>
      <c r="AO20" s="61">
        <f>+demanda!AO20*HTDCOEF!AO20</f>
        <v>3595075</v>
      </c>
      <c r="AP20" s="61">
        <f>+demanda!AP20*HTDCOEF!AP20</f>
        <v>1006311</v>
      </c>
      <c r="AQ20" s="61">
        <f>+demanda!AQ20*HTDCOEF!AQ20</f>
        <v>873022</v>
      </c>
      <c r="AR20" s="61">
        <f>+demanda!AR20*HTDCOEF!AR20</f>
        <v>85644</v>
      </c>
      <c r="AS20" s="61">
        <f>+demanda!AS20*HTDCOEF!AS20</f>
        <v>220452</v>
      </c>
      <c r="AT20" s="61">
        <f>+demanda!AT20*HTDCOEF!AT20</f>
        <v>117910</v>
      </c>
      <c r="AU20" s="61">
        <f>+demanda!AU20*HTDCOEF!AU20</f>
        <v>225111</v>
      </c>
      <c r="AV20" s="61">
        <f>+demanda!AV20*HTDCOEF!AV20</f>
        <v>84030</v>
      </c>
      <c r="AW20" s="61">
        <f>+demanda!AW20*HTDCOEF!AW20</f>
        <v>44692</v>
      </c>
      <c r="AX20" s="61">
        <f>+demanda!AX20*HTDCOEF!AX20</f>
        <v>501082</v>
      </c>
      <c r="AY20" s="61">
        <f>+demanda!AY20*HTDCOEF!AY20</f>
        <v>248057</v>
      </c>
      <c r="AZ20" s="61">
        <f>+demanda!AZ20*HTDCOEF!AZ20</f>
        <v>62531</v>
      </c>
      <c r="BA20" s="61">
        <f>+demanda!BA20*HTDCOEF!BA20</f>
        <v>135140</v>
      </c>
      <c r="BB20" s="61">
        <f>+demanda!BB20*HTDCOEF!BB20</f>
        <v>66736</v>
      </c>
      <c r="BC20" s="61">
        <f>+demanda!BC20*HTDCOEF!BC20</f>
        <v>110853</v>
      </c>
      <c r="BD20" s="61">
        <f>+demanda!BD20*HTDCOEF!BD20</f>
        <v>66775</v>
      </c>
      <c r="BE20" s="61">
        <f>+demanda!BE20*HTDCOEF!BE20</f>
        <v>35244</v>
      </c>
      <c r="BF20" s="61">
        <f>+demanda!BF20*HTDCOEF!BF20</f>
        <v>170295</v>
      </c>
      <c r="BG20" s="61">
        <f>+demanda!BG20*HTDCOEF!BG20</f>
        <v>111207</v>
      </c>
      <c r="BH20" s="61">
        <f>+demanda!BH20*HTDCOEF!BH20</f>
        <v>23113</v>
      </c>
      <c r="BI20" s="61">
        <f>+demanda!BI20*HTDCOEF!BI20</f>
        <v>85312</v>
      </c>
      <c r="BJ20" s="61">
        <f>+demanda!BJ20*HTDCOEF!BJ20</f>
        <v>51174</v>
      </c>
      <c r="BK20" s="61">
        <f>+demanda!BK20*HTDCOEF!BK20</f>
        <v>114258</v>
      </c>
      <c r="BL20" s="61">
        <f>+demanda!BL20*HTDCOEF!BL20</f>
        <v>17255</v>
      </c>
      <c r="BM20" s="61">
        <f>+demanda!BM20*HTDCOEF!BM20</f>
        <v>9448</v>
      </c>
      <c r="BN20" s="61">
        <f>+demanda!BN20*HTDCOEF!BN20</f>
        <v>330787</v>
      </c>
      <c r="BO20" s="61">
        <f>+demanda!BO20*HTDCOEF!BO20</f>
        <v>136850</v>
      </c>
      <c r="BP20" s="61">
        <f>+demanda!BP20*HTDCOEF!BP20</f>
        <v>312538</v>
      </c>
      <c r="BQ20" s="61">
        <f>+demanda!BQ20*HTDCOEF!BQ20</f>
        <v>596848</v>
      </c>
      <c r="BR20" s="61">
        <f>+demanda!BR20*HTDCOEF!BR20</f>
        <v>192899</v>
      </c>
      <c r="BS20" s="61">
        <f>+demanda!BS20*HTDCOEF!BS20</f>
        <v>447986</v>
      </c>
      <c r="BT20" s="61">
        <f>+demanda!BT20*HTDCOEF!BT20</f>
        <v>248852</v>
      </c>
      <c r="BU20" s="61">
        <f>+demanda!BU20*HTDCOEF!BU20</f>
        <v>78259</v>
      </c>
      <c r="BV20" s="61">
        <f>+demanda!BV20*HTDCOEF!BV20</f>
        <v>1728498</v>
      </c>
      <c r="BW20" s="61">
        <f>+demanda!BW20*HTDCOEF!BW20</f>
        <v>468495</v>
      </c>
      <c r="BX20" s="61">
        <f>+demanda!BX20*HTDCOEF!BX20</f>
        <v>207509</v>
      </c>
      <c r="BY20" s="61">
        <f>+demanda!BY20*HTDCOEF!BY20</f>
        <v>282332</v>
      </c>
      <c r="BZ20" s="61">
        <f>+demanda!BZ20*HTDCOEF!BZ20</f>
        <v>116156</v>
      </c>
      <c r="CA20" s="61">
        <f>+demanda!CA20*HTDCOEF!CA20</f>
        <v>223959</v>
      </c>
      <c r="CB20" s="61">
        <f>+demanda!CB20*HTDCOEF!CB20</f>
        <v>157112</v>
      </c>
      <c r="CC20" s="61">
        <f>+demanda!CC20*HTDCOEF!CC20</f>
        <v>64963</v>
      </c>
      <c r="CD20" s="61">
        <f>+demanda!CD20*HTDCOEF!CD20</f>
        <v>400733</v>
      </c>
      <c r="CE20" s="61">
        <f>+demanda!CE20*HTDCOEF!CE20</f>
        <v>192999</v>
      </c>
      <c r="CF20" s="61">
        <f>+demanda!CF20*HTDCOEF!CF20</f>
        <v>105029</v>
      </c>
      <c r="CG20" s="61">
        <f>+demanda!CG20*HTDCOEF!CG20</f>
        <v>314516</v>
      </c>
      <c r="CH20" s="61">
        <f>+demanda!CH20*HTDCOEF!CH20</f>
        <v>76744</v>
      </c>
      <c r="CI20" s="61">
        <f>+demanda!CI20*HTDCOEF!CI20</f>
        <v>224026</v>
      </c>
      <c r="CJ20" s="61">
        <f>+demanda!CJ20*HTDCOEF!CJ20</f>
        <v>91740</v>
      </c>
      <c r="CK20" s="61">
        <f>+demanda!CK20*HTDCOEF!CK20</f>
        <v>13296</v>
      </c>
      <c r="CL20" s="61">
        <f>+demanda!CL20*HTDCOEF!CL20</f>
        <v>1327765</v>
      </c>
      <c r="CM20" s="61">
        <f>+demanda!CM20*HTDCOEF!CM20</f>
        <v>275496</v>
      </c>
    </row>
    <row r="21" spans="1:91" s="62" customFormat="1" x14ac:dyDescent="0.3">
      <c r="A21" s="60" t="s">
        <v>17</v>
      </c>
      <c r="B21" s="61">
        <f>+demanda!B21*HTDCOEF!B21</f>
        <v>8725022</v>
      </c>
      <c r="C21" s="61">
        <f>+demanda!C21*HTDCOEF!C21</f>
        <v>1537609</v>
      </c>
      <c r="D21" s="61">
        <f>+demanda!D21*HTDCOEF!D21</f>
        <v>1368432</v>
      </c>
      <c r="E21" s="61">
        <f>+demanda!E21*HTDCOEF!E21</f>
        <v>624347</v>
      </c>
      <c r="F21" s="61">
        <f>+demanda!F21*HTDCOEF!F21</f>
        <v>1750546</v>
      </c>
      <c r="G21" s="61">
        <f>+demanda!G21*HTDCOEF!G21</f>
        <v>724839</v>
      </c>
      <c r="H21" s="61">
        <f>+demanda!H21*HTDCOEF!H21</f>
        <v>855688</v>
      </c>
      <c r="I21" s="61">
        <f>+demanda!I21*HTDCOEF!I21</f>
        <v>4109160</v>
      </c>
      <c r="J21" s="61">
        <f>+demanda!J21*HTDCOEF!J21</f>
        <v>865830</v>
      </c>
      <c r="K21" s="61">
        <f>+demanda!K21*HTDCOEF!K21</f>
        <v>144187</v>
      </c>
      <c r="L21" s="61">
        <f>+demanda!L21*HTDCOEF!L21</f>
        <v>188971</v>
      </c>
      <c r="M21" s="61">
        <f>+demanda!M21*HTDCOEF!M21</f>
        <v>622403</v>
      </c>
      <c r="N21" s="61">
        <f>+demanda!N21*HTDCOEF!N21</f>
        <v>455890</v>
      </c>
      <c r="O21" s="61">
        <f>+demanda!O21*HTDCOEF!O21</f>
        <v>459475</v>
      </c>
      <c r="P21" s="61">
        <f>+demanda!P21*HTDCOEF!P21</f>
        <v>4615862</v>
      </c>
      <c r="Q21" s="61">
        <f>+demanda!Q21*HTDCOEF!Q21</f>
        <v>671779</v>
      </c>
      <c r="R21" s="61">
        <f>+demanda!R21*HTDCOEF!R21</f>
        <v>1224246</v>
      </c>
      <c r="S21" s="61">
        <f>+demanda!S21*HTDCOEF!S21</f>
        <v>435376</v>
      </c>
      <c r="T21" s="61">
        <f>+demanda!T21*HTDCOEF!T21</f>
        <v>1128143</v>
      </c>
      <c r="U21" s="61">
        <f>+demanda!U21*HTDCOEF!U21</f>
        <v>268949</v>
      </c>
      <c r="V21" s="61">
        <f>+demanda!V21*HTDCOEF!V21</f>
        <v>396213</v>
      </c>
      <c r="W21" s="61">
        <f>+demanda!W21*HTDCOEF!W21</f>
        <v>30808604</v>
      </c>
      <c r="X21" s="61">
        <f>+demanda!X21*HTDCOEF!X21</f>
        <v>4490336</v>
      </c>
      <c r="Y21" s="61">
        <f>+demanda!Y21*HTDCOEF!Y21</f>
        <v>8582968</v>
      </c>
      <c r="Z21" s="61">
        <f>+demanda!Z21*HTDCOEF!Z21</f>
        <v>4471959</v>
      </c>
      <c r="AA21" s="61">
        <f>+demanda!AA21*HTDCOEF!AA21</f>
        <v>5750800</v>
      </c>
      <c r="AB21" s="61">
        <f>+demanda!AB21*HTDCOEF!AB21</f>
        <v>2492274</v>
      </c>
      <c r="AC21" s="61">
        <f>+demanda!AC21*HTDCOEF!AC21</f>
        <v>1620126</v>
      </c>
      <c r="AD21" s="61">
        <f>+demanda!AD21*HTDCOEF!AD21</f>
        <v>9356983</v>
      </c>
      <c r="AE21" s="61">
        <f>+demanda!AE21*HTDCOEF!AE21</f>
        <v>2040777</v>
      </c>
      <c r="AF21" s="61">
        <f>+demanda!AF21*HTDCOEF!AF21</f>
        <v>552604</v>
      </c>
      <c r="AG21" s="61">
        <f>+demanda!AG21*HTDCOEF!AG21</f>
        <v>756041</v>
      </c>
      <c r="AH21" s="61">
        <f>+demanda!AH21*HTDCOEF!AH21</f>
        <v>1282999</v>
      </c>
      <c r="AI21" s="61">
        <f>+demanda!AI21*HTDCOEF!AI21</f>
        <v>1414634</v>
      </c>
      <c r="AJ21" s="61">
        <f>+demanda!AJ21*HTDCOEF!AJ21</f>
        <v>753884</v>
      </c>
      <c r="AK21" s="61">
        <f>+demanda!AK21*HTDCOEF!AK21</f>
        <v>21451621</v>
      </c>
      <c r="AL21" s="61">
        <f>+demanda!AL21*HTDCOEF!AL21</f>
        <v>2449559</v>
      </c>
      <c r="AM21" s="61">
        <f>+demanda!AM21*HTDCOEF!AM21</f>
        <v>8030365</v>
      </c>
      <c r="AN21" s="61">
        <f>+demanda!AN21*HTDCOEF!AN21</f>
        <v>3715919</v>
      </c>
      <c r="AO21" s="61">
        <f>+demanda!AO21*HTDCOEF!AO21</f>
        <v>4467801</v>
      </c>
      <c r="AP21" s="61">
        <f>+demanda!AP21*HTDCOEF!AP21</f>
        <v>1077640</v>
      </c>
      <c r="AQ21" s="61">
        <f>+demanda!AQ21*HTDCOEF!AQ21</f>
        <v>866242</v>
      </c>
      <c r="AR21" s="61">
        <f>+demanda!AR21*HTDCOEF!AR21</f>
        <v>123431</v>
      </c>
      <c r="AS21" s="61">
        <f>+demanda!AS21*HTDCOEF!AS21</f>
        <v>250350</v>
      </c>
      <c r="AT21" s="61">
        <f>+demanda!AT21*HTDCOEF!AT21</f>
        <v>86782</v>
      </c>
      <c r="AU21" s="61">
        <f>+demanda!AU21*HTDCOEF!AU21</f>
        <v>215412</v>
      </c>
      <c r="AV21" s="61">
        <f>+demanda!AV21*HTDCOEF!AV21</f>
        <v>117141</v>
      </c>
      <c r="AW21" s="61">
        <f>+demanda!AW21*HTDCOEF!AW21</f>
        <v>40218</v>
      </c>
      <c r="AX21" s="61">
        <f>+demanda!AX21*HTDCOEF!AX21</f>
        <v>492722</v>
      </c>
      <c r="AY21" s="61">
        <f>+demanda!AY21*HTDCOEF!AY21</f>
        <v>211552</v>
      </c>
      <c r="AZ21" s="61">
        <f>+demanda!AZ21*HTDCOEF!AZ21</f>
        <v>96771</v>
      </c>
      <c r="BA21" s="61">
        <f>+demanda!BA21*HTDCOEF!BA21</f>
        <v>170394</v>
      </c>
      <c r="BB21" s="61">
        <f>+demanda!BB21*HTDCOEF!BB21</f>
        <v>52026</v>
      </c>
      <c r="BC21" s="61">
        <f>+demanda!BC21*HTDCOEF!BC21</f>
        <v>120087</v>
      </c>
      <c r="BD21" s="61">
        <f>+demanda!BD21*HTDCOEF!BD21</f>
        <v>86411</v>
      </c>
      <c r="BE21" s="61">
        <f>+demanda!BE21*HTDCOEF!BE21</f>
        <v>34404</v>
      </c>
      <c r="BF21" s="61">
        <f>+demanda!BF21*HTDCOEF!BF21</f>
        <v>207763</v>
      </c>
      <c r="BG21" s="61">
        <f>+demanda!BG21*HTDCOEF!BG21</f>
        <v>97975</v>
      </c>
      <c r="BH21" s="61">
        <f>+demanda!BH21*HTDCOEF!BH21</f>
        <v>26661</v>
      </c>
      <c r="BI21" s="61">
        <f>+demanda!BI21*HTDCOEF!BI21</f>
        <v>79956</v>
      </c>
      <c r="BJ21" s="61">
        <f>+demanda!BJ21*HTDCOEF!BJ21</f>
        <v>34756</v>
      </c>
      <c r="BK21" s="61">
        <f>+demanda!BK21*HTDCOEF!BK21</f>
        <v>95325</v>
      </c>
      <c r="BL21" s="61">
        <f>+demanda!BL21*HTDCOEF!BL21</f>
        <v>30730</v>
      </c>
      <c r="BM21" s="61">
        <f>+demanda!BM21*HTDCOEF!BM21</f>
        <v>5814</v>
      </c>
      <c r="BN21" s="61">
        <f>+demanda!BN21*HTDCOEF!BN21</f>
        <v>284960</v>
      </c>
      <c r="BO21" s="61">
        <f>+demanda!BO21*HTDCOEF!BO21</f>
        <v>113577</v>
      </c>
      <c r="BP21" s="61">
        <f>+demanda!BP21*HTDCOEF!BP21</f>
        <v>451273</v>
      </c>
      <c r="BQ21" s="61">
        <f>+demanda!BQ21*HTDCOEF!BQ21</f>
        <v>720315</v>
      </c>
      <c r="BR21" s="61">
        <f>+demanda!BR21*HTDCOEF!BR21</f>
        <v>135397</v>
      </c>
      <c r="BS21" s="61">
        <f>+demanda!BS21*HTDCOEF!BS21</f>
        <v>442621</v>
      </c>
      <c r="BT21" s="61">
        <f>+demanda!BT21*HTDCOEF!BT21</f>
        <v>377538</v>
      </c>
      <c r="BU21" s="61">
        <f>+demanda!BU21*HTDCOEF!BU21</f>
        <v>70707</v>
      </c>
      <c r="BV21" s="61">
        <f>+demanda!BV21*HTDCOEF!BV21</f>
        <v>1906305</v>
      </c>
      <c r="BW21" s="61">
        <f>+demanda!BW21*HTDCOEF!BW21</f>
        <v>386179</v>
      </c>
      <c r="BX21" s="61">
        <f>+demanda!BX21*HTDCOEF!BX21</f>
        <v>297364</v>
      </c>
      <c r="BY21" s="61">
        <f>+demanda!BY21*HTDCOEF!BY21</f>
        <v>389469</v>
      </c>
      <c r="BZ21" s="61">
        <f>+demanda!BZ21*HTDCOEF!BZ21</f>
        <v>84461</v>
      </c>
      <c r="CA21" s="61">
        <f>+demanda!CA21*HTDCOEF!CA21</f>
        <v>254052</v>
      </c>
      <c r="CB21" s="61">
        <f>+demanda!CB21*HTDCOEF!CB21</f>
        <v>233821</v>
      </c>
      <c r="CC21" s="61">
        <f>+demanda!CC21*HTDCOEF!CC21</f>
        <v>61907</v>
      </c>
      <c r="CD21" s="61">
        <f>+demanda!CD21*HTDCOEF!CD21</f>
        <v>554343</v>
      </c>
      <c r="CE21" s="61">
        <f>+demanda!CE21*HTDCOEF!CE21</f>
        <v>165362</v>
      </c>
      <c r="CF21" s="61">
        <f>+demanda!CF21*HTDCOEF!CF21</f>
        <v>153909</v>
      </c>
      <c r="CG21" s="61">
        <f>+demanda!CG21*HTDCOEF!CG21</f>
        <v>330847</v>
      </c>
      <c r="CH21" s="61">
        <f>+demanda!CH21*HTDCOEF!CH21</f>
        <v>50936</v>
      </c>
      <c r="CI21" s="61">
        <f>+demanda!CI21*HTDCOEF!CI21</f>
        <v>188570</v>
      </c>
      <c r="CJ21" s="61">
        <f>+demanda!CJ21*HTDCOEF!CJ21</f>
        <v>143718</v>
      </c>
      <c r="CK21" s="61">
        <f>+demanda!CK21*HTDCOEF!CK21</f>
        <v>8800</v>
      </c>
      <c r="CL21" s="61">
        <f>+demanda!CL21*HTDCOEF!CL21</f>
        <v>1351962</v>
      </c>
      <c r="CM21" s="61">
        <f>+demanda!CM21*HTDCOEF!CM21</f>
        <v>220817</v>
      </c>
    </row>
    <row r="22" spans="1:91" s="62" customFormat="1" x14ac:dyDescent="0.3">
      <c r="A22" s="60" t="s">
        <v>18</v>
      </c>
      <c r="B22" s="61">
        <f>+demanda!B22*HTDCOEF!B22</f>
        <v>9644412</v>
      </c>
      <c r="C22" s="61">
        <f>+demanda!C22*HTDCOEF!C22</f>
        <v>1623164</v>
      </c>
      <c r="D22" s="61">
        <f>+demanda!D22*HTDCOEF!D22</f>
        <v>1511208</v>
      </c>
      <c r="E22" s="61">
        <f>+demanda!E22*HTDCOEF!E22</f>
        <v>720264</v>
      </c>
      <c r="F22" s="61">
        <f>+demanda!F22*HTDCOEF!F22</f>
        <v>1991100</v>
      </c>
      <c r="G22" s="61">
        <f>+demanda!G22*HTDCOEF!G22</f>
        <v>822167</v>
      </c>
      <c r="H22" s="61">
        <f>+demanda!H22*HTDCOEF!H22</f>
        <v>779776</v>
      </c>
      <c r="I22" s="61">
        <f>+demanda!I22*HTDCOEF!I22</f>
        <v>4622498</v>
      </c>
      <c r="J22" s="61">
        <f>+demanda!J22*HTDCOEF!J22</f>
        <v>1011297</v>
      </c>
      <c r="K22" s="61">
        <f>+demanda!K22*HTDCOEF!K22</f>
        <v>166352</v>
      </c>
      <c r="L22" s="61">
        <f>+demanda!L22*HTDCOEF!L22</f>
        <v>220478</v>
      </c>
      <c r="M22" s="61">
        <f>+demanda!M22*HTDCOEF!M22</f>
        <v>632438</v>
      </c>
      <c r="N22" s="61">
        <f>+demanda!N22*HTDCOEF!N22</f>
        <v>536764</v>
      </c>
      <c r="O22" s="61">
        <f>+demanda!O22*HTDCOEF!O22</f>
        <v>409493</v>
      </c>
      <c r="P22" s="61">
        <f>+demanda!P22*HTDCOEF!P22</f>
        <v>5021913</v>
      </c>
      <c r="Q22" s="61">
        <f>+demanda!Q22*HTDCOEF!Q22</f>
        <v>611866</v>
      </c>
      <c r="R22" s="61">
        <f>+demanda!R22*HTDCOEF!R22</f>
        <v>1344856</v>
      </c>
      <c r="S22" s="61">
        <f>+demanda!S22*HTDCOEF!S22</f>
        <v>499786</v>
      </c>
      <c r="T22" s="61">
        <f>+demanda!T22*HTDCOEF!T22</f>
        <v>1358662</v>
      </c>
      <c r="U22" s="61">
        <f>+demanda!U22*HTDCOEF!U22</f>
        <v>285403</v>
      </c>
      <c r="V22" s="61">
        <f>+demanda!V22*HTDCOEF!V22</f>
        <v>370284</v>
      </c>
      <c r="W22" s="61">
        <f>+demanda!W22*HTDCOEF!W22</f>
        <v>37670863</v>
      </c>
      <c r="X22" s="61">
        <f>+demanda!X22*HTDCOEF!X22</f>
        <v>5578605</v>
      </c>
      <c r="Y22" s="61">
        <f>+demanda!Y22*HTDCOEF!Y22</f>
        <v>10239400</v>
      </c>
      <c r="Z22" s="61">
        <f>+demanda!Z22*HTDCOEF!Z22</f>
        <v>5428770</v>
      </c>
      <c r="AA22" s="61">
        <f>+demanda!AA22*HTDCOEF!AA22</f>
        <v>7434007</v>
      </c>
      <c r="AB22" s="61">
        <f>+demanda!AB22*HTDCOEF!AB22</f>
        <v>3159149</v>
      </c>
      <c r="AC22" s="61">
        <f>+demanda!AC22*HTDCOEF!AC22</f>
        <v>1498129</v>
      </c>
      <c r="AD22" s="61">
        <f>+demanda!AD22*HTDCOEF!AD22</f>
        <v>12499139</v>
      </c>
      <c r="AE22" s="61">
        <f>+demanda!AE22*HTDCOEF!AE22</f>
        <v>3176994</v>
      </c>
      <c r="AF22" s="61">
        <f>+demanda!AF22*HTDCOEF!AF22</f>
        <v>711775</v>
      </c>
      <c r="AG22" s="61">
        <f>+demanda!AG22*HTDCOEF!AG22</f>
        <v>1005756</v>
      </c>
      <c r="AH22" s="61">
        <f>+demanda!AH22*HTDCOEF!AH22</f>
        <v>1567224</v>
      </c>
      <c r="AI22" s="61">
        <f>+demanda!AI22*HTDCOEF!AI22</f>
        <v>2009418</v>
      </c>
      <c r="AJ22" s="61">
        <f>+demanda!AJ22*HTDCOEF!AJ22</f>
        <v>682210</v>
      </c>
      <c r="AK22" s="61">
        <f>+demanda!AK22*HTDCOEF!AK22</f>
        <v>25171724</v>
      </c>
      <c r="AL22" s="61">
        <f>+demanda!AL22*HTDCOEF!AL22</f>
        <v>2401611</v>
      </c>
      <c r="AM22" s="61">
        <f>+demanda!AM22*HTDCOEF!AM22</f>
        <v>9527625</v>
      </c>
      <c r="AN22" s="61">
        <f>+demanda!AN22*HTDCOEF!AN22</f>
        <v>4423014</v>
      </c>
      <c r="AO22" s="61">
        <f>+demanda!AO22*HTDCOEF!AO22</f>
        <v>5866784</v>
      </c>
      <c r="AP22" s="61">
        <f>+demanda!AP22*HTDCOEF!AP22</f>
        <v>1149731</v>
      </c>
      <c r="AQ22" s="61">
        <f>+demanda!AQ22*HTDCOEF!AQ22</f>
        <v>815919</v>
      </c>
      <c r="AR22" s="61">
        <f>+demanda!AR22*HTDCOEF!AR22</f>
        <v>166535</v>
      </c>
      <c r="AS22" s="61">
        <f>+demanda!AS22*HTDCOEF!AS22</f>
        <v>288377</v>
      </c>
      <c r="AT22" s="61">
        <f>+demanda!AT22*HTDCOEF!AT22</f>
        <v>70343</v>
      </c>
      <c r="AU22" s="61">
        <f>+demanda!AU22*HTDCOEF!AU22</f>
        <v>189847</v>
      </c>
      <c r="AV22" s="61">
        <f>+demanda!AV22*HTDCOEF!AV22</f>
        <v>170398</v>
      </c>
      <c r="AW22" s="61">
        <f>+demanda!AW22*HTDCOEF!AW22</f>
        <v>36201</v>
      </c>
      <c r="AX22" s="61">
        <f>+demanda!AX22*HTDCOEF!AX22</f>
        <v>523604</v>
      </c>
      <c r="AY22" s="61">
        <f>+demanda!AY22*HTDCOEF!AY22</f>
        <v>177858</v>
      </c>
      <c r="AZ22" s="61">
        <f>+demanda!AZ22*HTDCOEF!AZ22</f>
        <v>136714</v>
      </c>
      <c r="BA22" s="61">
        <f>+demanda!BA22*HTDCOEF!BA22</f>
        <v>208502</v>
      </c>
      <c r="BB22" s="61">
        <f>+demanda!BB22*HTDCOEF!BB22</f>
        <v>39230</v>
      </c>
      <c r="BC22" s="61">
        <f>+demanda!BC22*HTDCOEF!BC22</f>
        <v>110248</v>
      </c>
      <c r="BD22" s="61">
        <f>+demanda!BD22*HTDCOEF!BD22</f>
        <v>146420</v>
      </c>
      <c r="BE22" s="61">
        <f>+demanda!BE22*HTDCOEF!BE22</f>
        <v>31296</v>
      </c>
      <c r="BF22" s="61">
        <f>+demanda!BF22*HTDCOEF!BF22</f>
        <v>257871</v>
      </c>
      <c r="BG22" s="61">
        <f>+demanda!BG22*HTDCOEF!BG22</f>
        <v>81017</v>
      </c>
      <c r="BH22" s="61">
        <f>+demanda!BH22*HTDCOEF!BH22</f>
        <v>29821</v>
      </c>
      <c r="BI22" s="61">
        <f>+demanda!BI22*HTDCOEF!BI22</f>
        <v>79875</v>
      </c>
      <c r="BJ22" s="61">
        <f>+demanda!BJ22*HTDCOEF!BJ22</f>
        <v>31113</v>
      </c>
      <c r="BK22" s="61">
        <f>+demanda!BK22*HTDCOEF!BK22</f>
        <v>79599</v>
      </c>
      <c r="BL22" s="61">
        <f>+demanda!BL22*HTDCOEF!BL22</f>
        <v>23978</v>
      </c>
      <c r="BM22" s="61">
        <f>+demanda!BM22*HTDCOEF!BM22</f>
        <v>4905</v>
      </c>
      <c r="BN22" s="61">
        <f>+demanda!BN22*HTDCOEF!BN22</f>
        <v>265733</v>
      </c>
      <c r="BO22" s="61">
        <f>+demanda!BO22*HTDCOEF!BO22</f>
        <v>96841</v>
      </c>
      <c r="BP22" s="61">
        <f>+demanda!BP22*HTDCOEF!BP22</f>
        <v>821889</v>
      </c>
      <c r="BQ22" s="61">
        <f>+demanda!BQ22*HTDCOEF!BQ22</f>
        <v>990451</v>
      </c>
      <c r="BR22" s="61">
        <f>+demanda!BR22*HTDCOEF!BR22</f>
        <v>113064</v>
      </c>
      <c r="BS22" s="61">
        <f>+demanda!BS22*HTDCOEF!BS22</f>
        <v>455919</v>
      </c>
      <c r="BT22" s="61">
        <f>+demanda!BT22*HTDCOEF!BT22</f>
        <v>583491</v>
      </c>
      <c r="BU22" s="61">
        <f>+demanda!BU22*HTDCOEF!BU22</f>
        <v>68055</v>
      </c>
      <c r="BV22" s="61">
        <f>+demanda!BV22*HTDCOEF!BV22</f>
        <v>2227470</v>
      </c>
      <c r="BW22" s="61">
        <f>+demanda!BW22*HTDCOEF!BW22</f>
        <v>318267</v>
      </c>
      <c r="BX22" s="61">
        <f>+demanda!BX22*HTDCOEF!BX22</f>
        <v>632449</v>
      </c>
      <c r="BY22" s="61">
        <f>+demanda!BY22*HTDCOEF!BY22</f>
        <v>672093</v>
      </c>
      <c r="BZ22" s="61">
        <f>+demanda!BZ22*HTDCOEF!BZ22</f>
        <v>65393</v>
      </c>
      <c r="CA22" s="61">
        <f>+demanda!CA22*HTDCOEF!CA22</f>
        <v>289523</v>
      </c>
      <c r="CB22" s="61">
        <f>+demanda!CB22*HTDCOEF!CB22</f>
        <v>459918</v>
      </c>
      <c r="CC22" s="61">
        <f>+demanda!CC22*HTDCOEF!CC22</f>
        <v>61098</v>
      </c>
      <c r="CD22" s="61">
        <f>+demanda!CD22*HTDCOEF!CD22</f>
        <v>865157</v>
      </c>
      <c r="CE22" s="61">
        <f>+demanda!CE22*HTDCOEF!CE22</f>
        <v>131363</v>
      </c>
      <c r="CF22" s="61">
        <f>+demanda!CF22*HTDCOEF!CF22</f>
        <v>189440</v>
      </c>
      <c r="CG22" s="61">
        <f>+demanda!CG22*HTDCOEF!CG22</f>
        <v>318358</v>
      </c>
      <c r="CH22" s="61">
        <f>+demanda!CH22*HTDCOEF!CH22</f>
        <v>47670</v>
      </c>
      <c r="CI22" s="61">
        <f>+demanda!CI22*HTDCOEF!CI22</f>
        <v>166396</v>
      </c>
      <c r="CJ22" s="61">
        <f>+demanda!CJ22*HTDCOEF!CJ22</f>
        <v>123573</v>
      </c>
      <c r="CK22" s="61">
        <f>+demanda!CK22*HTDCOEF!CK22</f>
        <v>6957</v>
      </c>
      <c r="CL22" s="61">
        <f>+demanda!CL22*HTDCOEF!CL22</f>
        <v>1362313</v>
      </c>
      <c r="CM22" s="61">
        <f>+demanda!CM22*HTDCOEF!CM22</f>
        <v>186904</v>
      </c>
    </row>
    <row r="23" spans="1:91" s="62" customFormat="1" x14ac:dyDescent="0.3">
      <c r="A23" s="60" t="s">
        <v>19</v>
      </c>
      <c r="B23" s="61">
        <f>+demanda!B23*HTDCOEF!B23</f>
        <v>10715764</v>
      </c>
      <c r="C23" s="61">
        <f>+demanda!C23*HTDCOEF!C23</f>
        <v>1841650</v>
      </c>
      <c r="D23" s="61">
        <f>+demanda!D23*HTDCOEF!D23</f>
        <v>1559894</v>
      </c>
      <c r="E23" s="61">
        <f>+demanda!E23*HTDCOEF!E23</f>
        <v>758447</v>
      </c>
      <c r="F23" s="61">
        <f>+demanda!F23*HTDCOEF!F23</f>
        <v>2186978</v>
      </c>
      <c r="G23" s="61">
        <f>+demanda!G23*HTDCOEF!G23</f>
        <v>938808</v>
      </c>
      <c r="H23" s="61">
        <f>+demanda!H23*HTDCOEF!H23</f>
        <v>686368</v>
      </c>
      <c r="I23" s="61">
        <f>+demanda!I23*HTDCOEF!I23</f>
        <v>5426618</v>
      </c>
      <c r="J23" s="61">
        <f>+demanda!J23*HTDCOEF!J23</f>
        <v>1166672</v>
      </c>
      <c r="K23" s="61">
        <f>+demanda!K23*HTDCOEF!K23</f>
        <v>179021</v>
      </c>
      <c r="L23" s="61">
        <f>+demanda!L23*HTDCOEF!L23</f>
        <v>259844</v>
      </c>
      <c r="M23" s="61">
        <f>+demanda!M23*HTDCOEF!M23</f>
        <v>753961</v>
      </c>
      <c r="N23" s="61">
        <f>+demanda!N23*HTDCOEF!N23</f>
        <v>617215</v>
      </c>
      <c r="O23" s="61">
        <f>+demanda!O23*HTDCOEF!O23</f>
        <v>362564</v>
      </c>
      <c r="P23" s="61">
        <f>+demanda!P23*HTDCOEF!P23</f>
        <v>5289147</v>
      </c>
      <c r="Q23" s="61">
        <f>+demanda!Q23*HTDCOEF!Q23</f>
        <v>674978</v>
      </c>
      <c r="R23" s="61">
        <f>+demanda!R23*HTDCOEF!R23</f>
        <v>1380873</v>
      </c>
      <c r="S23" s="61">
        <f>+demanda!S23*HTDCOEF!S23</f>
        <v>498602</v>
      </c>
      <c r="T23" s="61">
        <f>+demanda!T23*HTDCOEF!T23</f>
        <v>1433017</v>
      </c>
      <c r="U23" s="61">
        <f>+demanda!U23*HTDCOEF!U23</f>
        <v>321592</v>
      </c>
      <c r="V23" s="61">
        <f>+demanda!V23*HTDCOEF!V23</f>
        <v>323804</v>
      </c>
      <c r="W23" s="61">
        <f>+demanda!W23*HTDCOEF!W23</f>
        <v>41900828</v>
      </c>
      <c r="X23" s="61">
        <f>+demanda!X23*HTDCOEF!X23</f>
        <v>6489092</v>
      </c>
      <c r="Y23" s="61">
        <f>+demanda!Y23*HTDCOEF!Y23</f>
        <v>10607888</v>
      </c>
      <c r="Z23" s="61">
        <f>+demanda!Z23*HTDCOEF!Z23</f>
        <v>5844001</v>
      </c>
      <c r="AA23" s="61">
        <f>+demanda!AA23*HTDCOEF!AA23</f>
        <v>8296258</v>
      </c>
      <c r="AB23" s="61">
        <f>+demanda!AB23*HTDCOEF!AB23</f>
        <v>3643215</v>
      </c>
      <c r="AC23" s="61">
        <f>+demanda!AC23*HTDCOEF!AC23</f>
        <v>1346748</v>
      </c>
      <c r="AD23" s="61">
        <f>+demanda!AD23*HTDCOEF!AD23</f>
        <v>15876358</v>
      </c>
      <c r="AE23" s="61">
        <f>+demanda!AE23*HTDCOEF!AE23</f>
        <v>3975775</v>
      </c>
      <c r="AF23" s="61">
        <f>+demanda!AF23*HTDCOEF!AF23</f>
        <v>849297</v>
      </c>
      <c r="AG23" s="61">
        <f>+demanda!AG23*HTDCOEF!AG23</f>
        <v>1310969</v>
      </c>
      <c r="AH23" s="61">
        <f>+demanda!AH23*HTDCOEF!AH23</f>
        <v>2134072</v>
      </c>
      <c r="AI23" s="61">
        <f>+demanda!AI23*HTDCOEF!AI23</f>
        <v>2391456</v>
      </c>
      <c r="AJ23" s="61">
        <f>+demanda!AJ23*HTDCOEF!AJ23</f>
        <v>641505</v>
      </c>
      <c r="AK23" s="61">
        <f>+demanda!AK23*HTDCOEF!AK23</f>
        <v>26024469</v>
      </c>
      <c r="AL23" s="61">
        <f>+demanda!AL23*HTDCOEF!AL23</f>
        <v>2513317</v>
      </c>
      <c r="AM23" s="61">
        <f>+demanda!AM23*HTDCOEF!AM23</f>
        <v>9758592</v>
      </c>
      <c r="AN23" s="61">
        <f>+demanda!AN23*HTDCOEF!AN23</f>
        <v>4533032</v>
      </c>
      <c r="AO23" s="61">
        <f>+demanda!AO23*HTDCOEF!AO23</f>
        <v>6162186</v>
      </c>
      <c r="AP23" s="61">
        <f>+demanda!AP23*HTDCOEF!AP23</f>
        <v>1251759</v>
      </c>
      <c r="AQ23" s="61">
        <f>+demanda!AQ23*HTDCOEF!AQ23</f>
        <v>705243</v>
      </c>
      <c r="AR23" s="61">
        <f>+demanda!AR23*HTDCOEF!AR23</f>
        <v>198198</v>
      </c>
      <c r="AS23" s="61">
        <f>+demanda!AS23*HTDCOEF!AS23</f>
        <v>337956</v>
      </c>
      <c r="AT23" s="61">
        <f>+demanda!AT23*HTDCOEF!AT23</f>
        <v>80531</v>
      </c>
      <c r="AU23" s="61">
        <f>+demanda!AU23*HTDCOEF!AU23</f>
        <v>225580</v>
      </c>
      <c r="AV23" s="61">
        <f>+demanda!AV23*HTDCOEF!AV23</f>
        <v>173249</v>
      </c>
      <c r="AW23" s="61">
        <f>+demanda!AW23*HTDCOEF!AW23</f>
        <v>41250</v>
      </c>
      <c r="AX23" s="61">
        <f>+demanda!AX23*HTDCOEF!AX23</f>
        <v>600652</v>
      </c>
      <c r="AY23" s="61">
        <f>+demanda!AY23*HTDCOEF!AY23</f>
        <v>184233</v>
      </c>
      <c r="AZ23" s="61">
        <f>+demanda!AZ23*HTDCOEF!AZ23</f>
        <v>164852</v>
      </c>
      <c r="BA23" s="61">
        <f>+demanda!BA23*HTDCOEF!BA23</f>
        <v>241845</v>
      </c>
      <c r="BB23" s="61">
        <f>+demanda!BB23*HTDCOEF!BB23</f>
        <v>45879</v>
      </c>
      <c r="BC23" s="61">
        <f>+demanda!BC23*HTDCOEF!BC23</f>
        <v>131536</v>
      </c>
      <c r="BD23" s="61">
        <f>+demanda!BD23*HTDCOEF!BD23</f>
        <v>148921</v>
      </c>
      <c r="BE23" s="61">
        <f>+demanda!BE23*HTDCOEF!BE23</f>
        <v>34594</v>
      </c>
      <c r="BF23" s="61">
        <f>+demanda!BF23*HTDCOEF!BF23</f>
        <v>322535</v>
      </c>
      <c r="BG23" s="61">
        <f>+demanda!BG23*HTDCOEF!BG23</f>
        <v>76510</v>
      </c>
      <c r="BH23" s="61">
        <f>+demanda!BH23*HTDCOEF!BH23</f>
        <v>33347</v>
      </c>
      <c r="BI23" s="61">
        <f>+demanda!BI23*HTDCOEF!BI23</f>
        <v>96111</v>
      </c>
      <c r="BJ23" s="61">
        <f>+demanda!BJ23*HTDCOEF!BJ23</f>
        <v>34652</v>
      </c>
      <c r="BK23" s="61">
        <f>+demanda!BK23*HTDCOEF!BK23</f>
        <v>94044</v>
      </c>
      <c r="BL23" s="61">
        <f>+demanda!BL23*HTDCOEF!BL23</f>
        <v>24329</v>
      </c>
      <c r="BM23" s="61">
        <f>+demanda!BM23*HTDCOEF!BM23</f>
        <v>6656</v>
      </c>
      <c r="BN23" s="61">
        <f>+demanda!BN23*HTDCOEF!BN23</f>
        <v>278117</v>
      </c>
      <c r="BO23" s="61">
        <f>+demanda!BO23*HTDCOEF!BO23</f>
        <v>107723</v>
      </c>
      <c r="BP23" s="61">
        <f>+demanda!BP23*HTDCOEF!BP23</f>
        <v>951493</v>
      </c>
      <c r="BQ23" s="61">
        <f>+demanda!BQ23*HTDCOEF!BQ23</f>
        <v>1181518</v>
      </c>
      <c r="BR23" s="61">
        <f>+demanda!BR23*HTDCOEF!BR23</f>
        <v>130072</v>
      </c>
      <c r="BS23" s="61">
        <f>+demanda!BS23*HTDCOEF!BS23</f>
        <v>516934</v>
      </c>
      <c r="BT23" s="61">
        <f>+demanda!BT23*HTDCOEF!BT23</f>
        <v>710776</v>
      </c>
      <c r="BU23" s="61">
        <f>+demanda!BU23*HTDCOEF!BU23</f>
        <v>79158</v>
      </c>
      <c r="BV23" s="61">
        <f>+demanda!BV23*HTDCOEF!BV23</f>
        <v>2564360</v>
      </c>
      <c r="BW23" s="61">
        <f>+demanda!BW23*HTDCOEF!BW23</f>
        <v>354781</v>
      </c>
      <c r="BX23" s="61">
        <f>+demanda!BX23*HTDCOEF!BX23</f>
        <v>750283</v>
      </c>
      <c r="BY23" s="61">
        <f>+demanda!BY23*HTDCOEF!BY23</f>
        <v>830244</v>
      </c>
      <c r="BZ23" s="61">
        <f>+demanda!BZ23*HTDCOEF!BZ23</f>
        <v>76835</v>
      </c>
      <c r="CA23" s="61">
        <f>+demanda!CA23*HTDCOEF!CA23</f>
        <v>339296</v>
      </c>
      <c r="CB23" s="61">
        <f>+demanda!CB23*HTDCOEF!CB23</f>
        <v>577216</v>
      </c>
      <c r="CC23" s="61">
        <f>+demanda!CC23*HTDCOEF!CC23</f>
        <v>69996</v>
      </c>
      <c r="CD23" s="61">
        <f>+demanda!CD23*HTDCOEF!CD23</f>
        <v>1198014</v>
      </c>
      <c r="CE23" s="61">
        <f>+demanda!CE23*HTDCOEF!CE23</f>
        <v>133891</v>
      </c>
      <c r="CF23" s="61">
        <f>+demanda!CF23*HTDCOEF!CF23</f>
        <v>201210</v>
      </c>
      <c r="CG23" s="61">
        <f>+demanda!CG23*HTDCOEF!CG23</f>
        <v>351273</v>
      </c>
      <c r="CH23" s="61">
        <f>+demanda!CH23*HTDCOEF!CH23</f>
        <v>53238</v>
      </c>
      <c r="CI23" s="61">
        <f>+demanda!CI23*HTDCOEF!CI23</f>
        <v>177637</v>
      </c>
      <c r="CJ23" s="61">
        <f>+demanda!CJ23*HTDCOEF!CJ23</f>
        <v>133560</v>
      </c>
      <c r="CK23" s="61">
        <f>+demanda!CK23*HTDCOEF!CK23</f>
        <v>9162</v>
      </c>
      <c r="CL23" s="61">
        <f>+demanda!CL23*HTDCOEF!CL23</f>
        <v>1366346</v>
      </c>
      <c r="CM23" s="61">
        <f>+demanda!CM23*HTDCOEF!CM23</f>
        <v>220890</v>
      </c>
    </row>
    <row r="24" spans="1:91" s="62" customFormat="1" x14ac:dyDescent="0.3">
      <c r="A24" s="60" t="s">
        <v>20</v>
      </c>
      <c r="B24" s="61">
        <f>+demanda!B24*HTDCOEF!B24</f>
        <v>8886542</v>
      </c>
      <c r="C24" s="61">
        <f>+demanda!C24*HTDCOEF!C24</f>
        <v>1615300</v>
      </c>
      <c r="D24" s="61">
        <f>+demanda!D24*HTDCOEF!D24</f>
        <v>1294585</v>
      </c>
      <c r="E24" s="61">
        <f>+demanda!E24*HTDCOEF!E24</f>
        <v>656431</v>
      </c>
      <c r="F24" s="61">
        <f>+demanda!F24*HTDCOEF!F24</f>
        <v>1688830</v>
      </c>
      <c r="G24" s="61">
        <f>+demanda!G24*HTDCOEF!G24</f>
        <v>701711</v>
      </c>
      <c r="H24" s="61">
        <f>+demanda!H24*HTDCOEF!H24</f>
        <v>839482</v>
      </c>
      <c r="I24" s="61">
        <f>+demanda!I24*HTDCOEF!I24</f>
        <v>4055351</v>
      </c>
      <c r="J24" s="61">
        <f>+demanda!J24*HTDCOEF!J24</f>
        <v>854401</v>
      </c>
      <c r="K24" s="61">
        <f>+demanda!K24*HTDCOEF!K24</f>
        <v>115168</v>
      </c>
      <c r="L24" s="61">
        <f>+demanda!L24*HTDCOEF!L24</f>
        <v>182004</v>
      </c>
      <c r="M24" s="61">
        <f>+demanda!M24*HTDCOEF!M24</f>
        <v>529419</v>
      </c>
      <c r="N24" s="61">
        <f>+demanda!N24*HTDCOEF!N24</f>
        <v>418247</v>
      </c>
      <c r="O24" s="61">
        <f>+demanda!O24*HTDCOEF!O24</f>
        <v>441955</v>
      </c>
      <c r="P24" s="61">
        <f>+demanda!P24*HTDCOEF!P24</f>
        <v>4831191</v>
      </c>
      <c r="Q24" s="61">
        <f>+demanda!Q24*HTDCOEF!Q24</f>
        <v>760898</v>
      </c>
      <c r="R24" s="61">
        <f>+demanda!R24*HTDCOEF!R24</f>
        <v>1179417</v>
      </c>
      <c r="S24" s="61">
        <f>+demanda!S24*HTDCOEF!S24</f>
        <v>474427</v>
      </c>
      <c r="T24" s="61">
        <f>+demanda!T24*HTDCOEF!T24</f>
        <v>1159411</v>
      </c>
      <c r="U24" s="61">
        <f>+demanda!U24*HTDCOEF!U24</f>
        <v>283464</v>
      </c>
      <c r="V24" s="61">
        <f>+demanda!V24*HTDCOEF!V24</f>
        <v>397527</v>
      </c>
      <c r="W24" s="61">
        <f>+demanda!W24*HTDCOEF!W24</f>
        <v>32647844</v>
      </c>
      <c r="X24" s="61">
        <f>+demanda!X24*HTDCOEF!X24</f>
        <v>5029735</v>
      </c>
      <c r="Y24" s="61">
        <f>+demanda!Y24*HTDCOEF!Y24</f>
        <v>8561024</v>
      </c>
      <c r="Z24" s="61">
        <f>+demanda!Z24*HTDCOEF!Z24</f>
        <v>4849631</v>
      </c>
      <c r="AA24" s="61">
        <f>+demanda!AA24*HTDCOEF!AA24</f>
        <v>5963592</v>
      </c>
      <c r="AB24" s="61">
        <f>+demanda!AB24*HTDCOEF!AB24</f>
        <v>2637505</v>
      </c>
      <c r="AC24" s="61">
        <f>+demanda!AC24*HTDCOEF!AC24</f>
        <v>1648727</v>
      </c>
      <c r="AD24" s="61">
        <f>+demanda!AD24*HTDCOEF!AD24</f>
        <v>9939148</v>
      </c>
      <c r="AE24" s="61">
        <f>+demanda!AE24*HTDCOEF!AE24</f>
        <v>2263001</v>
      </c>
      <c r="AF24" s="61">
        <f>+demanda!AF24*HTDCOEF!AF24</f>
        <v>453348</v>
      </c>
      <c r="AG24" s="61">
        <f>+demanda!AG24*HTDCOEF!AG24</f>
        <v>808340</v>
      </c>
      <c r="AH24" s="61">
        <f>+demanda!AH24*HTDCOEF!AH24</f>
        <v>1192177</v>
      </c>
      <c r="AI24" s="61">
        <f>+demanda!AI24*HTDCOEF!AI24</f>
        <v>1479473</v>
      </c>
      <c r="AJ24" s="61">
        <f>+demanda!AJ24*HTDCOEF!AJ24</f>
        <v>771581</v>
      </c>
      <c r="AK24" s="61">
        <f>+demanda!AK24*HTDCOEF!AK24</f>
        <v>22708696</v>
      </c>
      <c r="AL24" s="61">
        <f>+demanda!AL24*HTDCOEF!AL24</f>
        <v>2766734</v>
      </c>
      <c r="AM24" s="61">
        <f>+demanda!AM24*HTDCOEF!AM24</f>
        <v>8107676</v>
      </c>
      <c r="AN24" s="61">
        <f>+demanda!AN24*HTDCOEF!AN24</f>
        <v>4041292</v>
      </c>
      <c r="AO24" s="61">
        <f>+demanda!AO24*HTDCOEF!AO24</f>
        <v>4771416</v>
      </c>
      <c r="AP24" s="61">
        <f>+demanda!AP24*HTDCOEF!AP24</f>
        <v>1158032</v>
      </c>
      <c r="AQ24" s="61">
        <f>+demanda!AQ24*HTDCOEF!AQ24</f>
        <v>877146</v>
      </c>
      <c r="AR24" s="61">
        <f>+demanda!AR24*HTDCOEF!AR24</f>
        <v>128858</v>
      </c>
      <c r="AS24" s="61">
        <f>+demanda!AS24*HTDCOEF!AS24</f>
        <v>254395</v>
      </c>
      <c r="AT24" s="61">
        <f>+demanda!AT24*HTDCOEF!AT24</f>
        <v>98066</v>
      </c>
      <c r="AU24" s="61">
        <f>+demanda!AU24*HTDCOEF!AU24</f>
        <v>231984</v>
      </c>
      <c r="AV24" s="61">
        <f>+demanda!AV24*HTDCOEF!AV24</f>
        <v>120905</v>
      </c>
      <c r="AW24" s="61">
        <f>+demanda!AW24*HTDCOEF!AW24</f>
        <v>44552</v>
      </c>
      <c r="AX24" s="61">
        <f>+demanda!AX24*HTDCOEF!AX24</f>
        <v>499760</v>
      </c>
      <c r="AY24" s="61">
        <f>+demanda!AY24*HTDCOEF!AY24</f>
        <v>236779</v>
      </c>
      <c r="AZ24" s="61">
        <f>+demanda!AZ24*HTDCOEF!AZ24</f>
        <v>100818</v>
      </c>
      <c r="BA24" s="61">
        <f>+demanda!BA24*HTDCOEF!BA24</f>
        <v>154197</v>
      </c>
      <c r="BB24" s="61">
        <f>+demanda!BB24*HTDCOEF!BB24</f>
        <v>53818</v>
      </c>
      <c r="BC24" s="61">
        <f>+demanda!BC24*HTDCOEF!BC24</f>
        <v>120010</v>
      </c>
      <c r="BD24" s="61">
        <f>+demanda!BD24*HTDCOEF!BD24</f>
        <v>97280</v>
      </c>
      <c r="BE24" s="61">
        <f>+demanda!BE24*HTDCOEF!BE24</f>
        <v>36303</v>
      </c>
      <c r="BF24" s="61">
        <f>+demanda!BF24*HTDCOEF!BF24</f>
        <v>193855</v>
      </c>
      <c r="BG24" s="61">
        <f>+demanda!BG24*HTDCOEF!BG24</f>
        <v>98121</v>
      </c>
      <c r="BH24" s="61">
        <f>+demanda!BH24*HTDCOEF!BH24</f>
        <v>28040</v>
      </c>
      <c r="BI24" s="61">
        <f>+demanda!BI24*HTDCOEF!BI24</f>
        <v>100199</v>
      </c>
      <c r="BJ24" s="61">
        <f>+demanda!BJ24*HTDCOEF!BJ24</f>
        <v>44248</v>
      </c>
      <c r="BK24" s="61">
        <f>+demanda!BK24*HTDCOEF!BK24</f>
        <v>111974</v>
      </c>
      <c r="BL24" s="61">
        <f>+demanda!BL24*HTDCOEF!BL24</f>
        <v>23626</v>
      </c>
      <c r="BM24" s="61">
        <f>+demanda!BM24*HTDCOEF!BM24</f>
        <v>8249</v>
      </c>
      <c r="BN24" s="61">
        <f>+demanda!BN24*HTDCOEF!BN24</f>
        <v>305905</v>
      </c>
      <c r="BO24" s="61">
        <f>+demanda!BO24*HTDCOEF!BO24</f>
        <v>138658</v>
      </c>
      <c r="BP24" s="61">
        <f>+demanda!BP24*HTDCOEF!BP24</f>
        <v>554150</v>
      </c>
      <c r="BQ24" s="61">
        <f>+demanda!BQ24*HTDCOEF!BQ24</f>
        <v>828484</v>
      </c>
      <c r="BR24" s="61">
        <f>+demanda!BR24*HTDCOEF!BR24</f>
        <v>156604</v>
      </c>
      <c r="BS24" s="61">
        <f>+demanda!BS24*HTDCOEF!BS24</f>
        <v>505788</v>
      </c>
      <c r="BT24" s="61">
        <f>+demanda!BT24*HTDCOEF!BT24</f>
        <v>462704</v>
      </c>
      <c r="BU24" s="61">
        <f>+demanda!BU24*HTDCOEF!BU24</f>
        <v>78128</v>
      </c>
      <c r="BV24" s="61">
        <f>+demanda!BV24*HTDCOEF!BV24</f>
        <v>2001469</v>
      </c>
      <c r="BW24" s="61">
        <f>+demanda!BW24*HTDCOEF!BW24</f>
        <v>442407</v>
      </c>
      <c r="BX24" s="61">
        <f>+demanda!BX24*HTDCOEF!BX24</f>
        <v>379843</v>
      </c>
      <c r="BY24" s="61">
        <f>+demanda!BY24*HTDCOEF!BY24</f>
        <v>413117</v>
      </c>
      <c r="BZ24" s="61">
        <f>+demanda!BZ24*HTDCOEF!BZ24</f>
        <v>90946</v>
      </c>
      <c r="CA24" s="61">
        <f>+demanda!CA24*HTDCOEF!CA24</f>
        <v>262615</v>
      </c>
      <c r="CB24" s="61">
        <f>+demanda!CB24*HTDCOEF!CB24</f>
        <v>330431</v>
      </c>
      <c r="CC24" s="61">
        <f>+demanda!CC24*HTDCOEF!CC24</f>
        <v>66320</v>
      </c>
      <c r="CD24" s="61">
        <f>+demanda!CD24*HTDCOEF!CD24</f>
        <v>556774</v>
      </c>
      <c r="CE24" s="61">
        <f>+demanda!CE24*HTDCOEF!CE24</f>
        <v>162955</v>
      </c>
      <c r="CF24" s="61">
        <f>+demanda!CF24*HTDCOEF!CF24</f>
        <v>174307</v>
      </c>
      <c r="CG24" s="61">
        <f>+demanda!CG24*HTDCOEF!CG24</f>
        <v>415367</v>
      </c>
      <c r="CH24" s="61">
        <f>+demanda!CH24*HTDCOEF!CH24</f>
        <v>65658</v>
      </c>
      <c r="CI24" s="61">
        <f>+demanda!CI24*HTDCOEF!CI24</f>
        <v>243172</v>
      </c>
      <c r="CJ24" s="61">
        <f>+demanda!CJ24*HTDCOEF!CJ24</f>
        <v>132274</v>
      </c>
      <c r="CK24" s="61">
        <f>+demanda!CK24*HTDCOEF!CK24</f>
        <v>11808</v>
      </c>
      <c r="CL24" s="61">
        <f>+demanda!CL24*HTDCOEF!CL24</f>
        <v>1444695</v>
      </c>
      <c r="CM24" s="61">
        <f>+demanda!CM24*HTDCOEF!CM24</f>
        <v>279452</v>
      </c>
    </row>
    <row r="25" spans="1:91" s="62" customFormat="1" x14ac:dyDescent="0.3">
      <c r="A25" s="60" t="s">
        <v>21</v>
      </c>
      <c r="B25" s="61">
        <f>+demanda!B25*HTDCOEF!B25</f>
        <v>7468192</v>
      </c>
      <c r="C25" s="61">
        <f>+demanda!C25*HTDCOEF!C25</f>
        <v>1322026</v>
      </c>
      <c r="D25" s="61">
        <f>+demanda!D25*HTDCOEF!D25</f>
        <v>741838</v>
      </c>
      <c r="E25" s="61">
        <f>+demanda!E25*HTDCOEF!E25</f>
        <v>712165</v>
      </c>
      <c r="F25" s="61">
        <f>+demanda!F25*HTDCOEF!F25</f>
        <v>1440172</v>
      </c>
      <c r="G25" s="61">
        <f>+demanda!G25*HTDCOEF!G25</f>
        <v>594942</v>
      </c>
      <c r="H25" s="61">
        <f>+demanda!H25*HTDCOEF!H25</f>
        <v>892863</v>
      </c>
      <c r="I25" s="61">
        <f>+demanda!I25*HTDCOEF!I25</f>
        <v>3529310</v>
      </c>
      <c r="J25" s="61">
        <f>+demanda!J25*HTDCOEF!J25</f>
        <v>658744</v>
      </c>
      <c r="K25" s="61">
        <f>+demanda!K25*HTDCOEF!K25</f>
        <v>97447</v>
      </c>
      <c r="L25" s="61">
        <f>+demanda!L25*HTDCOEF!L25</f>
        <v>140237</v>
      </c>
      <c r="M25" s="61">
        <f>+demanda!M25*HTDCOEF!M25</f>
        <v>479570</v>
      </c>
      <c r="N25" s="61">
        <f>+demanda!N25*HTDCOEF!N25</f>
        <v>328266</v>
      </c>
      <c r="O25" s="61">
        <f>+demanda!O25*HTDCOEF!O25</f>
        <v>471677</v>
      </c>
      <c r="P25" s="61">
        <f>+demanda!P25*HTDCOEF!P25</f>
        <v>3938882</v>
      </c>
      <c r="Q25" s="61">
        <f>+demanda!Q25*HTDCOEF!Q25</f>
        <v>663283</v>
      </c>
      <c r="R25" s="61">
        <f>+demanda!R25*HTDCOEF!R25</f>
        <v>644391</v>
      </c>
      <c r="S25" s="61">
        <f>+demanda!S25*HTDCOEF!S25</f>
        <v>571928</v>
      </c>
      <c r="T25" s="61">
        <f>+demanda!T25*HTDCOEF!T25</f>
        <v>960602</v>
      </c>
      <c r="U25" s="61">
        <f>+demanda!U25*HTDCOEF!U25</f>
        <v>266677</v>
      </c>
      <c r="V25" s="61">
        <f>+demanda!V25*HTDCOEF!V25</f>
        <v>421186</v>
      </c>
      <c r="W25" s="61">
        <f>+demanda!W25*HTDCOEF!W25</f>
        <v>25015770</v>
      </c>
      <c r="X25" s="61">
        <f>+demanda!X25*HTDCOEF!X25</f>
        <v>3742532</v>
      </c>
      <c r="Y25" s="61">
        <f>+demanda!Y25*HTDCOEF!Y25</f>
        <v>4952451</v>
      </c>
      <c r="Z25" s="61">
        <f>+demanda!Z25*HTDCOEF!Z25</f>
        <v>5251853</v>
      </c>
      <c r="AA25" s="61">
        <f>+demanda!AA25*HTDCOEF!AA25</f>
        <v>3998546</v>
      </c>
      <c r="AB25" s="61">
        <f>+demanda!AB25*HTDCOEF!AB25</f>
        <v>2044474</v>
      </c>
      <c r="AC25" s="61">
        <f>+demanda!AC25*HTDCOEF!AC25</f>
        <v>1759956</v>
      </c>
      <c r="AD25" s="61">
        <f>+demanda!AD25*HTDCOEF!AD25</f>
        <v>7608032</v>
      </c>
      <c r="AE25" s="61">
        <f>+demanda!AE25*HTDCOEF!AE25</f>
        <v>1414763</v>
      </c>
      <c r="AF25" s="61">
        <f>+demanda!AF25*HTDCOEF!AF25</f>
        <v>312870</v>
      </c>
      <c r="AG25" s="61">
        <f>+demanda!AG25*HTDCOEF!AG25</f>
        <v>599602</v>
      </c>
      <c r="AH25" s="61">
        <f>+demanda!AH25*HTDCOEF!AH25</f>
        <v>929276</v>
      </c>
      <c r="AI25" s="61">
        <f>+demanda!AI25*HTDCOEF!AI25</f>
        <v>984275</v>
      </c>
      <c r="AJ25" s="61">
        <f>+demanda!AJ25*HTDCOEF!AJ25</f>
        <v>820192</v>
      </c>
      <c r="AK25" s="61">
        <f>+demanda!AK25*HTDCOEF!AK25</f>
        <v>17407737</v>
      </c>
      <c r="AL25" s="61">
        <f>+demanda!AL25*HTDCOEF!AL25</f>
        <v>2327769</v>
      </c>
      <c r="AM25" s="61">
        <f>+demanda!AM25*HTDCOEF!AM25</f>
        <v>4639581</v>
      </c>
      <c r="AN25" s="61">
        <f>+demanda!AN25*HTDCOEF!AN25</f>
        <v>4652251</v>
      </c>
      <c r="AO25" s="61">
        <f>+demanda!AO25*HTDCOEF!AO25</f>
        <v>3069271</v>
      </c>
      <c r="AP25" s="61">
        <f>+demanda!AP25*HTDCOEF!AP25</f>
        <v>1060199</v>
      </c>
      <c r="AQ25" s="61">
        <f>+demanda!AQ25*HTDCOEF!AQ25</f>
        <v>939764</v>
      </c>
      <c r="AR25" s="61">
        <f>+demanda!AR25*HTDCOEF!AR25</f>
        <v>69072</v>
      </c>
      <c r="AS25" s="61">
        <f>+demanda!AS25*HTDCOEF!AS25</f>
        <v>183419</v>
      </c>
      <c r="AT25" s="61">
        <f>+demanda!AT25*HTDCOEF!AT25</f>
        <v>94979</v>
      </c>
      <c r="AU25" s="61">
        <f>+demanda!AU25*HTDCOEF!AU25</f>
        <v>213603</v>
      </c>
      <c r="AV25" s="61">
        <f>+demanda!AV25*HTDCOEF!AV25</f>
        <v>74618</v>
      </c>
      <c r="AW25" s="61">
        <f>+demanda!AW25*HTDCOEF!AW25</f>
        <v>42750</v>
      </c>
      <c r="AX25" s="61">
        <f>+demanda!AX25*HTDCOEF!AX25</f>
        <v>412177</v>
      </c>
      <c r="AY25" s="61">
        <f>+demanda!AY25*HTDCOEF!AY25</f>
        <v>231408</v>
      </c>
      <c r="AZ25" s="61">
        <f>+demanda!AZ25*HTDCOEF!AZ25</f>
        <v>50573</v>
      </c>
      <c r="BA25" s="61">
        <f>+demanda!BA25*HTDCOEF!BA25</f>
        <v>102402</v>
      </c>
      <c r="BB25" s="61">
        <f>+demanda!BB25*HTDCOEF!BB25</f>
        <v>54927</v>
      </c>
      <c r="BC25" s="61">
        <f>+demanda!BC25*HTDCOEF!BC25</f>
        <v>112896</v>
      </c>
      <c r="BD25" s="61">
        <f>+demanda!BD25*HTDCOEF!BD25</f>
        <v>55883</v>
      </c>
      <c r="BE25" s="61">
        <f>+demanda!BE25*HTDCOEF!BE25</f>
        <v>35937</v>
      </c>
      <c r="BF25" s="61">
        <f>+demanda!BF25*HTDCOEF!BF25</f>
        <v>137373</v>
      </c>
      <c r="BG25" s="61">
        <f>+demanda!BG25*HTDCOEF!BG25</f>
        <v>108752</v>
      </c>
      <c r="BH25" s="61">
        <f>+demanda!BH25*HTDCOEF!BH25</f>
        <v>18499</v>
      </c>
      <c r="BI25" s="61">
        <f>+demanda!BI25*HTDCOEF!BI25</f>
        <v>81016</v>
      </c>
      <c r="BJ25" s="61">
        <f>+demanda!BJ25*HTDCOEF!BJ25</f>
        <v>40052</v>
      </c>
      <c r="BK25" s="61">
        <f>+demanda!BK25*HTDCOEF!BK25</f>
        <v>100707</v>
      </c>
      <c r="BL25" s="61">
        <f>+demanda!BL25*HTDCOEF!BL25</f>
        <v>18735</v>
      </c>
      <c r="BM25" s="61">
        <f>+demanda!BM25*HTDCOEF!BM25</f>
        <v>6813</v>
      </c>
      <c r="BN25" s="61">
        <f>+demanda!BN25*HTDCOEF!BN25</f>
        <v>274804</v>
      </c>
      <c r="BO25" s="61">
        <f>+demanda!BO25*HTDCOEF!BO25</f>
        <v>122657</v>
      </c>
      <c r="BP25" s="61">
        <f>+demanda!BP25*HTDCOEF!BP25</f>
        <v>243515</v>
      </c>
      <c r="BQ25" s="61">
        <f>+demanda!BQ25*HTDCOEF!BQ25</f>
        <v>569379</v>
      </c>
      <c r="BR25" s="61">
        <f>+demanda!BR25*HTDCOEF!BR25</f>
        <v>153119</v>
      </c>
      <c r="BS25" s="61">
        <f>+demanda!BS25*HTDCOEF!BS25</f>
        <v>427829</v>
      </c>
      <c r="BT25" s="61">
        <f>+demanda!BT25*HTDCOEF!BT25</f>
        <v>237288</v>
      </c>
      <c r="BU25" s="61">
        <f>+demanda!BU25*HTDCOEF!BU25</f>
        <v>69313</v>
      </c>
      <c r="BV25" s="61">
        <f>+demanda!BV25*HTDCOEF!BV25</f>
        <v>1611117</v>
      </c>
      <c r="BW25" s="61">
        <f>+demanda!BW25*HTDCOEF!BW25</f>
        <v>430972</v>
      </c>
      <c r="BX25" s="61">
        <f>+demanda!BX25*HTDCOEF!BX25</f>
        <v>143989</v>
      </c>
      <c r="BY25" s="61">
        <f>+demanda!BY25*HTDCOEF!BY25</f>
        <v>218909</v>
      </c>
      <c r="BZ25" s="61">
        <f>+demanda!BZ25*HTDCOEF!BZ25</f>
        <v>92694</v>
      </c>
      <c r="CA25" s="61">
        <f>+demanda!CA25*HTDCOEF!CA25</f>
        <v>224535</v>
      </c>
      <c r="CB25" s="61">
        <f>+demanda!CB25*HTDCOEF!CB25</f>
        <v>159094</v>
      </c>
      <c r="CC25" s="61">
        <f>+demanda!CC25*HTDCOEF!CC25</f>
        <v>58851</v>
      </c>
      <c r="CD25" s="61">
        <f>+demanda!CD25*HTDCOEF!CD25</f>
        <v>330705</v>
      </c>
      <c r="CE25" s="61">
        <f>+demanda!CE25*HTDCOEF!CE25</f>
        <v>185987</v>
      </c>
      <c r="CF25" s="61">
        <f>+demanda!CF25*HTDCOEF!CF25</f>
        <v>99526</v>
      </c>
      <c r="CG25" s="61">
        <f>+demanda!CG25*HTDCOEF!CG25</f>
        <v>350470</v>
      </c>
      <c r="CH25" s="61">
        <f>+demanda!CH25*HTDCOEF!CH25</f>
        <v>60425</v>
      </c>
      <c r="CI25" s="61">
        <f>+demanda!CI25*HTDCOEF!CI25</f>
        <v>203294</v>
      </c>
      <c r="CJ25" s="61">
        <f>+demanda!CJ25*HTDCOEF!CJ25</f>
        <v>78194</v>
      </c>
      <c r="CK25" s="61">
        <f>+demanda!CK25*HTDCOEF!CK25</f>
        <v>10462</v>
      </c>
      <c r="CL25" s="61">
        <f>+demanda!CL25*HTDCOEF!CL25</f>
        <v>1280412</v>
      </c>
      <c r="CM25" s="61">
        <f>+demanda!CM25*HTDCOEF!CM25</f>
        <v>244986</v>
      </c>
    </row>
    <row r="26" spans="1:91" s="62" customFormat="1" x14ac:dyDescent="0.3">
      <c r="A26" s="60" t="s">
        <v>22</v>
      </c>
      <c r="B26" s="61">
        <f>+demanda!B26*HTDCOEF!B26</f>
        <v>5112181</v>
      </c>
      <c r="C26" s="61">
        <f>+demanda!C26*HTDCOEF!C26</f>
        <v>853447</v>
      </c>
      <c r="D26" s="61">
        <f>+demanda!D26*HTDCOEF!D26</f>
        <v>75540</v>
      </c>
      <c r="E26" s="61">
        <f>+demanda!E26*HTDCOEF!E26</f>
        <v>708891</v>
      </c>
      <c r="F26" s="61">
        <f>+demanda!F26*HTDCOEF!F26</f>
        <v>915436</v>
      </c>
      <c r="G26" s="61">
        <f>+demanda!G26*HTDCOEF!G26</f>
        <v>482287</v>
      </c>
      <c r="H26" s="61">
        <f>+demanda!H26*HTDCOEF!H26</f>
        <v>764196</v>
      </c>
      <c r="I26" s="61">
        <f>+demanda!I26*HTDCOEF!I26</f>
        <v>2962040</v>
      </c>
      <c r="J26" s="61">
        <f>+demanda!J26*HTDCOEF!J26</f>
        <v>530803</v>
      </c>
      <c r="K26" s="61">
        <f>+demanda!K26*HTDCOEF!K26</f>
        <v>38053</v>
      </c>
      <c r="L26" s="61">
        <f>+demanda!L26*HTDCOEF!L26</f>
        <v>125464</v>
      </c>
      <c r="M26" s="61">
        <f>+demanda!M26*HTDCOEF!M26</f>
        <v>399392</v>
      </c>
      <c r="N26" s="61">
        <f>+demanda!N26*HTDCOEF!N26</f>
        <v>298240</v>
      </c>
      <c r="O26" s="61">
        <f>+demanda!O26*HTDCOEF!O26</f>
        <v>462696</v>
      </c>
      <c r="P26" s="61">
        <f>+demanda!P26*HTDCOEF!P26</f>
        <v>2150141</v>
      </c>
      <c r="Q26" s="61">
        <f>+demanda!Q26*HTDCOEF!Q26</f>
        <v>322644</v>
      </c>
      <c r="R26" s="61">
        <f>+demanda!R26*HTDCOEF!R26</f>
        <v>37487</v>
      </c>
      <c r="S26" s="61">
        <f>+demanda!S26*HTDCOEF!S26</f>
        <v>583427</v>
      </c>
      <c r="T26" s="61">
        <f>+demanda!T26*HTDCOEF!T26</f>
        <v>516044</v>
      </c>
      <c r="U26" s="61">
        <f>+demanda!U26*HTDCOEF!U26</f>
        <v>184047</v>
      </c>
      <c r="V26" s="61">
        <f>+demanda!V26*HTDCOEF!V26</f>
        <v>301501</v>
      </c>
      <c r="W26" s="61">
        <f>+demanda!W26*HTDCOEF!W26</f>
        <v>15087587</v>
      </c>
      <c r="X26" s="61">
        <f>+demanda!X26*HTDCOEF!X26</f>
        <v>2027735</v>
      </c>
      <c r="Y26" s="61">
        <f>+demanda!Y26*HTDCOEF!Y26</f>
        <v>329629</v>
      </c>
      <c r="Z26" s="61">
        <f>+demanda!Z26*HTDCOEF!Z26</f>
        <v>5254683</v>
      </c>
      <c r="AA26" s="61">
        <f>+demanda!AA26*HTDCOEF!AA26</f>
        <v>2048787</v>
      </c>
      <c r="AB26" s="61">
        <f>+demanda!AB26*HTDCOEF!AB26</f>
        <v>1488268</v>
      </c>
      <c r="AC26" s="61">
        <f>+demanda!AC26*HTDCOEF!AC26</f>
        <v>1491988</v>
      </c>
      <c r="AD26" s="61">
        <f>+demanda!AD26*HTDCOEF!AD26</f>
        <v>6205146</v>
      </c>
      <c r="AE26" s="61">
        <f>+demanda!AE26*HTDCOEF!AE26</f>
        <v>1087699</v>
      </c>
      <c r="AF26" s="61">
        <f>+demanda!AF26*HTDCOEF!AF26</f>
        <v>127919</v>
      </c>
      <c r="AG26" s="61">
        <f>+demanda!AG26*HTDCOEF!AG26</f>
        <v>560152</v>
      </c>
      <c r="AH26" s="61">
        <f>+demanda!AH26*HTDCOEF!AH26</f>
        <v>747533</v>
      </c>
      <c r="AI26" s="61">
        <f>+demanda!AI26*HTDCOEF!AI26</f>
        <v>799147</v>
      </c>
      <c r="AJ26" s="61">
        <f>+demanda!AJ26*HTDCOEF!AJ26</f>
        <v>809300</v>
      </c>
      <c r="AK26" s="61">
        <f>+demanda!AK26*HTDCOEF!AK26</f>
        <v>8882441</v>
      </c>
      <c r="AL26" s="61">
        <f>+demanda!AL26*HTDCOEF!AL26</f>
        <v>940036</v>
      </c>
      <c r="AM26" s="61">
        <f>+demanda!AM26*HTDCOEF!AM26</f>
        <v>201710</v>
      </c>
      <c r="AN26" s="61">
        <f>+demanda!AN26*HTDCOEF!AN26</f>
        <v>4694532</v>
      </c>
      <c r="AO26" s="61">
        <f>+demanda!AO26*HTDCOEF!AO26</f>
        <v>1301254</v>
      </c>
      <c r="AP26" s="61">
        <f>+demanda!AP26*HTDCOEF!AP26</f>
        <v>689121</v>
      </c>
      <c r="AQ26" s="61">
        <f>+demanda!AQ26*HTDCOEF!AQ26</f>
        <v>682688</v>
      </c>
      <c r="AR26" s="61">
        <f>+demanda!AR26*HTDCOEF!AR26</f>
        <v>41191</v>
      </c>
      <c r="AS26" s="61">
        <f>+demanda!AS26*HTDCOEF!AS26</f>
        <v>94340</v>
      </c>
      <c r="AT26" s="61">
        <f>+demanda!AT26*HTDCOEF!AT26</f>
        <v>74891</v>
      </c>
      <c r="AU26" s="61">
        <f>+demanda!AU26*HTDCOEF!AU26</f>
        <v>165015</v>
      </c>
      <c r="AV26" s="61">
        <f>+demanda!AV26*HTDCOEF!AV26</f>
        <v>40716</v>
      </c>
      <c r="AW26" s="61">
        <f>+demanda!AW26*HTDCOEF!AW26</f>
        <v>36000</v>
      </c>
      <c r="AX26" s="61">
        <f>+demanda!AX26*HTDCOEF!AX26</f>
        <v>233565</v>
      </c>
      <c r="AY26" s="61">
        <f>+demanda!AY26*HTDCOEF!AY26</f>
        <v>167730</v>
      </c>
      <c r="AZ26" s="61">
        <f>+demanda!AZ26*HTDCOEF!AZ26</f>
        <v>33696</v>
      </c>
      <c r="BA26" s="61">
        <f>+demanda!BA26*HTDCOEF!BA26</f>
        <v>64493</v>
      </c>
      <c r="BB26" s="61">
        <f>+demanda!BB26*HTDCOEF!BB26</f>
        <v>53617</v>
      </c>
      <c r="BC26" s="61">
        <f>+demanda!BC26*HTDCOEF!BC26</f>
        <v>109563</v>
      </c>
      <c r="BD26" s="61">
        <f>+demanda!BD26*HTDCOEF!BD26</f>
        <v>35596</v>
      </c>
      <c r="BE26" s="61">
        <f>+demanda!BE26*HTDCOEF!BE26</f>
        <v>31885</v>
      </c>
      <c r="BF26" s="61">
        <f>+demanda!BF26*HTDCOEF!BF26</f>
        <v>105315</v>
      </c>
      <c r="BG26" s="61">
        <f>+demanda!BG26*HTDCOEF!BG26</f>
        <v>96637</v>
      </c>
      <c r="BH26" s="61">
        <f>+demanda!BH26*HTDCOEF!BH26</f>
        <v>7495</v>
      </c>
      <c r="BI26" s="61">
        <f>+demanda!BI26*HTDCOEF!BI26</f>
        <v>29847</v>
      </c>
      <c r="BJ26" s="61">
        <f>+demanda!BJ26*HTDCOEF!BJ26</f>
        <v>21274</v>
      </c>
      <c r="BK26" s="61">
        <f>+demanda!BK26*HTDCOEF!BK26</f>
        <v>55452</v>
      </c>
      <c r="BL26" s="61">
        <f>+demanda!BL26*HTDCOEF!BL26</f>
        <v>5119</v>
      </c>
      <c r="BM26" s="61">
        <f>+demanda!BM26*HTDCOEF!BM26</f>
        <v>4114</v>
      </c>
      <c r="BN26" s="61">
        <f>+demanda!BN26*HTDCOEF!BN26</f>
        <v>128249</v>
      </c>
      <c r="BO26" s="61">
        <f>+demanda!BO26*HTDCOEF!BO26</f>
        <v>71093</v>
      </c>
      <c r="BP26" s="61">
        <f>+demanda!BP26*HTDCOEF!BP26</f>
        <v>133976</v>
      </c>
      <c r="BQ26" s="61">
        <f>+demanda!BQ26*HTDCOEF!BQ26</f>
        <v>209747</v>
      </c>
      <c r="BR26" s="61">
        <f>+demanda!BR26*HTDCOEF!BR26</f>
        <v>119952</v>
      </c>
      <c r="BS26" s="61">
        <f>+demanda!BS26*HTDCOEF!BS26</f>
        <v>317910</v>
      </c>
      <c r="BT26" s="61">
        <f>+demanda!BT26*HTDCOEF!BT26</f>
        <v>107262</v>
      </c>
      <c r="BU26" s="61">
        <f>+demanda!BU26*HTDCOEF!BU26</f>
        <v>65427</v>
      </c>
      <c r="BV26" s="61">
        <f>+demanda!BV26*HTDCOEF!BV26</f>
        <v>752578</v>
      </c>
      <c r="BW26" s="61">
        <f>+demanda!BW26*HTDCOEF!BW26</f>
        <v>320884</v>
      </c>
      <c r="BX26" s="61">
        <f>+demanda!BX26*HTDCOEF!BX26</f>
        <v>95003</v>
      </c>
      <c r="BY26" s="61">
        <f>+demanda!BY26*HTDCOEF!BY26</f>
        <v>122623</v>
      </c>
      <c r="BZ26" s="61">
        <f>+demanda!BZ26*HTDCOEF!BZ26</f>
        <v>89155</v>
      </c>
      <c r="CA26" s="61">
        <f>+demanda!CA26*HTDCOEF!CA26</f>
        <v>212205</v>
      </c>
      <c r="CB26" s="61">
        <f>+demanda!CB26*HTDCOEF!CB26</f>
        <v>87220</v>
      </c>
      <c r="CC26" s="61">
        <f>+demanda!CC26*HTDCOEF!CC26</f>
        <v>57721</v>
      </c>
      <c r="CD26" s="61">
        <f>+demanda!CD26*HTDCOEF!CD26</f>
        <v>245967</v>
      </c>
      <c r="CE26" s="61">
        <f>+demanda!CE26*HTDCOEF!CE26</f>
        <v>177804</v>
      </c>
      <c r="CF26" s="61">
        <f>+demanda!CF26*HTDCOEF!CF26</f>
        <v>38972</v>
      </c>
      <c r="CG26" s="61">
        <f>+demanda!CG26*HTDCOEF!CG26</f>
        <v>87123</v>
      </c>
      <c r="CH26" s="61">
        <f>+demanda!CH26*HTDCOEF!CH26</f>
        <v>30797</v>
      </c>
      <c r="CI26" s="61">
        <f>+demanda!CI26*HTDCOEF!CI26</f>
        <v>105704</v>
      </c>
      <c r="CJ26" s="61">
        <f>+demanda!CJ26*HTDCOEF!CJ26</f>
        <v>20042</v>
      </c>
      <c r="CK26" s="61">
        <f>+demanda!CK26*HTDCOEF!CK26</f>
        <v>7706</v>
      </c>
      <c r="CL26" s="61">
        <f>+demanda!CL26*HTDCOEF!CL26</f>
        <v>506611</v>
      </c>
      <c r="CM26" s="61">
        <f>+demanda!CM26*HTDCOEF!CM26</f>
        <v>143079</v>
      </c>
    </row>
    <row r="27" spans="1:91" s="62" customFormat="1" x14ac:dyDescent="0.3">
      <c r="A27" s="60" t="s">
        <v>23</v>
      </c>
      <c r="B27" s="61">
        <f>+demanda!B27*HTDCOEF!B27</f>
        <v>4659511</v>
      </c>
      <c r="C27" s="61">
        <f>+demanda!C27*HTDCOEF!C27</f>
        <v>789852</v>
      </c>
      <c r="D27" s="61">
        <f>+demanda!D27*HTDCOEF!D27</f>
        <v>54653</v>
      </c>
      <c r="E27" s="61">
        <f>+demanda!E27*HTDCOEF!E27</f>
        <v>666629</v>
      </c>
      <c r="F27" s="61">
        <f>+demanda!F27*HTDCOEF!F27</f>
        <v>860919</v>
      </c>
      <c r="G27" s="61">
        <f>+demanda!G27*HTDCOEF!G27</f>
        <v>389284</v>
      </c>
      <c r="H27" s="61">
        <f>+demanda!H27*HTDCOEF!H27</f>
        <v>756213</v>
      </c>
      <c r="I27" s="61">
        <f>+demanda!I27*HTDCOEF!I27</f>
        <v>2830104</v>
      </c>
      <c r="J27" s="61">
        <f>+demanda!J27*HTDCOEF!J27</f>
        <v>532093</v>
      </c>
      <c r="K27" s="61">
        <f>+demanda!K27*HTDCOEF!K27</f>
        <v>24575</v>
      </c>
      <c r="L27" s="61">
        <f>+demanda!L27*HTDCOEF!L27</f>
        <v>118270</v>
      </c>
      <c r="M27" s="61">
        <f>+demanda!M27*HTDCOEF!M27</f>
        <v>427574</v>
      </c>
      <c r="N27" s="61">
        <f>+demanda!N27*HTDCOEF!N27</f>
        <v>257834</v>
      </c>
      <c r="O27" s="61">
        <f>+demanda!O27*HTDCOEF!O27</f>
        <v>487158</v>
      </c>
      <c r="P27" s="61">
        <f>+demanda!P27*HTDCOEF!P27</f>
        <v>1829407</v>
      </c>
      <c r="Q27" s="61">
        <f>+demanda!Q27*HTDCOEF!Q27</f>
        <v>257759</v>
      </c>
      <c r="R27" s="61">
        <f>+demanda!R27*HTDCOEF!R27</f>
        <v>30078</v>
      </c>
      <c r="S27" s="61">
        <f>+demanda!S27*HTDCOEF!S27</f>
        <v>548359</v>
      </c>
      <c r="T27" s="61">
        <f>+demanda!T27*HTDCOEF!T27</f>
        <v>433345</v>
      </c>
      <c r="U27" s="61">
        <f>+demanda!U27*HTDCOEF!U27</f>
        <v>131450</v>
      </c>
      <c r="V27" s="61">
        <f>+demanda!V27*HTDCOEF!V27</f>
        <v>269055</v>
      </c>
      <c r="W27" s="61">
        <f>+demanda!W27*HTDCOEF!W27</f>
        <v>13595795</v>
      </c>
      <c r="X27" s="61">
        <f>+demanda!X27*HTDCOEF!X27</f>
        <v>1733854</v>
      </c>
      <c r="Y27" s="61">
        <f>+demanda!Y27*HTDCOEF!Y27</f>
        <v>194513</v>
      </c>
      <c r="Z27" s="61">
        <f>+demanda!Z27*HTDCOEF!Z27</f>
        <v>5151817</v>
      </c>
      <c r="AA27" s="61">
        <f>+demanda!AA27*HTDCOEF!AA27</f>
        <v>1869893</v>
      </c>
      <c r="AB27" s="61">
        <f>+demanda!AB27*HTDCOEF!AB27</f>
        <v>1168591</v>
      </c>
      <c r="AC27" s="61">
        <f>+demanda!AC27*HTDCOEF!AC27</f>
        <v>1456822</v>
      </c>
      <c r="AD27" s="61">
        <f>+demanda!AD27*HTDCOEF!AD27</f>
        <v>5694832</v>
      </c>
      <c r="AE27" s="61">
        <f>+demanda!AE27*HTDCOEF!AE27</f>
        <v>1048996</v>
      </c>
      <c r="AF27" s="61">
        <f>+demanda!AF27*HTDCOEF!AF27</f>
        <v>61581</v>
      </c>
      <c r="AG27" s="61">
        <f>+demanda!AG27*HTDCOEF!AG27</f>
        <v>519986</v>
      </c>
      <c r="AH27" s="61">
        <f>+demanda!AH27*HTDCOEF!AH27</f>
        <v>801767</v>
      </c>
      <c r="AI27" s="61">
        <f>+demanda!AI27*HTDCOEF!AI27</f>
        <v>669701</v>
      </c>
      <c r="AJ27" s="61">
        <f>+demanda!AJ27*HTDCOEF!AJ27</f>
        <v>860624</v>
      </c>
      <c r="AK27" s="61">
        <f>+demanda!AK27*HTDCOEF!AK27</f>
        <v>7900963</v>
      </c>
      <c r="AL27" s="61">
        <f>+demanda!AL27*HTDCOEF!AL27</f>
        <v>684857</v>
      </c>
      <c r="AM27" s="61">
        <f>+demanda!AM27*HTDCOEF!AM27</f>
        <v>132932</v>
      </c>
      <c r="AN27" s="61">
        <f>+demanda!AN27*HTDCOEF!AN27</f>
        <v>4631832</v>
      </c>
      <c r="AO27" s="61">
        <f>+demanda!AO27*HTDCOEF!AO27</f>
        <v>1068125</v>
      </c>
      <c r="AP27" s="61">
        <f>+demanda!AP27*HTDCOEF!AP27</f>
        <v>498890</v>
      </c>
      <c r="AQ27" s="61">
        <f>+demanda!AQ27*HTDCOEF!AQ27</f>
        <v>596198</v>
      </c>
      <c r="AR27" s="61">
        <f>+demanda!AR27*HTDCOEF!AR27</f>
        <v>34294</v>
      </c>
      <c r="AS27" s="61">
        <f>+demanda!AS27*HTDCOEF!AS27</f>
        <v>84904</v>
      </c>
      <c r="AT27" s="61">
        <f>+demanda!AT27*HTDCOEF!AT27</f>
        <v>68607</v>
      </c>
      <c r="AU27" s="61">
        <f>+demanda!AU27*HTDCOEF!AU27</f>
        <v>174751</v>
      </c>
      <c r="AV27" s="61">
        <f>+demanda!AV27*HTDCOEF!AV27</f>
        <v>21915</v>
      </c>
      <c r="AW27" s="61">
        <f>+demanda!AW27*HTDCOEF!AW27</f>
        <v>29277</v>
      </c>
      <c r="AX27" s="61">
        <f>+demanda!AX27*HTDCOEF!AX27</f>
        <v>206928</v>
      </c>
      <c r="AY27" s="61">
        <f>+demanda!AY27*HTDCOEF!AY27</f>
        <v>169177</v>
      </c>
      <c r="AZ27" s="61">
        <f>+demanda!AZ27*HTDCOEF!AZ27</f>
        <v>27755</v>
      </c>
      <c r="BA27" s="61">
        <f>+demanda!BA27*HTDCOEF!BA27</f>
        <v>64574</v>
      </c>
      <c r="BB27" s="61">
        <f>+demanda!BB27*HTDCOEF!BB27</f>
        <v>50340</v>
      </c>
      <c r="BC27" s="61">
        <f>+demanda!BC27*HTDCOEF!BC27</f>
        <v>128513</v>
      </c>
      <c r="BD27" s="61">
        <f>+demanda!BD27*HTDCOEF!BD27</f>
        <v>18738</v>
      </c>
      <c r="BE27" s="61">
        <f>+demanda!BE27*HTDCOEF!BE27</f>
        <v>26116</v>
      </c>
      <c r="BF27" s="61">
        <f>+demanda!BF27*HTDCOEF!BF27</f>
        <v>111537</v>
      </c>
      <c r="BG27" s="61">
        <f>+demanda!BG27*HTDCOEF!BG27</f>
        <v>104521</v>
      </c>
      <c r="BH27" s="61">
        <f>+demanda!BH27*HTDCOEF!BH27</f>
        <v>6539</v>
      </c>
      <c r="BI27" s="61">
        <f>+demanda!BI27*HTDCOEF!BI27</f>
        <v>20330</v>
      </c>
      <c r="BJ27" s="61">
        <f>+demanda!BJ27*HTDCOEF!BJ27</f>
        <v>18268</v>
      </c>
      <c r="BK27" s="61">
        <f>+demanda!BK27*HTDCOEF!BK27</f>
        <v>46238</v>
      </c>
      <c r="BL27" s="61">
        <f>+demanda!BL27*HTDCOEF!BL27</f>
        <v>3177</v>
      </c>
      <c r="BM27" s="61">
        <f>+demanda!BM27*HTDCOEF!BM27</f>
        <v>3161</v>
      </c>
      <c r="BN27" s="61">
        <f>+demanda!BN27*HTDCOEF!BN27</f>
        <v>95390</v>
      </c>
      <c r="BO27" s="61">
        <f>+demanda!BO27*HTDCOEF!BO27</f>
        <v>64656</v>
      </c>
      <c r="BP27" s="61">
        <f>+demanda!BP27*HTDCOEF!BP27</f>
        <v>94927</v>
      </c>
      <c r="BQ27" s="61">
        <f>+demanda!BQ27*HTDCOEF!BQ27</f>
        <v>166318</v>
      </c>
      <c r="BR27" s="61">
        <f>+demanda!BR27*HTDCOEF!BR27</f>
        <v>115196</v>
      </c>
      <c r="BS27" s="61">
        <f>+demanda!BS27*HTDCOEF!BS27</f>
        <v>358204</v>
      </c>
      <c r="BT27" s="61">
        <f>+demanda!BT27*HTDCOEF!BT27</f>
        <v>49540</v>
      </c>
      <c r="BU27" s="61">
        <f>+demanda!BU27*HTDCOEF!BU27</f>
        <v>49284</v>
      </c>
      <c r="BV27" s="61">
        <f>+demanda!BV27*HTDCOEF!BV27</f>
        <v>595366</v>
      </c>
      <c r="BW27" s="61">
        <f>+demanda!BW27*HTDCOEF!BW27</f>
        <v>305019</v>
      </c>
      <c r="BX27" s="61">
        <f>+demanda!BX27*HTDCOEF!BX27</f>
        <v>67266</v>
      </c>
      <c r="BY27" s="61">
        <f>+demanda!BY27*HTDCOEF!BY27</f>
        <v>120894</v>
      </c>
      <c r="BZ27" s="61">
        <f>+demanda!BZ27*HTDCOEF!BZ27</f>
        <v>88245</v>
      </c>
      <c r="CA27" s="61">
        <f>+demanda!CA27*HTDCOEF!CA27</f>
        <v>264510</v>
      </c>
      <c r="CB27" s="61">
        <f>+demanda!CB27*HTDCOEF!CB27</f>
        <v>36856</v>
      </c>
      <c r="CC27" s="61">
        <f>+demanda!CC27*HTDCOEF!CC27</f>
        <v>44476</v>
      </c>
      <c r="CD27" s="61">
        <f>+demanda!CD27*HTDCOEF!CD27</f>
        <v>245528</v>
      </c>
      <c r="CE27" s="61">
        <f>+demanda!CE27*HTDCOEF!CE27</f>
        <v>181221</v>
      </c>
      <c r="CF27" s="61">
        <f>+demanda!CF27*HTDCOEF!CF27</f>
        <v>27661</v>
      </c>
      <c r="CG27" s="61">
        <f>+demanda!CG27*HTDCOEF!CG27</f>
        <v>45423</v>
      </c>
      <c r="CH27" s="61">
        <f>+demanda!CH27*HTDCOEF!CH27</f>
        <v>26951</v>
      </c>
      <c r="CI27" s="61">
        <f>+demanda!CI27*HTDCOEF!CI27</f>
        <v>93694</v>
      </c>
      <c r="CJ27" s="61">
        <f>+demanda!CJ27*HTDCOEF!CJ27</f>
        <v>12685</v>
      </c>
      <c r="CK27" s="61">
        <f>+demanda!CK27*HTDCOEF!CK27</f>
        <v>4807</v>
      </c>
      <c r="CL27" s="61">
        <f>+demanda!CL27*HTDCOEF!CL27</f>
        <v>349838</v>
      </c>
      <c r="CM27" s="61">
        <f>+demanda!CM27*HTDCOEF!CM27</f>
        <v>123797</v>
      </c>
    </row>
    <row r="28" spans="1:91" s="62" customFormat="1" x14ac:dyDescent="0.3">
      <c r="A28" s="60" t="s">
        <v>24</v>
      </c>
      <c r="B28" s="61">
        <f>+demanda!B28*HTDCOEF!B28</f>
        <v>3939144</v>
      </c>
      <c r="C28" s="61">
        <f>+demanda!C28*HTDCOEF!C28</f>
        <v>659794</v>
      </c>
      <c r="D28" s="61">
        <f>+demanda!D28*HTDCOEF!D28</f>
        <v>43575</v>
      </c>
      <c r="E28" s="61">
        <f>+demanda!E28*HTDCOEF!E28</f>
        <v>652657</v>
      </c>
      <c r="F28" s="61">
        <f>+demanda!F28*HTDCOEF!F28</f>
        <v>682899</v>
      </c>
      <c r="G28" s="61">
        <f>+demanda!G28*HTDCOEF!G28</f>
        <v>323816</v>
      </c>
      <c r="H28" s="61">
        <f>+demanda!H28*HTDCOEF!H28</f>
        <v>662603</v>
      </c>
      <c r="I28" s="61">
        <f>+demanda!I28*HTDCOEF!I28</f>
        <v>2188084</v>
      </c>
      <c r="J28" s="61">
        <f>+demanda!J28*HTDCOEF!J28</f>
        <v>395973</v>
      </c>
      <c r="K28" s="61">
        <f>+demanda!K28*HTDCOEF!K28</f>
        <v>20744</v>
      </c>
      <c r="L28" s="61">
        <f>+demanda!L28*HTDCOEF!L28</f>
        <v>93882</v>
      </c>
      <c r="M28" s="61">
        <f>+demanda!M28*HTDCOEF!M28</f>
        <v>310738</v>
      </c>
      <c r="N28" s="61">
        <f>+demanda!N28*HTDCOEF!N28</f>
        <v>201916</v>
      </c>
      <c r="O28" s="61">
        <f>+demanda!O28*HTDCOEF!O28</f>
        <v>399130</v>
      </c>
      <c r="P28" s="61">
        <f>+demanda!P28*HTDCOEF!P28</f>
        <v>1751060</v>
      </c>
      <c r="Q28" s="61">
        <f>+demanda!Q28*HTDCOEF!Q28</f>
        <v>263820</v>
      </c>
      <c r="R28" s="61">
        <f>+demanda!R28*HTDCOEF!R28</f>
        <v>22831</v>
      </c>
      <c r="S28" s="61">
        <f>+demanda!S28*HTDCOEF!S28</f>
        <v>558774</v>
      </c>
      <c r="T28" s="61">
        <f>+demanda!T28*HTDCOEF!T28</f>
        <v>372161</v>
      </c>
      <c r="U28" s="61">
        <f>+demanda!U28*HTDCOEF!U28</f>
        <v>121900</v>
      </c>
      <c r="V28" s="61">
        <f>+demanda!V28*HTDCOEF!V28</f>
        <v>263473</v>
      </c>
      <c r="W28" s="61">
        <f>+demanda!W28*HTDCOEF!W28</f>
        <v>12807505</v>
      </c>
      <c r="X28" s="61">
        <f>+demanda!X28*HTDCOEF!X28</f>
        <v>1639998</v>
      </c>
      <c r="Y28" s="61">
        <f>+demanda!Y28*HTDCOEF!Y28</f>
        <v>182458</v>
      </c>
      <c r="Z28" s="61">
        <f>+demanda!Z28*HTDCOEF!Z28</f>
        <v>5469828</v>
      </c>
      <c r="AA28" s="61">
        <f>+demanda!AA28*HTDCOEF!AA28</f>
        <v>1558088</v>
      </c>
      <c r="AB28" s="61">
        <f>+demanda!AB28*HTDCOEF!AB28</f>
        <v>1038564</v>
      </c>
      <c r="AC28" s="61">
        <f>+demanda!AC28*HTDCOEF!AC28</f>
        <v>1273547</v>
      </c>
      <c r="AD28" s="61">
        <f>+demanda!AD28*HTDCOEF!AD28</f>
        <v>4546501</v>
      </c>
      <c r="AE28" s="61">
        <f>+demanda!AE28*HTDCOEF!AE28</f>
        <v>811372</v>
      </c>
      <c r="AF28" s="61">
        <f>+demanda!AF28*HTDCOEF!AF28</f>
        <v>54389</v>
      </c>
      <c r="AG28" s="61">
        <f>+demanda!AG28*HTDCOEF!AG28</f>
        <v>466866</v>
      </c>
      <c r="AH28" s="61">
        <f>+demanda!AH28*HTDCOEF!AH28</f>
        <v>611960</v>
      </c>
      <c r="AI28" s="61">
        <f>+demanda!AI28*HTDCOEF!AI28</f>
        <v>559866</v>
      </c>
      <c r="AJ28" s="61">
        <f>+demanda!AJ28*HTDCOEF!AJ28</f>
        <v>679970</v>
      </c>
      <c r="AK28" s="61">
        <f>+demanda!AK28*HTDCOEF!AK28</f>
        <v>8261004</v>
      </c>
      <c r="AL28" s="61">
        <f>+demanda!AL28*HTDCOEF!AL28</f>
        <v>828626</v>
      </c>
      <c r="AM28" s="61">
        <f>+demanda!AM28*HTDCOEF!AM28</f>
        <v>128069</v>
      </c>
      <c r="AN28" s="61">
        <f>+demanda!AN28*HTDCOEF!AN28</f>
        <v>5002962</v>
      </c>
      <c r="AO28" s="61">
        <f>+demanda!AO28*HTDCOEF!AO28</f>
        <v>946127</v>
      </c>
      <c r="AP28" s="61">
        <f>+demanda!AP28*HTDCOEF!AP28</f>
        <v>478698</v>
      </c>
      <c r="AQ28" s="61">
        <f>+demanda!AQ28*HTDCOEF!AQ28</f>
        <v>593577</v>
      </c>
      <c r="AR28" s="61">
        <f>+demanda!AR28*HTDCOEF!AR28</f>
        <v>33330</v>
      </c>
      <c r="AS28" s="61">
        <f>+demanda!AS28*HTDCOEF!AS28</f>
        <v>60841</v>
      </c>
      <c r="AT28" s="61">
        <f>+demanda!AT28*HTDCOEF!AT28</f>
        <v>60375</v>
      </c>
      <c r="AU28" s="61">
        <f>+demanda!AU28*HTDCOEF!AU28</f>
        <v>147411</v>
      </c>
      <c r="AV28" s="61">
        <f>+demanda!AV28*HTDCOEF!AV28</f>
        <v>20199</v>
      </c>
      <c r="AW28" s="61">
        <f>+demanda!AW28*HTDCOEF!AW28</f>
        <v>21102</v>
      </c>
      <c r="AX28" s="61">
        <f>+demanda!AX28*HTDCOEF!AX28</f>
        <v>181294</v>
      </c>
      <c r="AY28" s="61">
        <f>+demanda!AY28*HTDCOEF!AY28</f>
        <v>135240</v>
      </c>
      <c r="AZ28" s="61">
        <f>+demanda!AZ28*HTDCOEF!AZ28</f>
        <v>26391</v>
      </c>
      <c r="BA28" s="61">
        <f>+demanda!BA28*HTDCOEF!BA28</f>
        <v>38638</v>
      </c>
      <c r="BB28" s="61">
        <f>+demanda!BB28*HTDCOEF!BB28</f>
        <v>38600</v>
      </c>
      <c r="BC28" s="61">
        <f>+demanda!BC28*HTDCOEF!BC28</f>
        <v>99511</v>
      </c>
      <c r="BD28" s="61">
        <f>+demanda!BD28*HTDCOEF!BD28</f>
        <v>15774</v>
      </c>
      <c r="BE28" s="61">
        <f>+demanda!BE28*HTDCOEF!BE28</f>
        <v>18367</v>
      </c>
      <c r="BF28" s="61">
        <f>+demanda!BF28*HTDCOEF!BF28</f>
        <v>80852</v>
      </c>
      <c r="BG28" s="61">
        <f>+demanda!BG28*HTDCOEF!BG28</f>
        <v>77840</v>
      </c>
      <c r="BH28" s="61">
        <f>+demanda!BH28*HTDCOEF!BH28</f>
        <v>6939</v>
      </c>
      <c r="BI28" s="61">
        <f>+demanda!BI28*HTDCOEF!BI28</f>
        <v>22202</v>
      </c>
      <c r="BJ28" s="61">
        <f>+demanda!BJ28*HTDCOEF!BJ28</f>
        <v>21776</v>
      </c>
      <c r="BK28" s="61">
        <f>+demanda!BK28*HTDCOEF!BK28</f>
        <v>47900</v>
      </c>
      <c r="BL28" s="61">
        <f>+demanda!BL28*HTDCOEF!BL28</f>
        <v>4425</v>
      </c>
      <c r="BM28" s="61">
        <f>+demanda!BM28*HTDCOEF!BM28</f>
        <v>2736</v>
      </c>
      <c r="BN28" s="61">
        <f>+demanda!BN28*HTDCOEF!BN28</f>
        <v>100442</v>
      </c>
      <c r="BO28" s="61">
        <f>+demanda!BO28*HTDCOEF!BO28</f>
        <v>57400</v>
      </c>
      <c r="BP28" s="61">
        <f>+demanda!BP28*HTDCOEF!BP28</f>
        <v>107690</v>
      </c>
      <c r="BQ28" s="61">
        <f>+demanda!BQ28*HTDCOEF!BQ28</f>
        <v>134422</v>
      </c>
      <c r="BR28" s="61">
        <f>+demanda!BR28*HTDCOEF!BR28</f>
        <v>93866</v>
      </c>
      <c r="BS28" s="61">
        <f>+demanda!BS28*HTDCOEF!BS28</f>
        <v>298650</v>
      </c>
      <c r="BT28" s="61">
        <f>+demanda!BT28*HTDCOEF!BT28</f>
        <v>45839</v>
      </c>
      <c r="BU28" s="61">
        <f>+demanda!BU28*HTDCOEF!BU28</f>
        <v>36414</v>
      </c>
      <c r="BV28" s="61">
        <f>+demanda!BV28*HTDCOEF!BV28</f>
        <v>681592</v>
      </c>
      <c r="BW28" s="61">
        <f>+demanda!BW28*HTDCOEF!BW28</f>
        <v>241524</v>
      </c>
      <c r="BX28" s="61">
        <f>+demanda!BX28*HTDCOEF!BX28</f>
        <v>71731</v>
      </c>
      <c r="BY28" s="61">
        <f>+demanda!BY28*HTDCOEF!BY28</f>
        <v>68260</v>
      </c>
      <c r="BZ28" s="61">
        <f>+demanda!BZ28*HTDCOEF!BZ28</f>
        <v>63905</v>
      </c>
      <c r="CA28" s="61">
        <f>+demanda!CA28*HTDCOEF!CA28</f>
        <v>197670</v>
      </c>
      <c r="CB28" s="61">
        <f>+demanda!CB28*HTDCOEF!CB28</f>
        <v>26009</v>
      </c>
      <c r="CC28" s="61">
        <f>+demanda!CC28*HTDCOEF!CC28</f>
        <v>31558</v>
      </c>
      <c r="CD28" s="61">
        <f>+demanda!CD28*HTDCOEF!CD28</f>
        <v>222865</v>
      </c>
      <c r="CE28" s="61">
        <f>+demanda!CE28*HTDCOEF!CE28</f>
        <v>129375</v>
      </c>
      <c r="CF28" s="61">
        <f>+demanda!CF28*HTDCOEF!CF28</f>
        <v>35960</v>
      </c>
      <c r="CG28" s="61">
        <f>+demanda!CG28*HTDCOEF!CG28</f>
        <v>66162</v>
      </c>
      <c r="CH28" s="61">
        <f>+demanda!CH28*HTDCOEF!CH28</f>
        <v>29961</v>
      </c>
      <c r="CI28" s="61">
        <f>+demanda!CI28*HTDCOEF!CI28</f>
        <v>100981</v>
      </c>
      <c r="CJ28" s="61">
        <f>+demanda!CJ28*HTDCOEF!CJ28</f>
        <v>19830</v>
      </c>
      <c r="CK28" s="61">
        <f>+demanda!CK28*HTDCOEF!CK28</f>
        <v>4856</v>
      </c>
      <c r="CL28" s="61">
        <f>+demanda!CL28*HTDCOEF!CL28</f>
        <v>458726</v>
      </c>
      <c r="CM28" s="61">
        <f>+demanda!CM28*HTDCOEF!CM28</f>
        <v>112149</v>
      </c>
    </row>
    <row r="29" spans="1:91" s="62" customFormat="1" x14ac:dyDescent="0.3">
      <c r="A29" s="60" t="s">
        <v>25</v>
      </c>
      <c r="B29" s="61">
        <f>+demanda!B29*HTDCOEF!B29</f>
        <v>4657133</v>
      </c>
      <c r="C29" s="61">
        <f>+demanda!C29*HTDCOEF!C29</f>
        <v>852020</v>
      </c>
      <c r="D29" s="61">
        <f>+demanda!D29*HTDCOEF!D29</f>
        <v>102044</v>
      </c>
      <c r="E29" s="61">
        <f>+demanda!E29*HTDCOEF!E29</f>
        <v>663496</v>
      </c>
      <c r="F29" s="61">
        <f>+demanda!F29*HTDCOEF!F29</f>
        <v>806222</v>
      </c>
      <c r="G29" s="61">
        <f>+demanda!G29*HTDCOEF!G29</f>
        <v>430959</v>
      </c>
      <c r="H29" s="61">
        <f>+demanda!H29*HTDCOEF!H29</f>
        <v>708047</v>
      </c>
      <c r="I29" s="61">
        <f>+demanda!I29*HTDCOEF!I29</f>
        <v>2739686</v>
      </c>
      <c r="J29" s="61">
        <f>+demanda!J29*HTDCOEF!J29</f>
        <v>556200</v>
      </c>
      <c r="K29" s="61">
        <f>+demanda!K29*HTDCOEF!K29</f>
        <v>51602</v>
      </c>
      <c r="L29" s="61">
        <f>+demanda!L29*HTDCOEF!L29</f>
        <v>102030</v>
      </c>
      <c r="M29" s="61">
        <f>+demanda!M29*HTDCOEF!M29</f>
        <v>367596</v>
      </c>
      <c r="N29" s="61">
        <f>+demanda!N29*HTDCOEF!N29</f>
        <v>289345</v>
      </c>
      <c r="O29" s="61">
        <f>+demanda!O29*HTDCOEF!O29</f>
        <v>441555</v>
      </c>
      <c r="P29" s="61">
        <f>+demanda!P29*HTDCOEF!P29</f>
        <v>1917447</v>
      </c>
      <c r="Q29" s="61">
        <f>+demanda!Q29*HTDCOEF!Q29</f>
        <v>295820</v>
      </c>
      <c r="R29" s="61">
        <f>+demanda!R29*HTDCOEF!R29</f>
        <v>50442</v>
      </c>
      <c r="S29" s="61">
        <f>+demanda!S29*HTDCOEF!S29</f>
        <v>561466</v>
      </c>
      <c r="T29" s="61">
        <f>+demanda!T29*HTDCOEF!T29</f>
        <v>438626</v>
      </c>
      <c r="U29" s="61">
        <f>+demanda!U29*HTDCOEF!U29</f>
        <v>141613</v>
      </c>
      <c r="V29" s="61">
        <f>+demanda!V29*HTDCOEF!V29</f>
        <v>266492</v>
      </c>
      <c r="W29" s="61">
        <f>+demanda!W29*HTDCOEF!W29</f>
        <v>13875208</v>
      </c>
      <c r="X29" s="61">
        <f>+demanda!X29*HTDCOEF!X29</f>
        <v>2097987</v>
      </c>
      <c r="Y29" s="61">
        <f>+demanda!Y29*HTDCOEF!Y29</f>
        <v>471605</v>
      </c>
      <c r="Z29" s="61">
        <f>+demanda!Z29*HTDCOEF!Z29</f>
        <v>5034240</v>
      </c>
      <c r="AA29" s="61">
        <f>+demanda!AA29*HTDCOEF!AA29</f>
        <v>1811188</v>
      </c>
      <c r="AB29" s="61">
        <f>+demanda!AB29*HTDCOEF!AB29</f>
        <v>1247670</v>
      </c>
      <c r="AC29" s="61">
        <f>+demanda!AC29*HTDCOEF!AC29</f>
        <v>1306169</v>
      </c>
      <c r="AD29" s="61">
        <f>+demanda!AD29*HTDCOEF!AD29</f>
        <v>5456934</v>
      </c>
      <c r="AE29" s="61">
        <f>+demanda!AE29*HTDCOEF!AE29</f>
        <v>1139438</v>
      </c>
      <c r="AF29" s="61">
        <f>+demanda!AF29*HTDCOEF!AF29</f>
        <v>181116</v>
      </c>
      <c r="AG29" s="61">
        <f>+demanda!AG29*HTDCOEF!AG29</f>
        <v>439422</v>
      </c>
      <c r="AH29" s="61">
        <f>+demanda!AH29*HTDCOEF!AH29</f>
        <v>662153</v>
      </c>
      <c r="AI29" s="61">
        <f>+demanda!AI29*HTDCOEF!AI29</f>
        <v>714062</v>
      </c>
      <c r="AJ29" s="61">
        <f>+demanda!AJ29*HTDCOEF!AJ29</f>
        <v>727998</v>
      </c>
      <c r="AK29" s="61">
        <f>+demanda!AK29*HTDCOEF!AK29</f>
        <v>8418274</v>
      </c>
      <c r="AL29" s="61">
        <f>+demanda!AL29*HTDCOEF!AL29</f>
        <v>958549</v>
      </c>
      <c r="AM29" s="61">
        <f>+demanda!AM29*HTDCOEF!AM29</f>
        <v>290489</v>
      </c>
      <c r="AN29" s="61">
        <f>+demanda!AN29*HTDCOEF!AN29</f>
        <v>4594818</v>
      </c>
      <c r="AO29" s="61">
        <f>+demanda!AO29*HTDCOEF!AO29</f>
        <v>1149036</v>
      </c>
      <c r="AP29" s="61">
        <f>+demanda!AP29*HTDCOEF!AP29</f>
        <v>533607</v>
      </c>
      <c r="AQ29" s="61">
        <f>+demanda!AQ29*HTDCOEF!AQ29</f>
        <v>578171</v>
      </c>
      <c r="AR29" s="61">
        <f>+demanda!AR29*HTDCOEF!AR29</f>
        <v>50333</v>
      </c>
      <c r="AS29" s="61">
        <f>+demanda!AS29*HTDCOEF!AS29</f>
        <v>91631</v>
      </c>
      <c r="AT29" s="61">
        <f>+demanda!AT29*HTDCOEF!AT29</f>
        <v>65383</v>
      </c>
      <c r="AU29" s="61">
        <f>+demanda!AU29*HTDCOEF!AU29</f>
        <v>182760</v>
      </c>
      <c r="AV29" s="61">
        <f>+demanda!AV29*HTDCOEF!AV29</f>
        <v>34732</v>
      </c>
      <c r="AW29" s="61">
        <f>+demanda!AW29*HTDCOEF!AW29</f>
        <v>26682</v>
      </c>
      <c r="AX29" s="61">
        <f>+demanda!AX29*HTDCOEF!AX29</f>
        <v>246372</v>
      </c>
      <c r="AY29" s="61">
        <f>+demanda!AY29*HTDCOEF!AY29</f>
        <v>154126</v>
      </c>
      <c r="AZ29" s="61">
        <f>+demanda!AZ29*HTDCOEF!AZ29</f>
        <v>42494</v>
      </c>
      <c r="BA29" s="61">
        <f>+demanda!BA29*HTDCOEF!BA29</f>
        <v>68904</v>
      </c>
      <c r="BB29" s="61">
        <f>+demanda!BB29*HTDCOEF!BB29</f>
        <v>46307</v>
      </c>
      <c r="BC29" s="61">
        <f>+demanda!BC29*HTDCOEF!BC29</f>
        <v>125871</v>
      </c>
      <c r="BD29" s="61">
        <f>+demanda!BD29*HTDCOEF!BD29</f>
        <v>29908</v>
      </c>
      <c r="BE29" s="61">
        <f>+demanda!BE29*HTDCOEF!BE29</f>
        <v>24472</v>
      </c>
      <c r="BF29" s="61">
        <f>+demanda!BF29*HTDCOEF!BF29</f>
        <v>127096</v>
      </c>
      <c r="BG29" s="61">
        <f>+demanda!BG29*HTDCOEF!BG29</f>
        <v>91147</v>
      </c>
      <c r="BH29" s="61">
        <f>+demanda!BH29*HTDCOEF!BH29</f>
        <v>7839</v>
      </c>
      <c r="BI29" s="61">
        <f>+demanda!BI29*HTDCOEF!BI29</f>
        <v>22727</v>
      </c>
      <c r="BJ29" s="61">
        <f>+demanda!BJ29*HTDCOEF!BJ29</f>
        <v>19076</v>
      </c>
      <c r="BK29" s="61">
        <f>+demanda!BK29*HTDCOEF!BK29</f>
        <v>56889</v>
      </c>
      <c r="BL29" s="61">
        <f>+demanda!BL29*HTDCOEF!BL29</f>
        <v>4824</v>
      </c>
      <c r="BM29" s="61">
        <f>+demanda!BM29*HTDCOEF!BM29</f>
        <v>2209</v>
      </c>
      <c r="BN29" s="61">
        <f>+demanda!BN29*HTDCOEF!BN29</f>
        <v>119276</v>
      </c>
      <c r="BO29" s="61">
        <f>+demanda!BO29*HTDCOEF!BO29</f>
        <v>62979</v>
      </c>
      <c r="BP29" s="61">
        <f>+demanda!BP29*HTDCOEF!BP29</f>
        <v>174352</v>
      </c>
      <c r="BQ29" s="61">
        <f>+demanda!BQ29*HTDCOEF!BQ29</f>
        <v>190148</v>
      </c>
      <c r="BR29" s="61">
        <f>+demanda!BR29*HTDCOEF!BR29</f>
        <v>100686</v>
      </c>
      <c r="BS29" s="61">
        <f>+demanda!BS29*HTDCOEF!BS29</f>
        <v>359075</v>
      </c>
      <c r="BT29" s="61">
        <f>+demanda!BT29*HTDCOEF!BT29</f>
        <v>102566</v>
      </c>
      <c r="BU29" s="61">
        <f>+demanda!BU29*HTDCOEF!BU29</f>
        <v>44513</v>
      </c>
      <c r="BV29" s="61">
        <f>+demanda!BV29*HTDCOEF!BV29</f>
        <v>861984</v>
      </c>
      <c r="BW29" s="61">
        <f>+demanda!BW29*HTDCOEF!BW29</f>
        <v>264664</v>
      </c>
      <c r="BX29" s="61">
        <f>+demanda!BX29*HTDCOEF!BX29</f>
        <v>128862</v>
      </c>
      <c r="BY29" s="61">
        <f>+demanda!BY29*HTDCOEF!BY29</f>
        <v>113080</v>
      </c>
      <c r="BZ29" s="61">
        <f>+demanda!BZ29*HTDCOEF!BZ29</f>
        <v>72101</v>
      </c>
      <c r="CA29" s="61">
        <f>+demanda!CA29*HTDCOEF!CA29</f>
        <v>237188</v>
      </c>
      <c r="CB29" s="61">
        <f>+demanda!CB29*HTDCOEF!CB29</f>
        <v>80069</v>
      </c>
      <c r="CC29" s="61">
        <f>+demanda!CC29*HTDCOEF!CC29</f>
        <v>40380</v>
      </c>
      <c r="CD29" s="61">
        <f>+demanda!CD29*HTDCOEF!CD29</f>
        <v>324867</v>
      </c>
      <c r="CE29" s="61">
        <f>+demanda!CE29*HTDCOEF!CE29</f>
        <v>142891</v>
      </c>
      <c r="CF29" s="61">
        <f>+demanda!CF29*HTDCOEF!CF29</f>
        <v>45491</v>
      </c>
      <c r="CG29" s="61">
        <f>+demanda!CG29*HTDCOEF!CG29</f>
        <v>77068</v>
      </c>
      <c r="CH29" s="61">
        <f>+demanda!CH29*HTDCOEF!CH29</f>
        <v>28585</v>
      </c>
      <c r="CI29" s="61">
        <f>+demanda!CI29*HTDCOEF!CI29</f>
        <v>121887</v>
      </c>
      <c r="CJ29" s="61">
        <f>+demanda!CJ29*HTDCOEF!CJ29</f>
        <v>22496</v>
      </c>
      <c r="CK29" s="61">
        <f>+demanda!CK29*HTDCOEF!CK29</f>
        <v>4134</v>
      </c>
      <c r="CL29" s="61">
        <f>+demanda!CL29*HTDCOEF!CL29</f>
        <v>537116</v>
      </c>
      <c r="CM29" s="61">
        <f>+demanda!CM29*HTDCOEF!CM29</f>
        <v>121773</v>
      </c>
    </row>
    <row r="30" spans="1:91" s="62" customFormat="1" x14ac:dyDescent="0.3">
      <c r="A30" s="60" t="s">
        <v>26</v>
      </c>
      <c r="B30" s="61">
        <f>+demanda!B30*HTDCOEF!B30</f>
        <v>5770836</v>
      </c>
      <c r="C30" s="61">
        <f>+demanda!C30*HTDCOEF!C30</f>
        <v>1024250</v>
      </c>
      <c r="D30" s="61">
        <f>+demanda!D30*HTDCOEF!D30</f>
        <v>199604</v>
      </c>
      <c r="E30" s="61">
        <f>+demanda!E30*HTDCOEF!E30</f>
        <v>780356</v>
      </c>
      <c r="F30" s="61">
        <f>+demanda!F30*HTDCOEF!F30</f>
        <v>1063768</v>
      </c>
      <c r="G30" s="61">
        <f>+demanda!G30*HTDCOEF!G30</f>
        <v>521229</v>
      </c>
      <c r="H30" s="61">
        <f>+demanda!H30*HTDCOEF!H30</f>
        <v>848713</v>
      </c>
      <c r="I30" s="61">
        <f>+demanda!I30*HTDCOEF!I30</f>
        <v>3161425</v>
      </c>
      <c r="J30" s="61">
        <f>+demanda!J30*HTDCOEF!J30</f>
        <v>600764</v>
      </c>
      <c r="K30" s="61">
        <f>+demanda!K30*HTDCOEF!K30</f>
        <v>68042</v>
      </c>
      <c r="L30" s="61">
        <f>+demanda!L30*HTDCOEF!L30</f>
        <v>109524</v>
      </c>
      <c r="M30" s="61">
        <f>+demanda!M30*HTDCOEF!M30</f>
        <v>454396</v>
      </c>
      <c r="N30" s="61">
        <f>+demanda!N30*HTDCOEF!N30</f>
        <v>328346</v>
      </c>
      <c r="O30" s="61">
        <f>+demanda!O30*HTDCOEF!O30</f>
        <v>484998</v>
      </c>
      <c r="P30" s="61">
        <f>+demanda!P30*HTDCOEF!P30</f>
        <v>2609411</v>
      </c>
      <c r="Q30" s="61">
        <f>+demanda!Q30*HTDCOEF!Q30</f>
        <v>423486</v>
      </c>
      <c r="R30" s="61">
        <f>+demanda!R30*HTDCOEF!R30</f>
        <v>131562</v>
      </c>
      <c r="S30" s="61">
        <f>+demanda!S30*HTDCOEF!S30</f>
        <v>670833</v>
      </c>
      <c r="T30" s="61">
        <f>+demanda!T30*HTDCOEF!T30</f>
        <v>609372</v>
      </c>
      <c r="U30" s="61">
        <f>+demanda!U30*HTDCOEF!U30</f>
        <v>192883</v>
      </c>
      <c r="V30" s="61">
        <f>+demanda!V30*HTDCOEF!V30</f>
        <v>363715</v>
      </c>
      <c r="W30" s="61">
        <f>+demanda!W30*HTDCOEF!W30</f>
        <v>18129451</v>
      </c>
      <c r="X30" s="61">
        <f>+demanda!X30*HTDCOEF!X30</f>
        <v>2752140</v>
      </c>
      <c r="Y30" s="61">
        <f>+demanda!Y30*HTDCOEF!Y30</f>
        <v>1097567</v>
      </c>
      <c r="Z30" s="61">
        <f>+demanda!Z30*HTDCOEF!Z30</f>
        <v>5868889</v>
      </c>
      <c r="AA30" s="61">
        <f>+demanda!AA30*HTDCOEF!AA30</f>
        <v>2600043</v>
      </c>
      <c r="AB30" s="61">
        <f>+demanda!AB30*HTDCOEF!AB30</f>
        <v>1700724</v>
      </c>
      <c r="AC30" s="61">
        <f>+demanda!AC30*HTDCOEF!AC30</f>
        <v>1646358</v>
      </c>
      <c r="AD30" s="61">
        <f>+demanda!AD30*HTDCOEF!AD30</f>
        <v>7037862</v>
      </c>
      <c r="AE30" s="61">
        <f>+demanda!AE30*HTDCOEF!AE30</f>
        <v>1407866</v>
      </c>
      <c r="AF30" s="61">
        <f>+demanda!AF30*HTDCOEF!AF30</f>
        <v>321591</v>
      </c>
      <c r="AG30" s="61">
        <f>+demanda!AG30*HTDCOEF!AG30</f>
        <v>461114</v>
      </c>
      <c r="AH30" s="61">
        <f>+demanda!AH30*HTDCOEF!AH30</f>
        <v>974871</v>
      </c>
      <c r="AI30" s="61">
        <f>+demanda!AI30*HTDCOEF!AI30</f>
        <v>991680</v>
      </c>
      <c r="AJ30" s="61">
        <f>+demanda!AJ30*HTDCOEF!AJ30</f>
        <v>833456</v>
      </c>
      <c r="AK30" s="61">
        <f>+demanda!AK30*HTDCOEF!AK30</f>
        <v>11091589</v>
      </c>
      <c r="AL30" s="61">
        <f>+demanda!AL30*HTDCOEF!AL30</f>
        <v>1344274</v>
      </c>
      <c r="AM30" s="61">
        <f>+demanda!AM30*HTDCOEF!AM30</f>
        <v>775976</v>
      </c>
      <c r="AN30" s="61">
        <f>+demanda!AN30*HTDCOEF!AN30</f>
        <v>5407776</v>
      </c>
      <c r="AO30" s="61">
        <f>+demanda!AO30*HTDCOEF!AO30</f>
        <v>1625172</v>
      </c>
      <c r="AP30" s="61">
        <f>+demanda!AP30*HTDCOEF!AP30</f>
        <v>709044</v>
      </c>
      <c r="AQ30" s="61">
        <f>+demanda!AQ30*HTDCOEF!AQ30</f>
        <v>812902</v>
      </c>
      <c r="AR30" s="61">
        <f>+demanda!AR30*HTDCOEF!AR30</f>
        <v>62701</v>
      </c>
      <c r="AS30" s="61">
        <f>+demanda!AS30*HTDCOEF!AS30</f>
        <v>113031</v>
      </c>
      <c r="AT30" s="61">
        <f>+demanda!AT30*HTDCOEF!AT30</f>
        <v>82393</v>
      </c>
      <c r="AU30" s="61">
        <f>+demanda!AU30*HTDCOEF!AU30</f>
        <v>207409</v>
      </c>
      <c r="AV30" s="61">
        <f>+demanda!AV30*HTDCOEF!AV30</f>
        <v>43192</v>
      </c>
      <c r="AW30" s="61">
        <f>+demanda!AW30*HTDCOEF!AW30</f>
        <v>32636</v>
      </c>
      <c r="AX30" s="61">
        <f>+demanda!AX30*HTDCOEF!AX30</f>
        <v>282613</v>
      </c>
      <c r="AY30" s="61">
        <f>+demanda!AY30*HTDCOEF!AY30</f>
        <v>200275</v>
      </c>
      <c r="AZ30" s="61">
        <f>+demanda!AZ30*HTDCOEF!AZ30</f>
        <v>52678</v>
      </c>
      <c r="BA30" s="61">
        <f>+demanda!BA30*HTDCOEF!BA30</f>
        <v>74121</v>
      </c>
      <c r="BB30" s="61">
        <f>+demanda!BB30*HTDCOEF!BB30</f>
        <v>53317</v>
      </c>
      <c r="BC30" s="61">
        <f>+demanda!BC30*HTDCOEF!BC30</f>
        <v>133486</v>
      </c>
      <c r="BD30" s="61">
        <f>+demanda!BD30*HTDCOEF!BD30</f>
        <v>37241</v>
      </c>
      <c r="BE30" s="61">
        <f>+demanda!BE30*HTDCOEF!BE30</f>
        <v>27721</v>
      </c>
      <c r="BF30" s="61">
        <f>+demanda!BF30*HTDCOEF!BF30</f>
        <v>113997</v>
      </c>
      <c r="BG30" s="61">
        <f>+demanda!BG30*HTDCOEF!BG30</f>
        <v>108202</v>
      </c>
      <c r="BH30" s="61">
        <f>+demanda!BH30*HTDCOEF!BH30</f>
        <v>10023</v>
      </c>
      <c r="BI30" s="61">
        <f>+demanda!BI30*HTDCOEF!BI30</f>
        <v>38910</v>
      </c>
      <c r="BJ30" s="61">
        <f>+demanda!BJ30*HTDCOEF!BJ30</f>
        <v>29076</v>
      </c>
      <c r="BK30" s="61">
        <f>+demanda!BK30*HTDCOEF!BK30</f>
        <v>73923</v>
      </c>
      <c r="BL30" s="61">
        <f>+demanda!BL30*HTDCOEF!BL30</f>
        <v>5951</v>
      </c>
      <c r="BM30" s="61">
        <f>+demanda!BM30*HTDCOEF!BM30</f>
        <v>4915</v>
      </c>
      <c r="BN30" s="61">
        <f>+demanda!BN30*HTDCOEF!BN30</f>
        <v>168616</v>
      </c>
      <c r="BO30" s="61">
        <f>+demanda!BO30*HTDCOEF!BO30</f>
        <v>92074</v>
      </c>
      <c r="BP30" s="61">
        <f>+demanda!BP30*HTDCOEF!BP30</f>
        <v>269413</v>
      </c>
      <c r="BQ30" s="61">
        <f>+demanda!BQ30*HTDCOEF!BQ30</f>
        <v>288099</v>
      </c>
      <c r="BR30" s="61">
        <f>+demanda!BR30*HTDCOEF!BR30</f>
        <v>131521</v>
      </c>
      <c r="BS30" s="61">
        <f>+demanda!BS30*HTDCOEF!BS30</f>
        <v>412365</v>
      </c>
      <c r="BT30" s="61">
        <f>+demanda!BT30*HTDCOEF!BT30</f>
        <v>173041</v>
      </c>
      <c r="BU30" s="61">
        <f>+demanda!BU30*HTDCOEF!BU30</f>
        <v>54700</v>
      </c>
      <c r="BV30" s="61">
        <f>+demanda!BV30*HTDCOEF!BV30</f>
        <v>1057475</v>
      </c>
      <c r="BW30" s="61">
        <f>+demanda!BW30*HTDCOEF!BW30</f>
        <v>365526</v>
      </c>
      <c r="BX30" s="61">
        <f>+demanda!BX30*HTDCOEF!BX30</f>
        <v>215944</v>
      </c>
      <c r="BY30" s="61">
        <f>+demanda!BY30*HTDCOEF!BY30</f>
        <v>152513</v>
      </c>
      <c r="BZ30" s="61">
        <f>+demanda!BZ30*HTDCOEF!BZ30</f>
        <v>89142</v>
      </c>
      <c r="CA30" s="61">
        <f>+demanda!CA30*HTDCOEF!CA30</f>
        <v>256229</v>
      </c>
      <c r="CB30" s="61">
        <f>+demanda!CB30*HTDCOEF!CB30</f>
        <v>143061</v>
      </c>
      <c r="CC30" s="61">
        <f>+demanda!CC30*HTDCOEF!CC30</f>
        <v>47009</v>
      </c>
      <c r="CD30" s="61">
        <f>+demanda!CD30*HTDCOEF!CD30</f>
        <v>320728</v>
      </c>
      <c r="CE30" s="61">
        <f>+demanda!CE30*HTDCOEF!CE30</f>
        <v>183238</v>
      </c>
      <c r="CF30" s="61">
        <f>+demanda!CF30*HTDCOEF!CF30</f>
        <v>53468</v>
      </c>
      <c r="CG30" s="61">
        <f>+demanda!CG30*HTDCOEF!CG30</f>
        <v>135585</v>
      </c>
      <c r="CH30" s="61">
        <f>+demanda!CH30*HTDCOEF!CH30</f>
        <v>42379</v>
      </c>
      <c r="CI30" s="61">
        <f>+demanda!CI30*HTDCOEF!CI30</f>
        <v>156136</v>
      </c>
      <c r="CJ30" s="61">
        <f>+demanda!CJ30*HTDCOEF!CJ30</f>
        <v>29980</v>
      </c>
      <c r="CK30" s="61">
        <f>+demanda!CK30*HTDCOEF!CK30</f>
        <v>7691</v>
      </c>
      <c r="CL30" s="61">
        <f>+demanda!CL30*HTDCOEF!CL30</f>
        <v>736746</v>
      </c>
      <c r="CM30" s="61">
        <f>+demanda!CM30*HTDCOEF!CM30</f>
        <v>182288</v>
      </c>
    </row>
    <row r="31" spans="1:91" s="62" customFormat="1" x14ac:dyDescent="0.3">
      <c r="A31" s="60" t="s">
        <v>27</v>
      </c>
      <c r="B31" s="61">
        <f>+demanda!B31*HTDCOEF!B31</f>
        <v>7301730</v>
      </c>
      <c r="C31" s="61">
        <f>+demanda!C31*HTDCOEF!C31</f>
        <v>1449381</v>
      </c>
      <c r="D31" s="61">
        <f>+demanda!D31*HTDCOEF!D31</f>
        <v>462995</v>
      </c>
      <c r="E31" s="61">
        <f>+demanda!E31*HTDCOEF!E31</f>
        <v>699833</v>
      </c>
      <c r="F31" s="61">
        <f>+demanda!F31*HTDCOEF!F31</f>
        <v>1406372</v>
      </c>
      <c r="G31" s="61">
        <f>+demanda!G31*HTDCOEF!G31</f>
        <v>662432</v>
      </c>
      <c r="H31" s="61">
        <f>+demanda!H31*HTDCOEF!H31</f>
        <v>860931</v>
      </c>
      <c r="I31" s="61">
        <f>+demanda!I31*HTDCOEF!I31</f>
        <v>3840663</v>
      </c>
      <c r="J31" s="61">
        <f>+demanda!J31*HTDCOEF!J31</f>
        <v>757292</v>
      </c>
      <c r="K31" s="61">
        <f>+demanda!K31*HTDCOEF!K31</f>
        <v>88204</v>
      </c>
      <c r="L31" s="61">
        <f>+demanda!L31*HTDCOEF!L31</f>
        <v>150256</v>
      </c>
      <c r="M31" s="61">
        <f>+demanda!M31*HTDCOEF!M31</f>
        <v>574858</v>
      </c>
      <c r="N31" s="61">
        <f>+demanda!N31*HTDCOEF!N31</f>
        <v>417439</v>
      </c>
      <c r="O31" s="61">
        <f>+demanda!O31*HTDCOEF!O31</f>
        <v>472838</v>
      </c>
      <c r="P31" s="61">
        <f>+demanda!P31*HTDCOEF!P31</f>
        <v>3461067</v>
      </c>
      <c r="Q31" s="61">
        <f>+demanda!Q31*HTDCOEF!Q31</f>
        <v>692089</v>
      </c>
      <c r="R31" s="61">
        <f>+demanda!R31*HTDCOEF!R31</f>
        <v>374790</v>
      </c>
      <c r="S31" s="61">
        <f>+demanda!S31*HTDCOEF!S31</f>
        <v>549578</v>
      </c>
      <c r="T31" s="61">
        <f>+demanda!T31*HTDCOEF!T31</f>
        <v>831513</v>
      </c>
      <c r="U31" s="61">
        <f>+demanda!U31*HTDCOEF!U31</f>
        <v>244993</v>
      </c>
      <c r="V31" s="61">
        <f>+demanda!V31*HTDCOEF!V31</f>
        <v>388093</v>
      </c>
      <c r="W31" s="61">
        <f>+demanda!W31*HTDCOEF!W31</f>
        <v>22298622</v>
      </c>
      <c r="X31" s="61">
        <f>+demanda!X31*HTDCOEF!X31</f>
        <v>3902139</v>
      </c>
      <c r="Y31" s="61">
        <f>+demanda!Y31*HTDCOEF!Y31</f>
        <v>2483892</v>
      </c>
      <c r="Z31" s="61">
        <f>+demanda!Z31*HTDCOEF!Z31</f>
        <v>4934625</v>
      </c>
      <c r="AA31" s="61">
        <f>+demanda!AA31*HTDCOEF!AA31</f>
        <v>3845492</v>
      </c>
      <c r="AB31" s="61">
        <f>+demanda!AB31*HTDCOEF!AB31</f>
        <v>2171625</v>
      </c>
      <c r="AC31" s="61">
        <f>+demanda!AC31*HTDCOEF!AC31</f>
        <v>1716226</v>
      </c>
      <c r="AD31" s="61">
        <f>+demanda!AD31*HTDCOEF!AD31</f>
        <v>9014634</v>
      </c>
      <c r="AE31" s="61">
        <f>+demanda!AE31*HTDCOEF!AE31</f>
        <v>1899051</v>
      </c>
      <c r="AF31" s="61">
        <f>+demanda!AF31*HTDCOEF!AF31</f>
        <v>389424</v>
      </c>
      <c r="AG31" s="61">
        <f>+demanda!AG31*HTDCOEF!AG31</f>
        <v>618201</v>
      </c>
      <c r="AH31" s="61">
        <f>+demanda!AH31*HTDCOEF!AH31</f>
        <v>1373168</v>
      </c>
      <c r="AI31" s="61">
        <f>+demanda!AI31*HTDCOEF!AI31</f>
        <v>1277963</v>
      </c>
      <c r="AJ31" s="61">
        <f>+demanda!AJ31*HTDCOEF!AJ31</f>
        <v>846192</v>
      </c>
      <c r="AK31" s="61">
        <f>+demanda!AK31*HTDCOEF!AK31</f>
        <v>13283988</v>
      </c>
      <c r="AL31" s="61">
        <f>+demanda!AL31*HTDCOEF!AL31</f>
        <v>2003088</v>
      </c>
      <c r="AM31" s="61">
        <f>+demanda!AM31*HTDCOEF!AM31</f>
        <v>2094468</v>
      </c>
      <c r="AN31" s="61">
        <f>+demanda!AN31*HTDCOEF!AN31</f>
        <v>4316423</v>
      </c>
      <c r="AO31" s="61">
        <f>+demanda!AO31*HTDCOEF!AO31</f>
        <v>2472324</v>
      </c>
      <c r="AP31" s="61">
        <f>+demanda!AP31*HTDCOEF!AP31</f>
        <v>893662</v>
      </c>
      <c r="AQ31" s="61">
        <f>+demanda!AQ31*HTDCOEF!AQ31</f>
        <v>870034</v>
      </c>
      <c r="AR31" s="61">
        <f>+demanda!AR31*HTDCOEF!AR31</f>
        <v>85914</v>
      </c>
      <c r="AS31" s="61">
        <f>+demanda!AS31*HTDCOEF!AS31</f>
        <v>167828</v>
      </c>
      <c r="AT31" s="61">
        <f>+demanda!AT31*HTDCOEF!AT31</f>
        <v>117680</v>
      </c>
      <c r="AU31" s="61">
        <f>+demanda!AU31*HTDCOEF!AU31</f>
        <v>239233</v>
      </c>
      <c r="AV31" s="61">
        <f>+demanda!AV31*HTDCOEF!AV31</f>
        <v>70672</v>
      </c>
      <c r="AW31" s="61">
        <f>+demanda!AW31*HTDCOEF!AW31</f>
        <v>43569</v>
      </c>
      <c r="AX31" s="61">
        <f>+demanda!AX31*HTDCOEF!AX31</f>
        <v>458226</v>
      </c>
      <c r="AY31" s="61">
        <f>+demanda!AY31*HTDCOEF!AY31</f>
        <v>266259</v>
      </c>
      <c r="AZ31" s="61">
        <f>+demanda!AZ31*HTDCOEF!AZ31</f>
        <v>69096</v>
      </c>
      <c r="BA31" s="61">
        <f>+demanda!BA31*HTDCOEF!BA31</f>
        <v>106676</v>
      </c>
      <c r="BB31" s="61">
        <f>+demanda!BB31*HTDCOEF!BB31</f>
        <v>60776</v>
      </c>
      <c r="BC31" s="61">
        <f>+demanda!BC31*HTDCOEF!BC31</f>
        <v>130489</v>
      </c>
      <c r="BD31" s="61">
        <f>+demanda!BD31*HTDCOEF!BD31</f>
        <v>56855</v>
      </c>
      <c r="BE31" s="61">
        <f>+demanda!BE31*HTDCOEF!BE31</f>
        <v>36204</v>
      </c>
      <c r="BF31" s="61">
        <f>+demanda!BF31*HTDCOEF!BF31</f>
        <v>173599</v>
      </c>
      <c r="BG31" s="61">
        <f>+demanda!BG31*HTDCOEF!BG31</f>
        <v>123596</v>
      </c>
      <c r="BH31" s="61">
        <f>+demanda!BH31*HTDCOEF!BH31</f>
        <v>16817</v>
      </c>
      <c r="BI31" s="61">
        <f>+demanda!BI31*HTDCOEF!BI31</f>
        <v>61152</v>
      </c>
      <c r="BJ31" s="61">
        <f>+demanda!BJ31*HTDCOEF!BJ31</f>
        <v>56904</v>
      </c>
      <c r="BK31" s="61">
        <f>+demanda!BK31*HTDCOEF!BK31</f>
        <v>108744</v>
      </c>
      <c r="BL31" s="61">
        <f>+demanda!BL31*HTDCOEF!BL31</f>
        <v>13817</v>
      </c>
      <c r="BM31" s="61">
        <f>+demanda!BM31*HTDCOEF!BM31</f>
        <v>7365</v>
      </c>
      <c r="BN31" s="61">
        <f>+demanda!BN31*HTDCOEF!BN31</f>
        <v>284627</v>
      </c>
      <c r="BO31" s="61">
        <f>+demanda!BO31*HTDCOEF!BO31</f>
        <v>142663</v>
      </c>
      <c r="BP31" s="61">
        <f>+demanda!BP31*HTDCOEF!BP31</f>
        <v>332439</v>
      </c>
      <c r="BQ31" s="61">
        <f>+demanda!BQ31*HTDCOEF!BQ31</f>
        <v>463133</v>
      </c>
      <c r="BR31" s="61">
        <f>+demanda!BR31*HTDCOEF!BR31</f>
        <v>186808</v>
      </c>
      <c r="BS31" s="61">
        <f>+demanda!BS31*HTDCOEF!BS31</f>
        <v>501764</v>
      </c>
      <c r="BT31" s="61">
        <f>+demanda!BT31*HTDCOEF!BT31</f>
        <v>269383</v>
      </c>
      <c r="BU31" s="61">
        <f>+demanda!BU31*HTDCOEF!BU31</f>
        <v>79853</v>
      </c>
      <c r="BV31" s="61">
        <f>+demanda!BV31*HTDCOEF!BV31</f>
        <v>1563183</v>
      </c>
      <c r="BW31" s="61">
        <f>+demanda!BW31*HTDCOEF!BW31</f>
        <v>505576</v>
      </c>
      <c r="BX31" s="61">
        <f>+demanda!BX31*HTDCOEF!BX31</f>
        <v>265771</v>
      </c>
      <c r="BY31" s="61">
        <f>+demanda!BY31*HTDCOEF!BY31</f>
        <v>241316</v>
      </c>
      <c r="BZ31" s="61">
        <f>+demanda!BZ31*HTDCOEF!BZ31</f>
        <v>107436</v>
      </c>
      <c r="CA31" s="61">
        <f>+demanda!CA31*HTDCOEF!CA31</f>
        <v>284398</v>
      </c>
      <c r="CB31" s="61">
        <f>+demanda!CB31*HTDCOEF!CB31</f>
        <v>215784</v>
      </c>
      <c r="CC31" s="61">
        <f>+demanda!CC31*HTDCOEF!CC31</f>
        <v>69597</v>
      </c>
      <c r="CD31" s="61">
        <f>+demanda!CD31*HTDCOEF!CD31</f>
        <v>488803</v>
      </c>
      <c r="CE31" s="61">
        <f>+demanda!CE31*HTDCOEF!CE31</f>
        <v>225946</v>
      </c>
      <c r="CF31" s="61">
        <f>+demanda!CF31*HTDCOEF!CF31</f>
        <v>66669</v>
      </c>
      <c r="CG31" s="61">
        <f>+demanda!CG31*HTDCOEF!CG31</f>
        <v>221817</v>
      </c>
      <c r="CH31" s="61">
        <f>+demanda!CH31*HTDCOEF!CH31</f>
        <v>79371</v>
      </c>
      <c r="CI31" s="61">
        <f>+demanda!CI31*HTDCOEF!CI31</f>
        <v>217366</v>
      </c>
      <c r="CJ31" s="61">
        <f>+demanda!CJ31*HTDCOEF!CJ31</f>
        <v>53599</v>
      </c>
      <c r="CK31" s="61">
        <f>+demanda!CK31*HTDCOEF!CK31</f>
        <v>10256</v>
      </c>
      <c r="CL31" s="61">
        <f>+demanda!CL31*HTDCOEF!CL31</f>
        <v>1074381</v>
      </c>
      <c r="CM31" s="61">
        <f>+demanda!CM31*HTDCOEF!CM31</f>
        <v>279630</v>
      </c>
    </row>
    <row r="32" spans="1:91" s="62" customFormat="1" x14ac:dyDescent="0.3">
      <c r="A32" s="60" t="s">
        <v>28</v>
      </c>
      <c r="B32" s="61">
        <f>+demanda!B32*HTDCOEF!B32</f>
        <v>8518421</v>
      </c>
      <c r="C32" s="61">
        <f>+demanda!C32*HTDCOEF!C32</f>
        <v>1602146</v>
      </c>
      <c r="D32" s="61">
        <f>+demanda!D32*HTDCOEF!D32</f>
        <v>1069880</v>
      </c>
      <c r="E32" s="61">
        <f>+demanda!E32*HTDCOEF!E32</f>
        <v>635595</v>
      </c>
      <c r="F32" s="61">
        <f>+demanda!F32*HTDCOEF!F32</f>
        <v>1646843</v>
      </c>
      <c r="G32" s="61">
        <f>+demanda!G32*HTDCOEF!G32</f>
        <v>660125</v>
      </c>
      <c r="H32" s="61">
        <f>+demanda!H32*HTDCOEF!H32</f>
        <v>963719</v>
      </c>
      <c r="I32" s="61">
        <f>+demanda!I32*HTDCOEF!I32</f>
        <v>3901968</v>
      </c>
      <c r="J32" s="61">
        <f>+demanda!J32*HTDCOEF!J32</f>
        <v>826394</v>
      </c>
      <c r="K32" s="61">
        <f>+demanda!K32*HTDCOEF!K32</f>
        <v>107534</v>
      </c>
      <c r="L32" s="61">
        <f>+demanda!L32*HTDCOEF!L32</f>
        <v>166695</v>
      </c>
      <c r="M32" s="61">
        <f>+demanda!M32*HTDCOEF!M32</f>
        <v>552969</v>
      </c>
      <c r="N32" s="61">
        <f>+demanda!N32*HTDCOEF!N32</f>
        <v>381019</v>
      </c>
      <c r="O32" s="61">
        <f>+demanda!O32*HTDCOEF!O32</f>
        <v>503573</v>
      </c>
      <c r="P32" s="61">
        <f>+demanda!P32*HTDCOEF!P32</f>
        <v>4616453</v>
      </c>
      <c r="Q32" s="61">
        <f>+demanda!Q32*HTDCOEF!Q32</f>
        <v>775752</v>
      </c>
      <c r="R32" s="61">
        <f>+demanda!R32*HTDCOEF!R32</f>
        <v>962347</v>
      </c>
      <c r="S32" s="61">
        <f>+demanda!S32*HTDCOEF!S32</f>
        <v>468900</v>
      </c>
      <c r="T32" s="61">
        <f>+demanda!T32*HTDCOEF!T32</f>
        <v>1093874</v>
      </c>
      <c r="U32" s="61">
        <f>+demanda!U32*HTDCOEF!U32</f>
        <v>279106</v>
      </c>
      <c r="V32" s="61">
        <f>+demanda!V32*HTDCOEF!V32</f>
        <v>460145</v>
      </c>
      <c r="W32" s="61">
        <f>+demanda!W32*HTDCOEF!W32</f>
        <v>26691702</v>
      </c>
      <c r="X32" s="61">
        <f>+demanda!X32*HTDCOEF!X32</f>
        <v>4215472</v>
      </c>
      <c r="Y32" s="61">
        <f>+demanda!Y32*HTDCOEF!Y32</f>
        <v>5822278</v>
      </c>
      <c r="Z32" s="61">
        <f>+demanda!Z32*HTDCOEF!Z32</f>
        <v>4404958</v>
      </c>
      <c r="AA32" s="61">
        <f>+demanda!AA32*HTDCOEF!AA32</f>
        <v>4635356</v>
      </c>
      <c r="AB32" s="61">
        <f>+demanda!AB32*HTDCOEF!AB32</f>
        <v>2206674</v>
      </c>
      <c r="AC32" s="61">
        <f>+demanda!AC32*HTDCOEF!AC32</f>
        <v>1899490</v>
      </c>
      <c r="AD32" s="61">
        <f>+demanda!AD32*HTDCOEF!AD32</f>
        <v>8560446</v>
      </c>
      <c r="AE32" s="61">
        <f>+demanda!AE32*HTDCOEF!AE32</f>
        <v>1835288</v>
      </c>
      <c r="AF32" s="61">
        <f>+demanda!AF32*HTDCOEF!AF32</f>
        <v>333671</v>
      </c>
      <c r="AG32" s="61">
        <f>+demanda!AG32*HTDCOEF!AG32</f>
        <v>619704</v>
      </c>
      <c r="AH32" s="61">
        <f>+demanda!AH32*HTDCOEF!AH32</f>
        <v>1158828</v>
      </c>
      <c r="AI32" s="61">
        <f>+demanda!AI32*HTDCOEF!AI32</f>
        <v>1171097</v>
      </c>
      <c r="AJ32" s="61">
        <f>+demanda!AJ32*HTDCOEF!AJ32</f>
        <v>875831</v>
      </c>
      <c r="AK32" s="61">
        <f>+demanda!AK32*HTDCOEF!AK32</f>
        <v>18131256</v>
      </c>
      <c r="AL32" s="61">
        <f>+demanda!AL32*HTDCOEF!AL32</f>
        <v>2380183</v>
      </c>
      <c r="AM32" s="61">
        <f>+demanda!AM32*HTDCOEF!AM32</f>
        <v>5488607</v>
      </c>
      <c r="AN32" s="61">
        <f>+demanda!AN32*HTDCOEF!AN32</f>
        <v>3785254</v>
      </c>
      <c r="AO32" s="61">
        <f>+demanda!AO32*HTDCOEF!AO32</f>
        <v>3476528</v>
      </c>
      <c r="AP32" s="61">
        <f>+demanda!AP32*HTDCOEF!AP32</f>
        <v>1035577</v>
      </c>
      <c r="AQ32" s="61">
        <f>+demanda!AQ32*HTDCOEF!AQ32</f>
        <v>1023659</v>
      </c>
      <c r="AR32" s="61">
        <f>+demanda!AR32*HTDCOEF!AR32</f>
        <v>85376</v>
      </c>
      <c r="AS32" s="61">
        <f>+demanda!AS32*HTDCOEF!AS32</f>
        <v>223734</v>
      </c>
      <c r="AT32" s="61">
        <f>+demanda!AT32*HTDCOEF!AT32</f>
        <v>123974</v>
      </c>
      <c r="AU32" s="61">
        <f>+demanda!AU32*HTDCOEF!AU32</f>
        <v>236848</v>
      </c>
      <c r="AV32" s="61">
        <f>+demanda!AV32*HTDCOEF!AV32</f>
        <v>99899</v>
      </c>
      <c r="AW32" s="61">
        <f>+demanda!AW32*HTDCOEF!AW32</f>
        <v>50020</v>
      </c>
      <c r="AX32" s="61">
        <f>+demanda!AX32*HTDCOEF!AX32</f>
        <v>487291</v>
      </c>
      <c r="AY32" s="61">
        <f>+demanda!AY32*HTDCOEF!AY32</f>
        <v>295004</v>
      </c>
      <c r="AZ32" s="61">
        <f>+demanda!AZ32*HTDCOEF!AZ32</f>
        <v>64228</v>
      </c>
      <c r="BA32" s="61">
        <f>+demanda!BA32*HTDCOEF!BA32</f>
        <v>144313</v>
      </c>
      <c r="BB32" s="61">
        <f>+demanda!BB32*HTDCOEF!BB32</f>
        <v>68818</v>
      </c>
      <c r="BC32" s="61">
        <f>+demanda!BC32*HTDCOEF!BC32</f>
        <v>114568</v>
      </c>
      <c r="BD32" s="61">
        <f>+demanda!BD32*HTDCOEF!BD32</f>
        <v>81994</v>
      </c>
      <c r="BE32" s="61">
        <f>+demanda!BE32*HTDCOEF!BE32</f>
        <v>39749</v>
      </c>
      <c r="BF32" s="61">
        <f>+demanda!BF32*HTDCOEF!BF32</f>
        <v>177259</v>
      </c>
      <c r="BG32" s="61">
        <f>+demanda!BG32*HTDCOEF!BG32</f>
        <v>135464</v>
      </c>
      <c r="BH32" s="61">
        <f>+demanda!BH32*HTDCOEF!BH32</f>
        <v>21148</v>
      </c>
      <c r="BI32" s="61">
        <f>+demanda!BI32*HTDCOEF!BI32</f>
        <v>79421</v>
      </c>
      <c r="BJ32" s="61">
        <f>+demanda!BJ32*HTDCOEF!BJ32</f>
        <v>55157</v>
      </c>
      <c r="BK32" s="61">
        <f>+demanda!BK32*HTDCOEF!BK32</f>
        <v>122280</v>
      </c>
      <c r="BL32" s="61">
        <f>+demanda!BL32*HTDCOEF!BL32</f>
        <v>17904</v>
      </c>
      <c r="BM32" s="61">
        <f>+demanda!BM32*HTDCOEF!BM32</f>
        <v>10271</v>
      </c>
      <c r="BN32" s="61">
        <f>+demanda!BN32*HTDCOEF!BN32</f>
        <v>310032</v>
      </c>
      <c r="BO32" s="61">
        <f>+demanda!BO32*HTDCOEF!BO32</f>
        <v>159540</v>
      </c>
      <c r="BP32" s="61">
        <f>+demanda!BP32*HTDCOEF!BP32</f>
        <v>274478</v>
      </c>
      <c r="BQ32" s="61">
        <f>+demanda!BQ32*HTDCOEF!BQ32</f>
        <v>601202</v>
      </c>
      <c r="BR32" s="61">
        <f>+demanda!BR32*HTDCOEF!BR32</f>
        <v>200736</v>
      </c>
      <c r="BS32" s="61">
        <f>+demanda!BS32*HTDCOEF!BS32</f>
        <v>477588</v>
      </c>
      <c r="BT32" s="61">
        <f>+demanda!BT32*HTDCOEF!BT32</f>
        <v>288271</v>
      </c>
      <c r="BU32" s="61">
        <f>+demanda!BU32*HTDCOEF!BU32</f>
        <v>83183</v>
      </c>
      <c r="BV32" s="61">
        <f>+demanda!BV32*HTDCOEF!BV32</f>
        <v>1751782</v>
      </c>
      <c r="BW32" s="61">
        <f>+demanda!BW32*HTDCOEF!BW32</f>
        <v>538233</v>
      </c>
      <c r="BX32" s="61">
        <f>+demanda!BX32*HTDCOEF!BX32</f>
        <v>183989</v>
      </c>
      <c r="BY32" s="61">
        <f>+demanda!BY32*HTDCOEF!BY32</f>
        <v>315648</v>
      </c>
      <c r="BZ32" s="61">
        <f>+demanda!BZ32*HTDCOEF!BZ32</f>
        <v>120388</v>
      </c>
      <c r="CA32" s="61">
        <f>+demanda!CA32*HTDCOEF!CA32</f>
        <v>240208</v>
      </c>
      <c r="CB32" s="61">
        <f>+demanda!CB32*HTDCOEF!CB32</f>
        <v>204075</v>
      </c>
      <c r="CC32" s="61">
        <f>+demanda!CC32*HTDCOEF!CC32</f>
        <v>68770</v>
      </c>
      <c r="CD32" s="61">
        <f>+demanda!CD32*HTDCOEF!CD32</f>
        <v>463241</v>
      </c>
      <c r="CE32" s="61">
        <f>+demanda!CE32*HTDCOEF!CE32</f>
        <v>238969</v>
      </c>
      <c r="CF32" s="61">
        <f>+demanda!CF32*HTDCOEF!CF32</f>
        <v>90489</v>
      </c>
      <c r="CG32" s="61">
        <f>+demanda!CG32*HTDCOEF!CG32</f>
        <v>285554</v>
      </c>
      <c r="CH32" s="61">
        <f>+demanda!CH32*HTDCOEF!CH32</f>
        <v>80348</v>
      </c>
      <c r="CI32" s="61">
        <f>+demanda!CI32*HTDCOEF!CI32</f>
        <v>237380</v>
      </c>
      <c r="CJ32" s="61">
        <f>+demanda!CJ32*HTDCOEF!CJ32</f>
        <v>84195</v>
      </c>
      <c r="CK32" s="61">
        <f>+demanda!CK32*HTDCOEF!CK32</f>
        <v>14413</v>
      </c>
      <c r="CL32" s="61">
        <f>+demanda!CL32*HTDCOEF!CL32</f>
        <v>1288540</v>
      </c>
      <c r="CM32" s="61">
        <f>+demanda!CM32*HTDCOEF!CM32</f>
        <v>299264</v>
      </c>
    </row>
    <row r="33" spans="1:91" s="62" customFormat="1" x14ac:dyDescent="0.3">
      <c r="A33" s="60" t="s">
        <v>52</v>
      </c>
      <c r="B33" s="61">
        <f>+demanda!B33*HTDCOEF!B33</f>
        <v>9038987</v>
      </c>
      <c r="C33" s="61">
        <f>+demanda!C33*HTDCOEF!C33</f>
        <v>1595348</v>
      </c>
      <c r="D33" s="61">
        <f>+demanda!D33*HTDCOEF!D33</f>
        <v>1376319</v>
      </c>
      <c r="E33" s="61">
        <f>+demanda!E33*HTDCOEF!E33</f>
        <v>660804</v>
      </c>
      <c r="F33" s="61">
        <f>+demanda!F33*HTDCOEF!F33</f>
        <v>1830457</v>
      </c>
      <c r="G33" s="61">
        <f>+demanda!G33*HTDCOEF!G33</f>
        <v>721075</v>
      </c>
      <c r="H33" s="61">
        <f>+demanda!H33*HTDCOEF!H33</f>
        <v>922355</v>
      </c>
      <c r="I33" s="61">
        <f>+demanda!I33*HTDCOEF!I33</f>
        <v>4270431</v>
      </c>
      <c r="J33" s="61">
        <f>+demanda!J33*HTDCOEF!J33</f>
        <v>913195</v>
      </c>
      <c r="K33" s="61">
        <f>+demanda!K33*HTDCOEF!K33</f>
        <v>148529</v>
      </c>
      <c r="L33" s="61">
        <f>+demanda!L33*HTDCOEF!L33</f>
        <v>185351</v>
      </c>
      <c r="M33" s="61">
        <f>+demanda!M33*HTDCOEF!M33</f>
        <v>655261</v>
      </c>
      <c r="N33" s="61">
        <f>+demanda!N33*HTDCOEF!N33</f>
        <v>455532</v>
      </c>
      <c r="O33" s="61">
        <f>+demanda!O33*HTDCOEF!O33</f>
        <v>514208</v>
      </c>
      <c r="P33" s="61">
        <f>+demanda!P33*HTDCOEF!P33</f>
        <v>4768556</v>
      </c>
      <c r="Q33" s="61">
        <f>+demanda!Q33*HTDCOEF!Q33</f>
        <v>682153</v>
      </c>
      <c r="R33" s="61">
        <f>+demanda!R33*HTDCOEF!R33</f>
        <v>1227790</v>
      </c>
      <c r="S33" s="61">
        <f>+demanda!S33*HTDCOEF!S33</f>
        <v>475453</v>
      </c>
      <c r="T33" s="61">
        <f>+demanda!T33*HTDCOEF!T33</f>
        <v>1175196</v>
      </c>
      <c r="U33" s="61">
        <f>+demanda!U33*HTDCOEF!U33</f>
        <v>265543</v>
      </c>
      <c r="V33" s="61">
        <f>+demanda!V33*HTDCOEF!V33</f>
        <v>408147</v>
      </c>
      <c r="W33" s="61">
        <f>+demanda!W33*HTDCOEF!W33</f>
        <v>31567799</v>
      </c>
      <c r="X33" s="61">
        <f>+demanda!X33*HTDCOEF!X33</f>
        <v>4706211</v>
      </c>
      <c r="Y33" s="61">
        <f>+demanda!Y33*HTDCOEF!Y33</f>
        <v>8449287</v>
      </c>
      <c r="Z33" s="61">
        <f>+demanda!Z33*HTDCOEF!Z33</f>
        <v>4737833</v>
      </c>
      <c r="AA33" s="61">
        <f>+demanda!AA33*HTDCOEF!AA33</f>
        <v>5855847</v>
      </c>
      <c r="AB33" s="61">
        <f>+demanda!AB33*HTDCOEF!AB33</f>
        <v>2550098</v>
      </c>
      <c r="AC33" s="61">
        <f>+demanda!AC33*HTDCOEF!AC33</f>
        <v>1755052</v>
      </c>
      <c r="AD33" s="61">
        <f>+demanda!AD33*HTDCOEF!AD33</f>
        <v>9869795</v>
      </c>
      <c r="AE33" s="61">
        <f>+demanda!AE33*HTDCOEF!AE33</f>
        <v>2206999</v>
      </c>
      <c r="AF33" s="61">
        <f>+demanda!AF33*HTDCOEF!AF33</f>
        <v>614482</v>
      </c>
      <c r="AG33" s="61">
        <f>+demanda!AG33*HTDCOEF!AG33</f>
        <v>765106</v>
      </c>
      <c r="AH33" s="61">
        <f>+demanda!AH33*HTDCOEF!AH33</f>
        <v>1389852</v>
      </c>
      <c r="AI33" s="61">
        <f>+demanda!AI33*HTDCOEF!AI33</f>
        <v>1429840</v>
      </c>
      <c r="AJ33" s="61">
        <f>+demanda!AJ33*HTDCOEF!AJ33</f>
        <v>859384</v>
      </c>
      <c r="AK33" s="61">
        <f>+demanda!AK33*HTDCOEF!AK33</f>
        <v>21698004</v>
      </c>
      <c r="AL33" s="61">
        <f>+demanda!AL33*HTDCOEF!AL33</f>
        <v>2499212</v>
      </c>
      <c r="AM33" s="61">
        <f>+demanda!AM33*HTDCOEF!AM33</f>
        <v>7834805</v>
      </c>
      <c r="AN33" s="61">
        <f>+demanda!AN33*HTDCOEF!AN33</f>
        <v>3972727</v>
      </c>
      <c r="AO33" s="61">
        <f>+demanda!AO33*HTDCOEF!AO33</f>
        <v>4465995</v>
      </c>
      <c r="AP33" s="61">
        <f>+demanda!AP33*HTDCOEF!AP33</f>
        <v>1120258</v>
      </c>
      <c r="AQ33" s="61">
        <f>+demanda!AQ33*HTDCOEF!AQ33</f>
        <v>895668</v>
      </c>
      <c r="AR33" s="61">
        <f>+demanda!AR33*HTDCOEF!AR33</f>
        <v>142759</v>
      </c>
      <c r="AS33" s="61">
        <f>+demanda!AS33*HTDCOEF!AS33</f>
        <v>233693</v>
      </c>
      <c r="AT33" s="61">
        <f>+demanda!AT33*HTDCOEF!AT33</f>
        <v>92094</v>
      </c>
      <c r="AU33" s="61">
        <f>+demanda!AU33*HTDCOEF!AU33</f>
        <v>221915</v>
      </c>
      <c r="AV33" s="61">
        <f>+demanda!AV33*HTDCOEF!AV33</f>
        <v>127353</v>
      </c>
      <c r="AW33" s="61">
        <f>+demanda!AW33*HTDCOEF!AW33</f>
        <v>40315</v>
      </c>
      <c r="AX33" s="61">
        <f>+demanda!AX33*HTDCOEF!AX33</f>
        <v>505375</v>
      </c>
      <c r="AY33" s="61">
        <f>+demanda!AY33*HTDCOEF!AY33</f>
        <v>231845</v>
      </c>
      <c r="AZ33" s="61">
        <f>+demanda!AZ33*HTDCOEF!AZ33</f>
        <v>115514</v>
      </c>
      <c r="BA33" s="61">
        <f>+demanda!BA33*HTDCOEF!BA33</f>
        <v>160332</v>
      </c>
      <c r="BB33" s="61">
        <f>+demanda!BB33*HTDCOEF!BB33</f>
        <v>49017</v>
      </c>
      <c r="BC33" s="61">
        <f>+demanda!BC33*HTDCOEF!BC33</f>
        <v>117270</v>
      </c>
      <c r="BD33" s="61">
        <f>+demanda!BD33*HTDCOEF!BD33</f>
        <v>106168</v>
      </c>
      <c r="BE33" s="61">
        <f>+demanda!BE33*HTDCOEF!BE33</f>
        <v>34244</v>
      </c>
      <c r="BF33" s="61">
        <f>+demanda!BF33*HTDCOEF!BF33</f>
        <v>220238</v>
      </c>
      <c r="BG33" s="61">
        <f>+demanda!BG33*HTDCOEF!BG33</f>
        <v>110412</v>
      </c>
      <c r="BH33" s="61">
        <f>+demanda!BH33*HTDCOEF!BH33</f>
        <v>27245</v>
      </c>
      <c r="BI33" s="61">
        <f>+demanda!BI33*HTDCOEF!BI33</f>
        <v>73361</v>
      </c>
      <c r="BJ33" s="61">
        <f>+demanda!BJ33*HTDCOEF!BJ33</f>
        <v>43077</v>
      </c>
      <c r="BK33" s="61">
        <f>+demanda!BK33*HTDCOEF!BK33</f>
        <v>104645</v>
      </c>
      <c r="BL33" s="61">
        <f>+demanda!BL33*HTDCOEF!BL33</f>
        <v>21185</v>
      </c>
      <c r="BM33" s="61">
        <f>+demanda!BM33*HTDCOEF!BM33</f>
        <v>6072</v>
      </c>
      <c r="BN33" s="61">
        <f>+demanda!BN33*HTDCOEF!BN33</f>
        <v>285136</v>
      </c>
      <c r="BO33" s="61">
        <f>+demanda!BO33*HTDCOEF!BO33</f>
        <v>121433</v>
      </c>
      <c r="BP33" s="61">
        <f>+demanda!BP33*HTDCOEF!BP33</f>
        <v>504917</v>
      </c>
      <c r="BQ33" s="61">
        <f>+demanda!BQ33*HTDCOEF!BQ33</f>
        <v>729231</v>
      </c>
      <c r="BR33" s="61">
        <f>+demanda!BR33*HTDCOEF!BR33</f>
        <v>143600</v>
      </c>
      <c r="BS33" s="61">
        <f>+demanda!BS33*HTDCOEF!BS33</f>
        <v>463735</v>
      </c>
      <c r="BT33" s="61">
        <f>+demanda!BT33*HTDCOEF!BT33</f>
        <v>414100</v>
      </c>
      <c r="BU33" s="61">
        <f>+demanda!BU33*HTDCOEF!BU33</f>
        <v>72146</v>
      </c>
      <c r="BV33" s="61">
        <f>+demanda!BV33*HTDCOEF!BV33</f>
        <v>1949214</v>
      </c>
      <c r="BW33" s="61">
        <f>+demanda!BW33*HTDCOEF!BW33</f>
        <v>429268</v>
      </c>
      <c r="BX33" s="61">
        <f>+demanda!BX33*HTDCOEF!BX33</f>
        <v>354624</v>
      </c>
      <c r="BY33" s="61">
        <f>+demanda!BY33*HTDCOEF!BY33</f>
        <v>376356</v>
      </c>
      <c r="BZ33" s="61">
        <f>+demanda!BZ33*HTDCOEF!BZ33</f>
        <v>80106</v>
      </c>
      <c r="CA33" s="61">
        <f>+demanda!CA33*HTDCOEF!CA33</f>
        <v>243354</v>
      </c>
      <c r="CB33" s="61">
        <f>+demanda!CB33*HTDCOEF!CB33</f>
        <v>289725</v>
      </c>
      <c r="CC33" s="61">
        <f>+demanda!CC33*HTDCOEF!CC33</f>
        <v>62794</v>
      </c>
      <c r="CD33" s="61">
        <f>+demanda!CD33*HTDCOEF!CD33</f>
        <v>608949</v>
      </c>
      <c r="CE33" s="61">
        <f>+demanda!CE33*HTDCOEF!CE33</f>
        <v>191092</v>
      </c>
      <c r="CF33" s="61">
        <f>+demanda!CF33*HTDCOEF!CF33</f>
        <v>150293</v>
      </c>
      <c r="CG33" s="61">
        <f>+demanda!CG33*HTDCOEF!CG33</f>
        <v>352875</v>
      </c>
      <c r="CH33" s="61">
        <f>+demanda!CH33*HTDCOEF!CH33</f>
        <v>63494</v>
      </c>
      <c r="CI33" s="61">
        <f>+demanda!CI33*HTDCOEF!CI33</f>
        <v>220382</v>
      </c>
      <c r="CJ33" s="61">
        <f>+demanda!CJ33*HTDCOEF!CJ33</f>
        <v>124375</v>
      </c>
      <c r="CK33" s="61">
        <f>+demanda!CK33*HTDCOEF!CK33</f>
        <v>9353</v>
      </c>
      <c r="CL33" s="61">
        <f>+demanda!CL33*HTDCOEF!CL33</f>
        <v>1340265</v>
      </c>
      <c r="CM33" s="61">
        <f>+demanda!CM33*HTDCOEF!CM33</f>
        <v>238176</v>
      </c>
    </row>
    <row r="34" spans="1:91" s="62" customFormat="1" x14ac:dyDescent="0.3">
      <c r="A34" s="60" t="s">
        <v>53</v>
      </c>
      <c r="B34" s="61">
        <f>+demanda!B34*HTDCOEF!B34</f>
        <v>9885449</v>
      </c>
      <c r="C34" s="61">
        <f>+demanda!C34*HTDCOEF!C34</f>
        <v>1618064</v>
      </c>
      <c r="D34" s="61">
        <f>+demanda!D34*HTDCOEF!D34</f>
        <v>1489427</v>
      </c>
      <c r="E34" s="61">
        <f>+demanda!E34*HTDCOEF!E34</f>
        <v>773498</v>
      </c>
      <c r="F34" s="61">
        <f>+demanda!F34*HTDCOEF!F34</f>
        <v>2026627</v>
      </c>
      <c r="G34" s="61">
        <f>+demanda!G34*HTDCOEF!G34</f>
        <v>820779</v>
      </c>
      <c r="H34" s="61">
        <f>+demanda!H34*HTDCOEF!H34</f>
        <v>885609</v>
      </c>
      <c r="I34" s="61">
        <f>+demanda!I34*HTDCOEF!I34</f>
        <v>4798578</v>
      </c>
      <c r="J34" s="61">
        <f>+demanda!J34*HTDCOEF!J34</f>
        <v>1006806</v>
      </c>
      <c r="K34" s="61">
        <f>+demanda!K34*HTDCOEF!K34</f>
        <v>151244</v>
      </c>
      <c r="L34" s="61">
        <f>+demanda!L34*HTDCOEF!L34</f>
        <v>236717</v>
      </c>
      <c r="M34" s="61">
        <f>+demanda!M34*HTDCOEF!M34</f>
        <v>699994</v>
      </c>
      <c r="N34" s="61">
        <f>+demanda!N34*HTDCOEF!N34</f>
        <v>542548</v>
      </c>
      <c r="O34" s="61">
        <f>+demanda!O34*HTDCOEF!O34</f>
        <v>480942</v>
      </c>
      <c r="P34" s="61">
        <f>+demanda!P34*HTDCOEF!P34</f>
        <v>5086871</v>
      </c>
      <c r="Q34" s="61">
        <f>+demanda!Q34*HTDCOEF!Q34</f>
        <v>611258</v>
      </c>
      <c r="R34" s="61">
        <f>+demanda!R34*HTDCOEF!R34</f>
        <v>1338183</v>
      </c>
      <c r="S34" s="61">
        <f>+demanda!S34*HTDCOEF!S34</f>
        <v>536781</v>
      </c>
      <c r="T34" s="61">
        <f>+demanda!T34*HTDCOEF!T34</f>
        <v>1326633</v>
      </c>
      <c r="U34" s="61">
        <f>+demanda!U34*HTDCOEF!U34</f>
        <v>278231</v>
      </c>
      <c r="V34" s="61">
        <f>+demanda!V34*HTDCOEF!V34</f>
        <v>404667</v>
      </c>
      <c r="W34" s="61">
        <f>+demanda!W34*HTDCOEF!W34</f>
        <v>37641540</v>
      </c>
      <c r="X34" s="61">
        <f>+demanda!X34*HTDCOEF!X34</f>
        <v>5638947</v>
      </c>
      <c r="Y34" s="61">
        <f>+demanda!Y34*HTDCOEF!Y34</f>
        <v>9715380</v>
      </c>
      <c r="Z34" s="61">
        <f>+demanda!Z34*HTDCOEF!Z34</f>
        <v>5805977</v>
      </c>
      <c r="AA34" s="61">
        <f>+demanda!AA34*HTDCOEF!AA34</f>
        <v>7276073</v>
      </c>
      <c r="AB34" s="61">
        <f>+demanda!AB34*HTDCOEF!AB34</f>
        <v>3107199</v>
      </c>
      <c r="AC34" s="61">
        <f>+demanda!AC34*HTDCOEF!AC34</f>
        <v>1671418</v>
      </c>
      <c r="AD34" s="61">
        <f>+demanda!AD34*HTDCOEF!AD34</f>
        <v>12942831</v>
      </c>
      <c r="AE34" s="61">
        <f>+demanda!AE34*HTDCOEF!AE34</f>
        <v>3256471</v>
      </c>
      <c r="AF34" s="61">
        <f>+demanda!AF34*HTDCOEF!AF34</f>
        <v>676390</v>
      </c>
      <c r="AG34" s="61">
        <f>+demanda!AG34*HTDCOEF!AG34</f>
        <v>1101816</v>
      </c>
      <c r="AH34" s="61">
        <f>+demanda!AH34*HTDCOEF!AH34</f>
        <v>1733745</v>
      </c>
      <c r="AI34" s="61">
        <f>+demanda!AI34*HTDCOEF!AI34</f>
        <v>1977183</v>
      </c>
      <c r="AJ34" s="61">
        <f>+demanda!AJ34*HTDCOEF!AJ34</f>
        <v>812651</v>
      </c>
      <c r="AK34" s="61">
        <f>+demanda!AK34*HTDCOEF!AK34</f>
        <v>24698709</v>
      </c>
      <c r="AL34" s="61">
        <f>+demanda!AL34*HTDCOEF!AL34</f>
        <v>2382475</v>
      </c>
      <c r="AM34" s="61">
        <f>+demanda!AM34*HTDCOEF!AM34</f>
        <v>9038991</v>
      </c>
      <c r="AN34" s="61">
        <f>+demanda!AN34*HTDCOEF!AN34</f>
        <v>4704161</v>
      </c>
      <c r="AO34" s="61">
        <f>+demanda!AO34*HTDCOEF!AO34</f>
        <v>5542328</v>
      </c>
      <c r="AP34" s="61">
        <f>+demanda!AP34*HTDCOEF!AP34</f>
        <v>1130015</v>
      </c>
      <c r="AQ34" s="61">
        <f>+demanda!AQ34*HTDCOEF!AQ34</f>
        <v>858768</v>
      </c>
      <c r="AR34" s="61">
        <f>+demanda!AR34*HTDCOEF!AR34</f>
        <v>173883</v>
      </c>
      <c r="AS34" s="61">
        <f>+demanda!AS34*HTDCOEF!AS34</f>
        <v>278929</v>
      </c>
      <c r="AT34" s="61">
        <f>+demanda!AT34*HTDCOEF!AT34</f>
        <v>79798</v>
      </c>
      <c r="AU34" s="61">
        <f>+demanda!AU34*HTDCOEF!AU34</f>
        <v>199968</v>
      </c>
      <c r="AV34" s="61">
        <f>+demanda!AV34*HTDCOEF!AV34</f>
        <v>128243</v>
      </c>
      <c r="AW34" s="61">
        <f>+demanda!AW34*HTDCOEF!AW34</f>
        <v>35113</v>
      </c>
      <c r="AX34" s="61">
        <f>+demanda!AX34*HTDCOEF!AX34</f>
        <v>533212</v>
      </c>
      <c r="AY34" s="61">
        <f>+demanda!AY34*HTDCOEF!AY34</f>
        <v>188918</v>
      </c>
      <c r="AZ34" s="61">
        <f>+demanda!AZ34*HTDCOEF!AZ34</f>
        <v>142697</v>
      </c>
      <c r="BA34" s="61">
        <f>+demanda!BA34*HTDCOEF!BA34</f>
        <v>203925</v>
      </c>
      <c r="BB34" s="61">
        <f>+demanda!BB34*HTDCOEF!BB34</f>
        <v>42264</v>
      </c>
      <c r="BC34" s="61">
        <f>+demanda!BC34*HTDCOEF!BC34</f>
        <v>113771</v>
      </c>
      <c r="BD34" s="61">
        <f>+demanda!BD34*HTDCOEF!BD34</f>
        <v>109689</v>
      </c>
      <c r="BE34" s="61">
        <f>+demanda!BE34*HTDCOEF!BE34</f>
        <v>30346</v>
      </c>
      <c r="BF34" s="61">
        <f>+demanda!BF34*HTDCOEF!BF34</f>
        <v>272100</v>
      </c>
      <c r="BG34" s="61">
        <f>+demanda!BG34*HTDCOEF!BG34</f>
        <v>92014</v>
      </c>
      <c r="BH34" s="61">
        <f>+demanda!BH34*HTDCOEF!BH34</f>
        <v>31185</v>
      </c>
      <c r="BI34" s="61">
        <f>+demanda!BI34*HTDCOEF!BI34</f>
        <v>75004</v>
      </c>
      <c r="BJ34" s="61">
        <f>+demanda!BJ34*HTDCOEF!BJ34</f>
        <v>37534</v>
      </c>
      <c r="BK34" s="61">
        <f>+demanda!BK34*HTDCOEF!BK34</f>
        <v>86197</v>
      </c>
      <c r="BL34" s="61">
        <f>+demanda!BL34*HTDCOEF!BL34</f>
        <v>18554</v>
      </c>
      <c r="BM34" s="61">
        <f>+demanda!BM34*HTDCOEF!BM34</f>
        <v>4767</v>
      </c>
      <c r="BN34" s="61">
        <f>+demanda!BN34*HTDCOEF!BN34</f>
        <v>261113</v>
      </c>
      <c r="BO34" s="61">
        <f>+demanda!BO34*HTDCOEF!BO34</f>
        <v>96904</v>
      </c>
      <c r="BP34" s="61">
        <f>+demanda!BP34*HTDCOEF!BP34</f>
        <v>821622</v>
      </c>
      <c r="BQ34" s="61">
        <f>+demanda!BQ34*HTDCOEF!BQ34</f>
        <v>953994</v>
      </c>
      <c r="BR34" s="61">
        <f>+demanda!BR34*HTDCOEF!BR34</f>
        <v>124840</v>
      </c>
      <c r="BS34" s="61">
        <f>+demanda!BS34*HTDCOEF!BS34</f>
        <v>471452</v>
      </c>
      <c r="BT34" s="61">
        <f>+demanda!BT34*HTDCOEF!BT34</f>
        <v>578732</v>
      </c>
      <c r="BU34" s="61">
        <f>+demanda!BU34*HTDCOEF!BU34</f>
        <v>64654</v>
      </c>
      <c r="BV34" s="61">
        <f>+demanda!BV34*HTDCOEF!BV34</f>
        <v>2269242</v>
      </c>
      <c r="BW34" s="61">
        <f>+demanda!BW34*HTDCOEF!BW34</f>
        <v>354410</v>
      </c>
      <c r="BX34" s="61">
        <f>+demanda!BX34*HTDCOEF!BX34</f>
        <v>633489</v>
      </c>
      <c r="BY34" s="61">
        <f>+demanda!BY34*HTDCOEF!BY34</f>
        <v>658173</v>
      </c>
      <c r="BZ34" s="61">
        <f>+demanda!BZ34*HTDCOEF!BZ34</f>
        <v>67701</v>
      </c>
      <c r="CA34" s="61">
        <f>+demanda!CA34*HTDCOEF!CA34</f>
        <v>301403</v>
      </c>
      <c r="CB34" s="61">
        <f>+demanda!CB34*HTDCOEF!CB34</f>
        <v>449318</v>
      </c>
      <c r="CC34" s="61">
        <f>+demanda!CC34*HTDCOEF!CC34</f>
        <v>56818</v>
      </c>
      <c r="CD34" s="61">
        <f>+demanda!CD34*HTDCOEF!CD34</f>
        <v>926228</v>
      </c>
      <c r="CE34" s="61">
        <f>+demanda!CE34*HTDCOEF!CE34</f>
        <v>163341</v>
      </c>
      <c r="CF34" s="61">
        <f>+demanda!CF34*HTDCOEF!CF34</f>
        <v>188133</v>
      </c>
      <c r="CG34" s="61">
        <f>+demanda!CG34*HTDCOEF!CG34</f>
        <v>295821</v>
      </c>
      <c r="CH34" s="61">
        <f>+demanda!CH34*HTDCOEF!CH34</f>
        <v>57139</v>
      </c>
      <c r="CI34" s="61">
        <f>+demanda!CI34*HTDCOEF!CI34</f>
        <v>170049</v>
      </c>
      <c r="CJ34" s="61">
        <f>+demanda!CJ34*HTDCOEF!CJ34</f>
        <v>129415</v>
      </c>
      <c r="CK34" s="61">
        <f>+demanda!CK34*HTDCOEF!CK34</f>
        <v>7836</v>
      </c>
      <c r="CL34" s="61">
        <f>+demanda!CL34*HTDCOEF!CL34</f>
        <v>1343014</v>
      </c>
      <c r="CM34" s="61">
        <f>+demanda!CM34*HTDCOEF!CM34</f>
        <v>191068</v>
      </c>
    </row>
    <row r="35" spans="1:91" s="62" customFormat="1" x14ac:dyDescent="0.3">
      <c r="A35" s="60" t="s">
        <v>54</v>
      </c>
      <c r="B35" s="61">
        <f>+demanda!B35*HTDCOEF!B35</f>
        <v>11228638</v>
      </c>
      <c r="C35" s="61">
        <f>+demanda!C35*HTDCOEF!C35</f>
        <v>1936158</v>
      </c>
      <c r="D35" s="61">
        <f>+demanda!D35*HTDCOEF!D35</f>
        <v>1571578</v>
      </c>
      <c r="E35" s="61">
        <f>+demanda!E35*HTDCOEF!E35</f>
        <v>828943</v>
      </c>
      <c r="F35" s="61">
        <f>+demanda!F35*HTDCOEF!F35</f>
        <v>2264010</v>
      </c>
      <c r="G35" s="61">
        <f>+demanda!G35*HTDCOEF!G35</f>
        <v>942895</v>
      </c>
      <c r="H35" s="61">
        <f>+demanda!H35*HTDCOEF!H35</f>
        <v>810185</v>
      </c>
      <c r="I35" s="61">
        <f>+demanda!I35*HTDCOEF!I35</f>
        <v>5684286</v>
      </c>
      <c r="J35" s="61">
        <f>+demanda!J35*HTDCOEF!J35</f>
        <v>1210814</v>
      </c>
      <c r="K35" s="61">
        <f>+demanda!K35*HTDCOEF!K35</f>
        <v>183649</v>
      </c>
      <c r="L35" s="61">
        <f>+demanda!L35*HTDCOEF!L35</f>
        <v>268071</v>
      </c>
      <c r="M35" s="61">
        <f>+demanda!M35*HTDCOEF!M35</f>
        <v>784009</v>
      </c>
      <c r="N35" s="61">
        <f>+demanda!N35*HTDCOEF!N35</f>
        <v>632441</v>
      </c>
      <c r="O35" s="61">
        <f>+demanda!O35*HTDCOEF!O35</f>
        <v>437726</v>
      </c>
      <c r="P35" s="61">
        <f>+demanda!P35*HTDCOEF!P35</f>
        <v>5544353</v>
      </c>
      <c r="Q35" s="61">
        <f>+demanda!Q35*HTDCOEF!Q35</f>
        <v>725344</v>
      </c>
      <c r="R35" s="61">
        <f>+demanda!R35*HTDCOEF!R35</f>
        <v>1387929</v>
      </c>
      <c r="S35" s="61">
        <f>+demanda!S35*HTDCOEF!S35</f>
        <v>560872</v>
      </c>
      <c r="T35" s="61">
        <f>+demanda!T35*HTDCOEF!T35</f>
        <v>1480001</v>
      </c>
      <c r="U35" s="61">
        <f>+demanda!U35*HTDCOEF!U35</f>
        <v>310454</v>
      </c>
      <c r="V35" s="61">
        <f>+demanda!V35*HTDCOEF!V35</f>
        <v>372459</v>
      </c>
      <c r="W35" s="61">
        <f>+demanda!W35*HTDCOEF!W35</f>
        <v>42991384</v>
      </c>
      <c r="X35" s="61">
        <f>+demanda!X35*HTDCOEF!X35</f>
        <v>6773374</v>
      </c>
      <c r="Y35" s="61">
        <f>+demanda!Y35*HTDCOEF!Y35</f>
        <v>10368837</v>
      </c>
      <c r="Z35" s="61">
        <f>+demanda!Z35*HTDCOEF!Z35</f>
        <v>6360924</v>
      </c>
      <c r="AA35" s="61">
        <f>+demanda!AA35*HTDCOEF!AA35</f>
        <v>8422027</v>
      </c>
      <c r="AB35" s="61">
        <f>+demanda!AB35*HTDCOEF!AB35</f>
        <v>3635345</v>
      </c>
      <c r="AC35" s="61">
        <f>+demanda!AC35*HTDCOEF!AC35</f>
        <v>1552120</v>
      </c>
      <c r="AD35" s="61">
        <f>+demanda!AD35*HTDCOEF!AD35</f>
        <v>16450856</v>
      </c>
      <c r="AE35" s="61">
        <f>+demanda!AE35*HTDCOEF!AE35</f>
        <v>4096789</v>
      </c>
      <c r="AF35" s="61">
        <f>+demanda!AF35*HTDCOEF!AF35</f>
        <v>888702</v>
      </c>
      <c r="AG35" s="61">
        <f>+demanda!AG35*HTDCOEF!AG35</f>
        <v>1339025</v>
      </c>
      <c r="AH35" s="61">
        <f>+demanda!AH35*HTDCOEF!AH35</f>
        <v>2263405</v>
      </c>
      <c r="AI35" s="61">
        <f>+demanda!AI35*HTDCOEF!AI35</f>
        <v>2418079</v>
      </c>
      <c r="AJ35" s="61">
        <f>+demanda!AJ35*HTDCOEF!AJ35</f>
        <v>752889</v>
      </c>
      <c r="AK35" s="61">
        <f>+demanda!AK35*HTDCOEF!AK35</f>
        <v>26540528</v>
      </c>
      <c r="AL35" s="61">
        <f>+demanda!AL35*HTDCOEF!AL35</f>
        <v>2676585</v>
      </c>
      <c r="AM35" s="61">
        <f>+demanda!AM35*HTDCOEF!AM35</f>
        <v>9480135</v>
      </c>
      <c r="AN35" s="61">
        <f>+demanda!AN35*HTDCOEF!AN35</f>
        <v>5021899</v>
      </c>
      <c r="AO35" s="61">
        <f>+demanda!AO35*HTDCOEF!AO35</f>
        <v>6158622</v>
      </c>
      <c r="AP35" s="61">
        <f>+demanda!AP35*HTDCOEF!AP35</f>
        <v>1217266</v>
      </c>
      <c r="AQ35" s="61">
        <f>+demanda!AQ35*HTDCOEF!AQ35</f>
        <v>799231</v>
      </c>
      <c r="AR35" s="61">
        <f>+demanda!AR35*HTDCOEF!AR35</f>
        <v>207955</v>
      </c>
      <c r="AS35" s="61">
        <f>+demanda!AS35*HTDCOEF!AS35</f>
        <v>336263</v>
      </c>
      <c r="AT35" s="61">
        <f>+demanda!AT35*HTDCOEF!AT35</f>
        <v>98930</v>
      </c>
      <c r="AU35" s="61">
        <f>+demanda!AU35*HTDCOEF!AU35</f>
        <v>256939</v>
      </c>
      <c r="AV35" s="61">
        <f>+demanda!AV35*HTDCOEF!AV35</f>
        <v>153351</v>
      </c>
      <c r="AW35" s="61">
        <f>+demanda!AW35*HTDCOEF!AW35</f>
        <v>44248</v>
      </c>
      <c r="AX35" s="61">
        <f>+demanda!AX35*HTDCOEF!AX35</f>
        <v>618559</v>
      </c>
      <c r="AY35" s="61">
        <f>+demanda!AY35*HTDCOEF!AY35</f>
        <v>219912</v>
      </c>
      <c r="AZ35" s="61">
        <f>+demanda!AZ35*HTDCOEF!AZ35</f>
        <v>173805</v>
      </c>
      <c r="BA35" s="61">
        <f>+demanda!BA35*HTDCOEF!BA35</f>
        <v>247913</v>
      </c>
      <c r="BB35" s="61">
        <f>+demanda!BB35*HTDCOEF!BB35</f>
        <v>52634</v>
      </c>
      <c r="BC35" s="61">
        <f>+demanda!BC35*HTDCOEF!BC35</f>
        <v>148202</v>
      </c>
      <c r="BD35" s="61">
        <f>+demanda!BD35*HTDCOEF!BD35</f>
        <v>130138</v>
      </c>
      <c r="BE35" s="61">
        <f>+demanda!BE35*HTDCOEF!BE35</f>
        <v>36958</v>
      </c>
      <c r="BF35" s="61">
        <f>+demanda!BF35*HTDCOEF!BF35</f>
        <v>327506</v>
      </c>
      <c r="BG35" s="61">
        <f>+demanda!BG35*HTDCOEF!BG35</f>
        <v>93658</v>
      </c>
      <c r="BH35" s="61">
        <f>+demanda!BH35*HTDCOEF!BH35</f>
        <v>34150</v>
      </c>
      <c r="BI35" s="61">
        <f>+demanda!BI35*HTDCOEF!BI35</f>
        <v>88350</v>
      </c>
      <c r="BJ35" s="61">
        <f>+demanda!BJ35*HTDCOEF!BJ35</f>
        <v>46296</v>
      </c>
      <c r="BK35" s="61">
        <f>+demanda!BK35*HTDCOEF!BK35</f>
        <v>108737</v>
      </c>
      <c r="BL35" s="61">
        <f>+demanda!BL35*HTDCOEF!BL35</f>
        <v>23213</v>
      </c>
      <c r="BM35" s="61">
        <f>+demanda!BM35*HTDCOEF!BM35</f>
        <v>7290</v>
      </c>
      <c r="BN35" s="61">
        <f>+demanda!BN35*HTDCOEF!BN35</f>
        <v>291054</v>
      </c>
      <c r="BO35" s="61">
        <f>+demanda!BO35*HTDCOEF!BO35</f>
        <v>126254</v>
      </c>
      <c r="BP35" s="61">
        <f>+demanda!BP35*HTDCOEF!BP35</f>
        <v>989358</v>
      </c>
      <c r="BQ35" s="61">
        <f>+demanda!BQ35*HTDCOEF!BQ35</f>
        <v>1204412</v>
      </c>
      <c r="BR35" s="61">
        <f>+demanda!BR35*HTDCOEF!BR35</f>
        <v>149490</v>
      </c>
      <c r="BS35" s="61">
        <f>+demanda!BS35*HTDCOEF!BS35</f>
        <v>582828</v>
      </c>
      <c r="BT35" s="61">
        <f>+demanda!BT35*HTDCOEF!BT35</f>
        <v>720639</v>
      </c>
      <c r="BU35" s="61">
        <f>+demanda!BU35*HTDCOEF!BU35</f>
        <v>82070</v>
      </c>
      <c r="BV35" s="61">
        <f>+demanda!BV35*HTDCOEF!BV35</f>
        <v>2622729</v>
      </c>
      <c r="BW35" s="61">
        <f>+demanda!BW35*HTDCOEF!BW35</f>
        <v>421848</v>
      </c>
      <c r="BX35" s="61">
        <f>+demanda!BX35*HTDCOEF!BX35</f>
        <v>784616</v>
      </c>
      <c r="BY35" s="61">
        <f>+demanda!BY35*HTDCOEF!BY35</f>
        <v>861469</v>
      </c>
      <c r="BZ35" s="61">
        <f>+demanda!BZ35*HTDCOEF!BZ35</f>
        <v>83821</v>
      </c>
      <c r="CA35" s="61">
        <f>+demanda!CA35*HTDCOEF!CA35</f>
        <v>371954</v>
      </c>
      <c r="CB35" s="61">
        <f>+demanda!CB35*HTDCOEF!CB35</f>
        <v>567052</v>
      </c>
      <c r="CC35" s="61">
        <f>+demanda!CC35*HTDCOEF!CC35</f>
        <v>72707</v>
      </c>
      <c r="CD35" s="61">
        <f>+demanda!CD35*HTDCOEF!CD35</f>
        <v>1186093</v>
      </c>
      <c r="CE35" s="61">
        <f>+demanda!CE35*HTDCOEF!CE35</f>
        <v>169077</v>
      </c>
      <c r="CF35" s="61">
        <f>+demanda!CF35*HTDCOEF!CF35</f>
        <v>204741</v>
      </c>
      <c r="CG35" s="61">
        <f>+demanda!CG35*HTDCOEF!CG35</f>
        <v>342943</v>
      </c>
      <c r="CH35" s="61">
        <f>+demanda!CH35*HTDCOEF!CH35</f>
        <v>65669</v>
      </c>
      <c r="CI35" s="61">
        <f>+demanda!CI35*HTDCOEF!CI35</f>
        <v>210874</v>
      </c>
      <c r="CJ35" s="61">
        <f>+demanda!CJ35*HTDCOEF!CJ35</f>
        <v>153588</v>
      </c>
      <c r="CK35" s="61">
        <f>+demanda!CK35*HTDCOEF!CK35</f>
        <v>9363</v>
      </c>
      <c r="CL35" s="61">
        <f>+demanda!CL35*HTDCOEF!CL35</f>
        <v>1436636</v>
      </c>
      <c r="CM35" s="61">
        <f>+demanda!CM35*HTDCOEF!CM35</f>
        <v>252771</v>
      </c>
    </row>
    <row r="36" spans="1:91" s="62" customFormat="1" x14ac:dyDescent="0.3">
      <c r="A36" s="60" t="s">
        <v>55</v>
      </c>
      <c r="B36" s="61">
        <f>+demanda!B36*HTDCOEF!B36</f>
        <v>9342635</v>
      </c>
      <c r="C36" s="61">
        <f>+demanda!C36*HTDCOEF!C36</f>
        <v>1689952</v>
      </c>
      <c r="D36" s="61">
        <f>+demanda!D36*HTDCOEF!D36</f>
        <v>1313034</v>
      </c>
      <c r="E36" s="61">
        <f>+demanda!E36*HTDCOEF!E36</f>
        <v>687587</v>
      </c>
      <c r="F36" s="61">
        <f>+demanda!F36*HTDCOEF!F36</f>
        <v>1744170</v>
      </c>
      <c r="G36" s="61">
        <f>+demanda!G36*HTDCOEF!G36</f>
        <v>718390</v>
      </c>
      <c r="H36" s="61">
        <f>+demanda!H36*HTDCOEF!H36</f>
        <v>948754</v>
      </c>
      <c r="I36" s="61">
        <f>+demanda!I36*HTDCOEF!I36</f>
        <v>4271468</v>
      </c>
      <c r="J36" s="61">
        <f>+demanda!J36*HTDCOEF!J36</f>
        <v>865602</v>
      </c>
      <c r="K36" s="61">
        <f>+demanda!K36*HTDCOEF!K36</f>
        <v>124132</v>
      </c>
      <c r="L36" s="61">
        <f>+demanda!L36*HTDCOEF!L36</f>
        <v>183940</v>
      </c>
      <c r="M36" s="61">
        <f>+demanda!M36*HTDCOEF!M36</f>
        <v>593709</v>
      </c>
      <c r="N36" s="61">
        <f>+demanda!N36*HTDCOEF!N36</f>
        <v>425100</v>
      </c>
      <c r="O36" s="61">
        <f>+demanda!O36*HTDCOEF!O36</f>
        <v>491620</v>
      </c>
      <c r="P36" s="61">
        <f>+demanda!P36*HTDCOEF!P36</f>
        <v>5071167</v>
      </c>
      <c r="Q36" s="61">
        <f>+demanda!Q36*HTDCOEF!Q36</f>
        <v>824350</v>
      </c>
      <c r="R36" s="61">
        <f>+demanda!R36*HTDCOEF!R36</f>
        <v>1188903</v>
      </c>
      <c r="S36" s="61">
        <f>+demanda!S36*HTDCOEF!S36</f>
        <v>503647</v>
      </c>
      <c r="T36" s="61">
        <f>+demanda!T36*HTDCOEF!T36</f>
        <v>1150461</v>
      </c>
      <c r="U36" s="61">
        <f>+demanda!U36*HTDCOEF!U36</f>
        <v>293290</v>
      </c>
      <c r="V36" s="61">
        <f>+demanda!V36*HTDCOEF!V36</f>
        <v>457134</v>
      </c>
      <c r="W36" s="61">
        <f>+demanda!W36*HTDCOEF!W36</f>
        <v>33858937</v>
      </c>
      <c r="X36" s="61">
        <f>+demanda!X36*HTDCOEF!X36</f>
        <v>5292118</v>
      </c>
      <c r="Y36" s="61">
        <f>+demanda!Y36*HTDCOEF!Y36</f>
        <v>8497304</v>
      </c>
      <c r="Z36" s="61">
        <f>+demanda!Z36*HTDCOEF!Z36</f>
        <v>5212974</v>
      </c>
      <c r="AA36" s="61">
        <f>+demanda!AA36*HTDCOEF!AA36</f>
        <v>6035687</v>
      </c>
      <c r="AB36" s="61">
        <f>+demanda!AB36*HTDCOEF!AB36</f>
        <v>2715751</v>
      </c>
      <c r="AC36" s="61">
        <f>+demanda!AC36*HTDCOEF!AC36</f>
        <v>1884001</v>
      </c>
      <c r="AD36" s="61">
        <f>+demanda!AD36*HTDCOEF!AD36</f>
        <v>10553437</v>
      </c>
      <c r="AE36" s="61">
        <f>+demanda!AE36*HTDCOEF!AE36</f>
        <v>2406656</v>
      </c>
      <c r="AF36" s="61">
        <f>+demanda!AF36*HTDCOEF!AF36</f>
        <v>483989</v>
      </c>
      <c r="AG36" s="61">
        <f>+demanda!AG36*HTDCOEF!AG36</f>
        <v>824897</v>
      </c>
      <c r="AH36" s="61">
        <f>+demanda!AH36*HTDCOEF!AH36</f>
        <v>1405977</v>
      </c>
      <c r="AI36" s="61">
        <f>+demanda!AI36*HTDCOEF!AI36</f>
        <v>1507950</v>
      </c>
      <c r="AJ36" s="61">
        <f>+demanda!AJ36*HTDCOEF!AJ36</f>
        <v>837688</v>
      </c>
      <c r="AK36" s="61">
        <f>+demanda!AK36*HTDCOEF!AK36</f>
        <v>23305499</v>
      </c>
      <c r="AL36" s="61">
        <f>+demanda!AL36*HTDCOEF!AL36</f>
        <v>2885462</v>
      </c>
      <c r="AM36" s="61">
        <f>+demanda!AM36*HTDCOEF!AM36</f>
        <v>8013315</v>
      </c>
      <c r="AN36" s="61">
        <f>+demanda!AN36*HTDCOEF!AN36</f>
        <v>4388076</v>
      </c>
      <c r="AO36" s="61">
        <f>+demanda!AO36*HTDCOEF!AO36</f>
        <v>4629710</v>
      </c>
      <c r="AP36" s="61">
        <f>+demanda!AP36*HTDCOEF!AP36</f>
        <v>1207801</v>
      </c>
      <c r="AQ36" s="61">
        <f>+demanda!AQ36*HTDCOEF!AQ36</f>
        <v>1046313</v>
      </c>
      <c r="AR36" s="61">
        <f>+demanda!AR36*HTDCOEF!AR36</f>
        <v>143906</v>
      </c>
      <c r="AS36" s="61">
        <f>+demanda!AS36*HTDCOEF!AS36</f>
        <v>238670</v>
      </c>
      <c r="AT36" s="61">
        <f>+demanda!AT36*HTDCOEF!AT36</f>
        <v>105063</v>
      </c>
      <c r="AU36" s="61">
        <f>+demanda!AU36*HTDCOEF!AU36</f>
        <v>248757</v>
      </c>
      <c r="AV36" s="61">
        <f>+demanda!AV36*HTDCOEF!AV36</f>
        <v>117018</v>
      </c>
      <c r="AW36" s="61">
        <f>+demanda!AW36*HTDCOEF!AW36</f>
        <v>42200</v>
      </c>
      <c r="AX36" s="61">
        <f>+demanda!AX36*HTDCOEF!AX36</f>
        <v>530441</v>
      </c>
      <c r="AY36" s="61">
        <f>+demanda!AY36*HTDCOEF!AY36</f>
        <v>263896</v>
      </c>
      <c r="AZ36" s="61">
        <f>+demanda!AZ36*HTDCOEF!AZ36</f>
        <v>110947</v>
      </c>
      <c r="BA36" s="61">
        <f>+demanda!BA36*HTDCOEF!BA36</f>
        <v>145016</v>
      </c>
      <c r="BB36" s="61">
        <f>+demanda!BB36*HTDCOEF!BB36</f>
        <v>52551</v>
      </c>
      <c r="BC36" s="61">
        <f>+demanda!BC36*HTDCOEF!BC36</f>
        <v>121907</v>
      </c>
      <c r="BD36" s="61">
        <f>+demanda!BD36*HTDCOEF!BD36</f>
        <v>91329</v>
      </c>
      <c r="BE36" s="61">
        <f>+demanda!BE36*HTDCOEF!BE36</f>
        <v>34532</v>
      </c>
      <c r="BF36" s="61">
        <f>+demanda!BF36*HTDCOEF!BF36</f>
        <v>197346</v>
      </c>
      <c r="BG36" s="61">
        <f>+demanda!BG36*HTDCOEF!BG36</f>
        <v>111974</v>
      </c>
      <c r="BH36" s="61">
        <f>+demanda!BH36*HTDCOEF!BH36</f>
        <v>32959</v>
      </c>
      <c r="BI36" s="61">
        <f>+demanda!BI36*HTDCOEF!BI36</f>
        <v>93654</v>
      </c>
      <c r="BJ36" s="61">
        <f>+demanda!BJ36*HTDCOEF!BJ36</f>
        <v>52512</v>
      </c>
      <c r="BK36" s="61">
        <f>+demanda!BK36*HTDCOEF!BK36</f>
        <v>126850</v>
      </c>
      <c r="BL36" s="61">
        <f>+demanda!BL36*HTDCOEF!BL36</f>
        <v>25688</v>
      </c>
      <c r="BM36" s="61">
        <f>+demanda!BM36*HTDCOEF!BM36</f>
        <v>7668</v>
      </c>
      <c r="BN36" s="61">
        <f>+demanda!BN36*HTDCOEF!BN36</f>
        <v>333096</v>
      </c>
      <c r="BO36" s="61">
        <f>+demanda!BO36*HTDCOEF!BO36</f>
        <v>151923</v>
      </c>
      <c r="BP36" s="61">
        <f>+demanda!BP36*HTDCOEF!BP36</f>
        <v>627273</v>
      </c>
      <c r="BQ36" s="61">
        <f>+demanda!BQ36*HTDCOEF!BQ36</f>
        <v>834242</v>
      </c>
      <c r="BR36" s="61">
        <f>+demanda!BR36*HTDCOEF!BR36</f>
        <v>165739</v>
      </c>
      <c r="BS36" s="61">
        <f>+demanda!BS36*HTDCOEF!BS36</f>
        <v>559363</v>
      </c>
      <c r="BT36" s="61">
        <f>+demanda!BT36*HTDCOEF!BT36</f>
        <v>463003</v>
      </c>
      <c r="BU36" s="61">
        <f>+demanda!BU36*HTDCOEF!BU36</f>
        <v>74096</v>
      </c>
      <c r="BV36" s="61">
        <f>+demanda!BV36*HTDCOEF!BV36</f>
        <v>2079231</v>
      </c>
      <c r="BW36" s="61">
        <f>+demanda!BW36*HTDCOEF!BW36</f>
        <v>489172</v>
      </c>
      <c r="BX36" s="61">
        <f>+demanda!BX36*HTDCOEF!BX36</f>
        <v>430923</v>
      </c>
      <c r="BY36" s="61">
        <f>+demanda!BY36*HTDCOEF!BY36</f>
        <v>429554</v>
      </c>
      <c r="BZ36" s="61">
        <f>+demanda!BZ36*HTDCOEF!BZ36</f>
        <v>85837</v>
      </c>
      <c r="CA36" s="61">
        <f>+demanda!CA36*HTDCOEF!CA36</f>
        <v>288722</v>
      </c>
      <c r="CB36" s="61">
        <f>+demanda!CB36*HTDCOEF!CB36</f>
        <v>325622</v>
      </c>
      <c r="CC36" s="61">
        <f>+demanda!CC36*HTDCOEF!CC36</f>
        <v>62111</v>
      </c>
      <c r="CD36" s="61">
        <f>+demanda!CD36*HTDCOEF!CD36</f>
        <v>594120</v>
      </c>
      <c r="CE36" s="61">
        <f>+demanda!CE36*HTDCOEF!CE36</f>
        <v>189768</v>
      </c>
      <c r="CF36" s="61">
        <f>+demanda!CF36*HTDCOEF!CF36</f>
        <v>196350</v>
      </c>
      <c r="CG36" s="61">
        <f>+demanda!CG36*HTDCOEF!CG36</f>
        <v>404688</v>
      </c>
      <c r="CH36" s="61">
        <f>+demanda!CH36*HTDCOEF!CH36</f>
        <v>79901</v>
      </c>
      <c r="CI36" s="61">
        <f>+demanda!CI36*HTDCOEF!CI36</f>
        <v>270641</v>
      </c>
      <c r="CJ36" s="61">
        <f>+demanda!CJ36*HTDCOEF!CJ36</f>
        <v>137382</v>
      </c>
      <c r="CK36" s="61">
        <f>+demanda!CK36*HTDCOEF!CK36</f>
        <v>11985</v>
      </c>
      <c r="CL36" s="61">
        <f>+demanda!CL36*HTDCOEF!CL36</f>
        <v>1485111</v>
      </c>
      <c r="CM36" s="61">
        <f>+demanda!CM36*HTDCOEF!CM36</f>
        <v>299404</v>
      </c>
    </row>
    <row r="37" spans="1:91" s="62" customFormat="1" x14ac:dyDescent="0.3">
      <c r="A37" s="60" t="s">
        <v>56</v>
      </c>
      <c r="B37" s="61">
        <f>+demanda!B37*HTDCOEF!B37</f>
        <v>7988684</v>
      </c>
      <c r="C37" s="61">
        <f>+demanda!C37*HTDCOEF!C37</f>
        <v>1431400</v>
      </c>
      <c r="D37" s="61">
        <f>+demanda!D37*HTDCOEF!D37</f>
        <v>765656</v>
      </c>
      <c r="E37" s="61">
        <f>+demanda!E37*HTDCOEF!E37</f>
        <v>759946</v>
      </c>
      <c r="F37" s="61">
        <f>+demanda!F37*HTDCOEF!F37</f>
        <v>1483133</v>
      </c>
      <c r="G37" s="61">
        <f>+demanda!G37*HTDCOEF!G37</f>
        <v>630986</v>
      </c>
      <c r="H37" s="61">
        <f>+demanda!H37*HTDCOEF!H37</f>
        <v>1012044</v>
      </c>
      <c r="I37" s="61">
        <f>+demanda!I37*HTDCOEF!I37</f>
        <v>3801189</v>
      </c>
      <c r="J37" s="61">
        <f>+demanda!J37*HTDCOEF!J37</f>
        <v>711966</v>
      </c>
      <c r="K37" s="61">
        <f>+demanda!K37*HTDCOEF!K37</f>
        <v>100238</v>
      </c>
      <c r="L37" s="61">
        <f>+demanda!L37*HTDCOEF!L37</f>
        <v>146968</v>
      </c>
      <c r="M37" s="61">
        <f>+demanda!M37*HTDCOEF!M37</f>
        <v>514284</v>
      </c>
      <c r="N37" s="61">
        <f>+demanda!N37*HTDCOEF!N37</f>
        <v>349155</v>
      </c>
      <c r="O37" s="61">
        <f>+demanda!O37*HTDCOEF!O37</f>
        <v>538461</v>
      </c>
      <c r="P37" s="61">
        <f>+demanda!P37*HTDCOEF!P37</f>
        <v>4187495</v>
      </c>
      <c r="Q37" s="61">
        <f>+demanda!Q37*HTDCOEF!Q37</f>
        <v>719434</v>
      </c>
      <c r="R37" s="61">
        <f>+demanda!R37*HTDCOEF!R37</f>
        <v>665418</v>
      </c>
      <c r="S37" s="61">
        <f>+demanda!S37*HTDCOEF!S37</f>
        <v>612978</v>
      </c>
      <c r="T37" s="61">
        <f>+demanda!T37*HTDCOEF!T37</f>
        <v>968849</v>
      </c>
      <c r="U37" s="61">
        <f>+demanda!U37*HTDCOEF!U37</f>
        <v>281831</v>
      </c>
      <c r="V37" s="61">
        <f>+demanda!V37*HTDCOEF!V37</f>
        <v>473583</v>
      </c>
      <c r="W37" s="61">
        <f>+demanda!W37*HTDCOEF!W37</f>
        <v>26243441</v>
      </c>
      <c r="X37" s="61">
        <f>+demanda!X37*HTDCOEF!X37</f>
        <v>4009987</v>
      </c>
      <c r="Y37" s="61">
        <f>+demanda!Y37*HTDCOEF!Y37</f>
        <v>4889203</v>
      </c>
      <c r="Z37" s="61">
        <f>+demanda!Z37*HTDCOEF!Z37</f>
        <v>5514028</v>
      </c>
      <c r="AA37" s="61">
        <f>+demanda!AA37*HTDCOEF!AA37</f>
        <v>4157126</v>
      </c>
      <c r="AB37" s="61">
        <f>+demanda!AB37*HTDCOEF!AB37</f>
        <v>2168777</v>
      </c>
      <c r="AC37" s="61">
        <f>+demanda!AC37*HTDCOEF!AC37</f>
        <v>1962696</v>
      </c>
      <c r="AD37" s="61">
        <f>+demanda!AD37*HTDCOEF!AD37</f>
        <v>8177902</v>
      </c>
      <c r="AE37" s="61">
        <f>+demanda!AE37*HTDCOEF!AE37</f>
        <v>1550911</v>
      </c>
      <c r="AF37" s="61">
        <f>+demanda!AF37*HTDCOEF!AF37</f>
        <v>302268</v>
      </c>
      <c r="AG37" s="61">
        <f>+demanda!AG37*HTDCOEF!AG37</f>
        <v>608917</v>
      </c>
      <c r="AH37" s="61">
        <f>+demanda!AH37*HTDCOEF!AH37</f>
        <v>1002398</v>
      </c>
      <c r="AI37" s="61">
        <f>+demanda!AI37*HTDCOEF!AI37</f>
        <v>1076953</v>
      </c>
      <c r="AJ37" s="61">
        <f>+demanda!AJ37*HTDCOEF!AJ37</f>
        <v>902444</v>
      </c>
      <c r="AK37" s="61">
        <f>+demanda!AK37*HTDCOEF!AK37</f>
        <v>18065539</v>
      </c>
      <c r="AL37" s="61">
        <f>+demanda!AL37*HTDCOEF!AL37</f>
        <v>2459076</v>
      </c>
      <c r="AM37" s="61">
        <f>+demanda!AM37*HTDCOEF!AM37</f>
        <v>4586935</v>
      </c>
      <c r="AN37" s="61">
        <f>+demanda!AN37*HTDCOEF!AN37</f>
        <v>4905111</v>
      </c>
      <c r="AO37" s="61">
        <f>+demanda!AO37*HTDCOEF!AO37</f>
        <v>3154728</v>
      </c>
      <c r="AP37" s="61">
        <f>+demanda!AP37*HTDCOEF!AP37</f>
        <v>1091824</v>
      </c>
      <c r="AQ37" s="61">
        <f>+demanda!AQ37*HTDCOEF!AQ37</f>
        <v>1060252</v>
      </c>
      <c r="AR37" s="61">
        <f>+demanda!AR37*HTDCOEF!AR37</f>
        <v>77899</v>
      </c>
      <c r="AS37" s="61">
        <f>+demanda!AS37*HTDCOEF!AS37</f>
        <v>179882</v>
      </c>
      <c r="AT37" s="61">
        <f>+demanda!AT37*HTDCOEF!AT37</f>
        <v>108347</v>
      </c>
      <c r="AU37" s="61">
        <f>+demanda!AU37*HTDCOEF!AU37</f>
        <v>233906</v>
      </c>
      <c r="AV37" s="61">
        <f>+demanda!AV37*HTDCOEF!AV37</f>
        <v>70775</v>
      </c>
      <c r="AW37" s="61">
        <f>+demanda!AW37*HTDCOEF!AW37</f>
        <v>47585</v>
      </c>
      <c r="AX37" s="61">
        <f>+demanda!AX37*HTDCOEF!AX37</f>
        <v>449754</v>
      </c>
      <c r="AY37" s="61">
        <f>+demanda!AY37*HTDCOEF!AY37</f>
        <v>263252</v>
      </c>
      <c r="AZ37" s="61">
        <f>+demanda!AZ37*HTDCOEF!AZ37</f>
        <v>56231</v>
      </c>
      <c r="BA37" s="61">
        <f>+demanda!BA37*HTDCOEF!BA37</f>
        <v>101912</v>
      </c>
      <c r="BB37" s="61">
        <f>+demanda!BB37*HTDCOEF!BB37</f>
        <v>55705</v>
      </c>
      <c r="BC37" s="61">
        <f>+demanda!BC37*HTDCOEF!BC37</f>
        <v>118660</v>
      </c>
      <c r="BD37" s="61">
        <f>+demanda!BD37*HTDCOEF!BD37</f>
        <v>55763</v>
      </c>
      <c r="BE37" s="61">
        <f>+demanda!BE37*HTDCOEF!BE37</f>
        <v>40744</v>
      </c>
      <c r="BF37" s="61">
        <f>+demanda!BF37*HTDCOEF!BF37</f>
        <v>158416</v>
      </c>
      <c r="BG37" s="61">
        <f>+demanda!BG37*HTDCOEF!BG37</f>
        <v>124536</v>
      </c>
      <c r="BH37" s="61">
        <f>+demanda!BH37*HTDCOEF!BH37</f>
        <v>21669</v>
      </c>
      <c r="BI37" s="61">
        <f>+demanda!BI37*HTDCOEF!BI37</f>
        <v>77971</v>
      </c>
      <c r="BJ37" s="61">
        <f>+demanda!BJ37*HTDCOEF!BJ37</f>
        <v>52642</v>
      </c>
      <c r="BK37" s="61">
        <f>+demanda!BK37*HTDCOEF!BK37</f>
        <v>115246</v>
      </c>
      <c r="BL37" s="61">
        <f>+demanda!BL37*HTDCOEF!BL37</f>
        <v>15012</v>
      </c>
      <c r="BM37" s="61">
        <f>+demanda!BM37*HTDCOEF!BM37</f>
        <v>6841</v>
      </c>
      <c r="BN37" s="61">
        <f>+demanda!BN37*HTDCOEF!BN37</f>
        <v>291338</v>
      </c>
      <c r="BO37" s="61">
        <f>+demanda!BO37*HTDCOEF!BO37</f>
        <v>138716</v>
      </c>
      <c r="BP37" s="61">
        <f>+demanda!BP37*HTDCOEF!BP37</f>
        <v>252254</v>
      </c>
      <c r="BQ37" s="61">
        <f>+demanda!BQ37*HTDCOEF!BQ37</f>
        <v>576079</v>
      </c>
      <c r="BR37" s="61">
        <f>+demanda!BR37*HTDCOEF!BR37</f>
        <v>175699</v>
      </c>
      <c r="BS37" s="61">
        <f>+demanda!BS37*HTDCOEF!BS37</f>
        <v>478509</v>
      </c>
      <c r="BT37" s="61">
        <f>+demanda!BT37*HTDCOEF!BT37</f>
        <v>234330</v>
      </c>
      <c r="BU37" s="61">
        <f>+demanda!BU37*HTDCOEF!BU37</f>
        <v>80535</v>
      </c>
      <c r="BV37" s="61">
        <f>+demanda!BV37*HTDCOEF!BV37</f>
        <v>1714350</v>
      </c>
      <c r="BW37" s="61">
        <f>+demanda!BW37*HTDCOEF!BW37</f>
        <v>498231</v>
      </c>
      <c r="BX37" s="61">
        <f>+demanda!BX37*HTDCOEF!BX37</f>
        <v>144388</v>
      </c>
      <c r="BY37" s="61">
        <f>+demanda!BY37*HTDCOEF!BY37</f>
        <v>216866</v>
      </c>
      <c r="BZ37" s="61">
        <f>+demanda!BZ37*HTDCOEF!BZ37</f>
        <v>93240</v>
      </c>
      <c r="CA37" s="61">
        <f>+demanda!CA37*HTDCOEF!CA37</f>
        <v>244794</v>
      </c>
      <c r="CB37" s="61">
        <f>+demanda!CB37*HTDCOEF!CB37</f>
        <v>151730</v>
      </c>
      <c r="CC37" s="61">
        <f>+demanda!CC37*HTDCOEF!CC37</f>
        <v>71096</v>
      </c>
      <c r="CD37" s="61">
        <f>+demanda!CD37*HTDCOEF!CD37</f>
        <v>408076</v>
      </c>
      <c r="CE37" s="61">
        <f>+demanda!CE37*HTDCOEF!CE37</f>
        <v>220721</v>
      </c>
      <c r="CF37" s="61">
        <f>+demanda!CF37*HTDCOEF!CF37</f>
        <v>107866</v>
      </c>
      <c r="CG37" s="61">
        <f>+demanda!CG37*HTDCOEF!CG37</f>
        <v>359214</v>
      </c>
      <c r="CH37" s="61">
        <f>+demanda!CH37*HTDCOEF!CH37</f>
        <v>82459</v>
      </c>
      <c r="CI37" s="61">
        <f>+demanda!CI37*HTDCOEF!CI37</f>
        <v>233715</v>
      </c>
      <c r="CJ37" s="61">
        <f>+demanda!CJ37*HTDCOEF!CJ37</f>
        <v>82600</v>
      </c>
      <c r="CK37" s="61">
        <f>+demanda!CK37*HTDCOEF!CK37</f>
        <v>9439</v>
      </c>
      <c r="CL37" s="61">
        <f>+demanda!CL37*HTDCOEF!CL37</f>
        <v>1306274</v>
      </c>
      <c r="CM37" s="61">
        <f>+demanda!CM37*HTDCOEF!CM37</f>
        <v>277509</v>
      </c>
    </row>
    <row r="38" spans="1:91" s="62" customFormat="1" x14ac:dyDescent="0.3">
      <c r="A38" s="60" t="s">
        <v>57</v>
      </c>
      <c r="B38" s="61">
        <f>+demanda!B38*HTDCOEF!B38</f>
        <v>5144062</v>
      </c>
      <c r="C38" s="61">
        <f>+demanda!C38*HTDCOEF!C38</f>
        <v>866674</v>
      </c>
      <c r="D38" s="61">
        <f>+demanda!D38*HTDCOEF!D38</f>
        <v>78477</v>
      </c>
      <c r="E38" s="61">
        <f>+demanda!E38*HTDCOEF!E38</f>
        <v>704721</v>
      </c>
      <c r="F38" s="61">
        <f>+demanda!F38*HTDCOEF!F38</f>
        <v>893283</v>
      </c>
      <c r="G38" s="61">
        <f>+demanda!G38*HTDCOEF!G38</f>
        <v>460215</v>
      </c>
      <c r="H38" s="61">
        <f>+demanda!H38*HTDCOEF!H38</f>
        <v>815384</v>
      </c>
      <c r="I38" s="61">
        <f>+demanda!I38*HTDCOEF!I38</f>
        <v>2962597</v>
      </c>
      <c r="J38" s="61">
        <f>+demanda!J38*HTDCOEF!J38</f>
        <v>537894</v>
      </c>
      <c r="K38" s="61">
        <f>+demanda!K38*HTDCOEF!K38</f>
        <v>31122</v>
      </c>
      <c r="L38" s="61">
        <f>+demanda!L38*HTDCOEF!L38</f>
        <v>114673</v>
      </c>
      <c r="M38" s="61">
        <f>+demanda!M38*HTDCOEF!M38</f>
        <v>398355</v>
      </c>
      <c r="N38" s="61">
        <f>+demanda!N38*HTDCOEF!N38</f>
        <v>280074</v>
      </c>
      <c r="O38" s="61">
        <f>+demanda!O38*HTDCOEF!O38</f>
        <v>485564</v>
      </c>
      <c r="P38" s="61">
        <f>+demanda!P38*HTDCOEF!P38</f>
        <v>2181465</v>
      </c>
      <c r="Q38" s="61">
        <f>+demanda!Q38*HTDCOEF!Q38</f>
        <v>328780</v>
      </c>
      <c r="R38" s="61">
        <f>+demanda!R38*HTDCOEF!R38</f>
        <v>47356</v>
      </c>
      <c r="S38" s="61">
        <f>+demanda!S38*HTDCOEF!S38</f>
        <v>590048</v>
      </c>
      <c r="T38" s="61">
        <f>+demanda!T38*HTDCOEF!T38</f>
        <v>494928</v>
      </c>
      <c r="U38" s="61">
        <f>+demanda!U38*HTDCOEF!U38</f>
        <v>180142</v>
      </c>
      <c r="V38" s="61">
        <f>+demanda!V38*HTDCOEF!V38</f>
        <v>329820</v>
      </c>
      <c r="W38" s="61">
        <f>+demanda!W38*HTDCOEF!W38</f>
        <v>15113125</v>
      </c>
      <c r="X38" s="61">
        <f>+demanda!X38*HTDCOEF!X38</f>
        <v>2091837</v>
      </c>
      <c r="Y38" s="61">
        <f>+demanda!Y38*HTDCOEF!Y38</f>
        <v>312370</v>
      </c>
      <c r="Z38" s="61">
        <f>+demanda!Z38*HTDCOEF!Z38</f>
        <v>5201845</v>
      </c>
      <c r="AA38" s="61">
        <f>+demanda!AA38*HTDCOEF!AA38</f>
        <v>2033044</v>
      </c>
      <c r="AB38" s="61">
        <f>+demanda!AB38*HTDCOEF!AB38</f>
        <v>1474444</v>
      </c>
      <c r="AC38" s="61">
        <f>+demanda!AC38*HTDCOEF!AC38</f>
        <v>1566964</v>
      </c>
      <c r="AD38" s="61">
        <f>+demanda!AD38*HTDCOEF!AD38</f>
        <v>6063282</v>
      </c>
      <c r="AE38" s="61">
        <f>+demanda!AE38*HTDCOEF!AE38</f>
        <v>1103768</v>
      </c>
      <c r="AF38" s="61">
        <f>+demanda!AF38*HTDCOEF!AF38</f>
        <v>81075</v>
      </c>
      <c r="AG38" s="61">
        <f>+demanda!AG38*HTDCOEF!AG38</f>
        <v>492484</v>
      </c>
      <c r="AH38" s="61">
        <f>+demanda!AH38*HTDCOEF!AH38</f>
        <v>726482</v>
      </c>
      <c r="AI38" s="61">
        <f>+demanda!AI38*HTDCOEF!AI38</f>
        <v>782150</v>
      </c>
      <c r="AJ38" s="61">
        <f>+demanda!AJ38*HTDCOEF!AJ38</f>
        <v>826744</v>
      </c>
      <c r="AK38" s="61">
        <f>+demanda!AK38*HTDCOEF!AK38</f>
        <v>9049843</v>
      </c>
      <c r="AL38" s="61">
        <f>+demanda!AL38*HTDCOEF!AL38</f>
        <v>988069</v>
      </c>
      <c r="AM38" s="61">
        <f>+demanda!AM38*HTDCOEF!AM38</f>
        <v>231295</v>
      </c>
      <c r="AN38" s="61">
        <f>+demanda!AN38*HTDCOEF!AN38</f>
        <v>4709361</v>
      </c>
      <c r="AO38" s="61">
        <f>+demanda!AO38*HTDCOEF!AO38</f>
        <v>1306562</v>
      </c>
      <c r="AP38" s="61">
        <f>+demanda!AP38*HTDCOEF!AP38</f>
        <v>692294</v>
      </c>
      <c r="AQ38" s="61">
        <f>+demanda!AQ38*HTDCOEF!AQ38</f>
        <v>740220</v>
      </c>
      <c r="AR38" s="61">
        <f>+demanda!AR38*HTDCOEF!AR38</f>
        <v>46692</v>
      </c>
      <c r="AS38" s="61">
        <f>+demanda!AS38*HTDCOEF!AS38</f>
        <v>85672</v>
      </c>
      <c r="AT38" s="61">
        <f>+demanda!AT38*HTDCOEF!AT38</f>
        <v>80583</v>
      </c>
      <c r="AU38" s="61">
        <f>+demanda!AU38*HTDCOEF!AU38</f>
        <v>165218</v>
      </c>
      <c r="AV38" s="61">
        <f>+demanda!AV38*HTDCOEF!AV38</f>
        <v>35505</v>
      </c>
      <c r="AW38" s="61">
        <f>+demanda!AW38*HTDCOEF!AW38</f>
        <v>33375</v>
      </c>
      <c r="AX38" s="61">
        <f>+demanda!AX38*HTDCOEF!AX38</f>
        <v>237281</v>
      </c>
      <c r="AY38" s="61">
        <f>+demanda!AY38*HTDCOEF!AY38</f>
        <v>182349</v>
      </c>
      <c r="AZ38" s="61">
        <f>+demanda!AZ38*HTDCOEF!AZ38</f>
        <v>37711</v>
      </c>
      <c r="BA38" s="61">
        <f>+demanda!BA38*HTDCOEF!BA38</f>
        <v>59436</v>
      </c>
      <c r="BB38" s="61">
        <f>+demanda!BB38*HTDCOEF!BB38</f>
        <v>55672</v>
      </c>
      <c r="BC38" s="61">
        <f>+demanda!BC38*HTDCOEF!BC38</f>
        <v>105846</v>
      </c>
      <c r="BD38" s="61">
        <f>+demanda!BD38*HTDCOEF!BD38</f>
        <v>31672</v>
      </c>
      <c r="BE38" s="61">
        <f>+demanda!BE38*HTDCOEF!BE38</f>
        <v>29656</v>
      </c>
      <c r="BF38" s="61">
        <f>+demanda!BF38*HTDCOEF!BF38</f>
        <v>111498</v>
      </c>
      <c r="BG38" s="61">
        <f>+demanda!BG38*HTDCOEF!BG38</f>
        <v>106403</v>
      </c>
      <c r="BH38" s="61">
        <f>+demanda!BH38*HTDCOEF!BH38</f>
        <v>8981</v>
      </c>
      <c r="BI38" s="61">
        <f>+demanda!BI38*HTDCOEF!BI38</f>
        <v>26236</v>
      </c>
      <c r="BJ38" s="61">
        <f>+demanda!BJ38*HTDCOEF!BJ38</f>
        <v>24911</v>
      </c>
      <c r="BK38" s="61">
        <f>+demanda!BK38*HTDCOEF!BK38</f>
        <v>59372</v>
      </c>
      <c r="BL38" s="61">
        <f>+demanda!BL38*HTDCOEF!BL38</f>
        <v>3833</v>
      </c>
      <c r="BM38" s="61">
        <f>+demanda!BM38*HTDCOEF!BM38</f>
        <v>3719</v>
      </c>
      <c r="BN38" s="61">
        <f>+demanda!BN38*HTDCOEF!BN38</f>
        <v>125783</v>
      </c>
      <c r="BO38" s="61">
        <f>+demanda!BO38*HTDCOEF!BO38</f>
        <v>75946</v>
      </c>
      <c r="BP38" s="61">
        <f>+demanda!BP38*HTDCOEF!BP38</f>
        <v>122668</v>
      </c>
      <c r="BQ38" s="61">
        <f>+demanda!BQ38*HTDCOEF!BQ38</f>
        <v>200020</v>
      </c>
      <c r="BR38" s="61">
        <f>+demanda!BR38*HTDCOEF!BR38</f>
        <v>123899</v>
      </c>
      <c r="BS38" s="61">
        <f>+demanda!BS38*HTDCOEF!BS38</f>
        <v>324456</v>
      </c>
      <c r="BT38" s="61">
        <f>+demanda!BT38*HTDCOEF!BT38</f>
        <v>97866</v>
      </c>
      <c r="BU38" s="61">
        <f>+demanda!BU38*HTDCOEF!BU38</f>
        <v>59065</v>
      </c>
      <c r="BV38" s="61">
        <f>+demanda!BV38*HTDCOEF!BV38</f>
        <v>817001</v>
      </c>
      <c r="BW38" s="61">
        <f>+demanda!BW38*HTDCOEF!BW38</f>
        <v>346862</v>
      </c>
      <c r="BX38" s="61">
        <f>+demanda!BX38*HTDCOEF!BX38</f>
        <v>86247</v>
      </c>
      <c r="BY38" s="61">
        <f>+demanda!BY38*HTDCOEF!BY38</f>
        <v>112668</v>
      </c>
      <c r="BZ38" s="61">
        <f>+demanda!BZ38*HTDCOEF!BZ38</f>
        <v>88176</v>
      </c>
      <c r="CA38" s="61">
        <f>+demanda!CA38*HTDCOEF!CA38</f>
        <v>209020</v>
      </c>
      <c r="CB38" s="61">
        <f>+demanda!CB38*HTDCOEF!CB38</f>
        <v>85349</v>
      </c>
      <c r="CC38" s="61">
        <f>+demanda!CC38*HTDCOEF!CC38</f>
        <v>53356</v>
      </c>
      <c r="CD38" s="61">
        <f>+demanda!CD38*HTDCOEF!CD38</f>
        <v>285184</v>
      </c>
      <c r="CE38" s="61">
        <f>+demanda!CE38*HTDCOEF!CE38</f>
        <v>183768</v>
      </c>
      <c r="CF38" s="61">
        <f>+demanda!CF38*HTDCOEF!CF38</f>
        <v>36421</v>
      </c>
      <c r="CG38" s="61">
        <f>+demanda!CG38*HTDCOEF!CG38</f>
        <v>87353</v>
      </c>
      <c r="CH38" s="61">
        <f>+demanda!CH38*HTDCOEF!CH38</f>
        <v>35722</v>
      </c>
      <c r="CI38" s="61">
        <f>+demanda!CI38*HTDCOEF!CI38</f>
        <v>115436</v>
      </c>
      <c r="CJ38" s="61">
        <f>+demanda!CJ38*HTDCOEF!CJ38</f>
        <v>12517</v>
      </c>
      <c r="CK38" s="61">
        <f>+demanda!CK38*HTDCOEF!CK38</f>
        <v>5709</v>
      </c>
      <c r="CL38" s="61">
        <f>+demanda!CL38*HTDCOEF!CL38</f>
        <v>531817</v>
      </c>
      <c r="CM38" s="61">
        <f>+demanda!CM38*HTDCOEF!CM38</f>
        <v>163094</v>
      </c>
    </row>
    <row r="39" spans="1:91" s="62" customFormat="1" x14ac:dyDescent="0.3">
      <c r="A39" s="60" t="s">
        <v>58</v>
      </c>
      <c r="B39" s="61">
        <f>+demanda!B39*HTDCOEF!B39</f>
        <v>4998810</v>
      </c>
      <c r="C39" s="61">
        <f>+demanda!C39*HTDCOEF!C39</f>
        <v>863937</v>
      </c>
      <c r="D39" s="61">
        <f>+demanda!D39*HTDCOEF!D39</f>
        <v>48973</v>
      </c>
      <c r="E39" s="61">
        <f>+demanda!E39*HTDCOEF!E39</f>
        <v>670612</v>
      </c>
      <c r="F39" s="61">
        <f>+demanda!F39*HTDCOEF!F39</f>
        <v>925683</v>
      </c>
      <c r="G39" s="61">
        <f>+demanda!G39*HTDCOEF!G39</f>
        <v>401094</v>
      </c>
      <c r="H39" s="61">
        <f>+demanda!H39*HTDCOEF!H39</f>
        <v>845083</v>
      </c>
      <c r="I39" s="61">
        <f>+demanda!I39*HTDCOEF!I39</f>
        <v>3062373</v>
      </c>
      <c r="J39" s="61">
        <f>+demanda!J39*HTDCOEF!J39</f>
        <v>567424</v>
      </c>
      <c r="K39" s="61">
        <f>+demanda!K39*HTDCOEF!K39</f>
        <v>19835</v>
      </c>
      <c r="L39" s="61">
        <f>+demanda!L39*HTDCOEF!L39</f>
        <v>118862</v>
      </c>
      <c r="M39" s="61">
        <f>+demanda!M39*HTDCOEF!M39</f>
        <v>460528</v>
      </c>
      <c r="N39" s="61">
        <f>+demanda!N39*HTDCOEF!N39</f>
        <v>270015</v>
      </c>
      <c r="O39" s="61">
        <f>+demanda!O39*HTDCOEF!O39</f>
        <v>561481</v>
      </c>
      <c r="P39" s="61">
        <f>+demanda!P39*HTDCOEF!P39</f>
        <v>1936437</v>
      </c>
      <c r="Q39" s="61">
        <f>+demanda!Q39*HTDCOEF!Q39</f>
        <v>296513</v>
      </c>
      <c r="R39" s="61">
        <f>+demanda!R39*HTDCOEF!R39</f>
        <v>29138</v>
      </c>
      <c r="S39" s="61">
        <f>+demanda!S39*HTDCOEF!S39</f>
        <v>551750</v>
      </c>
      <c r="T39" s="61">
        <f>+demanda!T39*HTDCOEF!T39</f>
        <v>465155</v>
      </c>
      <c r="U39" s="61">
        <f>+demanda!U39*HTDCOEF!U39</f>
        <v>131079</v>
      </c>
      <c r="V39" s="61">
        <f>+demanda!V39*HTDCOEF!V39</f>
        <v>283602</v>
      </c>
      <c r="W39" s="61">
        <f>+demanda!W39*HTDCOEF!W39</f>
        <v>14041916</v>
      </c>
      <c r="X39" s="61">
        <f>+demanda!X39*HTDCOEF!X39</f>
        <v>1906017</v>
      </c>
      <c r="Y39" s="61">
        <f>+demanda!Y39*HTDCOEF!Y39</f>
        <v>175335</v>
      </c>
      <c r="Z39" s="61">
        <f>+demanda!Z39*HTDCOEF!Z39</f>
        <v>4971004</v>
      </c>
      <c r="AA39" s="61">
        <f>+demanda!AA39*HTDCOEF!AA39</f>
        <v>1995186</v>
      </c>
      <c r="AB39" s="61">
        <f>+demanda!AB39*HTDCOEF!AB39</f>
        <v>1196393</v>
      </c>
      <c r="AC39" s="61">
        <f>+demanda!AC39*HTDCOEF!AC39</f>
        <v>1621664</v>
      </c>
      <c r="AD39" s="61">
        <f>+demanda!AD39*HTDCOEF!AD39</f>
        <v>6055408</v>
      </c>
      <c r="AE39" s="61">
        <f>+demanda!AE39*HTDCOEF!AE39</f>
        <v>1106896</v>
      </c>
      <c r="AF39" s="61">
        <f>+demanda!AF39*HTDCOEF!AF39</f>
        <v>43014</v>
      </c>
      <c r="AG39" s="61">
        <f>+demanda!AG39*HTDCOEF!AG39</f>
        <v>494376</v>
      </c>
      <c r="AH39" s="61">
        <f>+demanda!AH39*HTDCOEF!AH39</f>
        <v>857873</v>
      </c>
      <c r="AI39" s="61">
        <f>+demanda!AI39*HTDCOEF!AI39</f>
        <v>698350</v>
      </c>
      <c r="AJ39" s="61">
        <f>+demanda!AJ39*HTDCOEF!AJ39</f>
        <v>992942</v>
      </c>
      <c r="AK39" s="61">
        <f>+demanda!AK39*HTDCOEF!AK39</f>
        <v>7986508</v>
      </c>
      <c r="AL39" s="61">
        <f>+demanda!AL39*HTDCOEF!AL39</f>
        <v>799121</v>
      </c>
      <c r="AM39" s="61">
        <f>+demanda!AM39*HTDCOEF!AM39</f>
        <v>132321</v>
      </c>
      <c r="AN39" s="61">
        <f>+demanda!AN39*HTDCOEF!AN39</f>
        <v>4476629</v>
      </c>
      <c r="AO39" s="61">
        <f>+demanda!AO39*HTDCOEF!AO39</f>
        <v>1137313</v>
      </c>
      <c r="AP39" s="61">
        <f>+demanda!AP39*HTDCOEF!AP39</f>
        <v>498044</v>
      </c>
      <c r="AQ39" s="61">
        <f>+demanda!AQ39*HTDCOEF!AQ39</f>
        <v>628722</v>
      </c>
      <c r="AR39" s="61">
        <f>+demanda!AR39*HTDCOEF!AR39</f>
        <v>44841</v>
      </c>
      <c r="AS39" s="61">
        <f>+demanda!AS39*HTDCOEF!AS39</f>
        <v>89132</v>
      </c>
      <c r="AT39" s="61">
        <f>+demanda!AT39*HTDCOEF!AT39</f>
        <v>76386</v>
      </c>
      <c r="AU39" s="61">
        <f>+demanda!AU39*HTDCOEF!AU39</f>
        <v>185592</v>
      </c>
      <c r="AV39" s="61">
        <f>+demanda!AV39*HTDCOEF!AV39</f>
        <v>19775</v>
      </c>
      <c r="AW39" s="61">
        <f>+demanda!AW39*HTDCOEF!AW39</f>
        <v>31810</v>
      </c>
      <c r="AX39" s="61">
        <f>+demanda!AX39*HTDCOEF!AX39</f>
        <v>228274</v>
      </c>
      <c r="AY39" s="61">
        <f>+demanda!AY39*HTDCOEF!AY39</f>
        <v>188126</v>
      </c>
      <c r="AZ39" s="61">
        <f>+demanda!AZ39*HTDCOEF!AZ39</f>
        <v>36675</v>
      </c>
      <c r="BA39" s="61">
        <f>+demanda!BA39*HTDCOEF!BA39</f>
        <v>67628</v>
      </c>
      <c r="BB39" s="61">
        <f>+demanda!BB39*HTDCOEF!BB39</f>
        <v>54429</v>
      </c>
      <c r="BC39" s="61">
        <f>+demanda!BC39*HTDCOEF!BC39</f>
        <v>123624</v>
      </c>
      <c r="BD39" s="61">
        <f>+demanda!BD39*HTDCOEF!BD39</f>
        <v>16951</v>
      </c>
      <c r="BE39" s="61">
        <f>+demanda!BE39*HTDCOEF!BE39</f>
        <v>28704</v>
      </c>
      <c r="BF39" s="61">
        <f>+demanda!BF39*HTDCOEF!BF39</f>
        <v>122805</v>
      </c>
      <c r="BG39" s="61">
        <f>+demanda!BG39*HTDCOEF!BG39</f>
        <v>116609</v>
      </c>
      <c r="BH39" s="61">
        <f>+demanda!BH39*HTDCOEF!BH39</f>
        <v>8166</v>
      </c>
      <c r="BI39" s="61">
        <f>+demanda!BI39*HTDCOEF!BI39</f>
        <v>21505</v>
      </c>
      <c r="BJ39" s="61">
        <f>+demanda!BJ39*HTDCOEF!BJ39</f>
        <v>21958</v>
      </c>
      <c r="BK39" s="61">
        <f>+demanda!BK39*HTDCOEF!BK39</f>
        <v>61967</v>
      </c>
      <c r="BL39" s="61">
        <f>+demanda!BL39*HTDCOEF!BL39</f>
        <v>2824</v>
      </c>
      <c r="BM39" s="61">
        <f>+demanda!BM39*HTDCOEF!BM39</f>
        <v>3106</v>
      </c>
      <c r="BN39" s="61">
        <f>+demanda!BN39*HTDCOEF!BN39</f>
        <v>105469</v>
      </c>
      <c r="BO39" s="61">
        <f>+demanda!BO39*HTDCOEF!BO39</f>
        <v>71516</v>
      </c>
      <c r="BP39" s="61">
        <f>+demanda!BP39*HTDCOEF!BP39</f>
        <v>105352</v>
      </c>
      <c r="BQ39" s="61">
        <f>+demanda!BQ39*HTDCOEF!BQ39</f>
        <v>184053</v>
      </c>
      <c r="BR39" s="61">
        <f>+demanda!BR39*HTDCOEF!BR39</f>
        <v>124861</v>
      </c>
      <c r="BS39" s="61">
        <f>+demanda!BS39*HTDCOEF!BS39</f>
        <v>361826</v>
      </c>
      <c r="BT39" s="61">
        <f>+demanda!BT39*HTDCOEF!BT39</f>
        <v>40587</v>
      </c>
      <c r="BU39" s="61">
        <f>+demanda!BU39*HTDCOEF!BU39</f>
        <v>52845</v>
      </c>
      <c r="BV39" s="61">
        <f>+demanda!BV39*HTDCOEF!BV39</f>
        <v>693423</v>
      </c>
      <c r="BW39" s="61">
        <f>+demanda!BW39*HTDCOEF!BW39</f>
        <v>343071</v>
      </c>
      <c r="BX39" s="61">
        <f>+demanda!BX39*HTDCOEF!BX39</f>
        <v>78032</v>
      </c>
      <c r="BY39" s="61">
        <f>+demanda!BY39*HTDCOEF!BY39</f>
        <v>128583</v>
      </c>
      <c r="BZ39" s="61">
        <f>+demanda!BZ39*HTDCOEF!BZ39</f>
        <v>92070</v>
      </c>
      <c r="CA39" s="61">
        <f>+demanda!CA39*HTDCOEF!CA39</f>
        <v>244207</v>
      </c>
      <c r="CB39" s="61">
        <f>+demanda!CB39*HTDCOEF!CB39</f>
        <v>29960</v>
      </c>
      <c r="CC39" s="61">
        <f>+demanda!CC39*HTDCOEF!CC39</f>
        <v>48649</v>
      </c>
      <c r="CD39" s="61">
        <f>+demanda!CD39*HTDCOEF!CD39</f>
        <v>280412</v>
      </c>
      <c r="CE39" s="61">
        <f>+demanda!CE39*HTDCOEF!CE39</f>
        <v>204984</v>
      </c>
      <c r="CF39" s="61">
        <f>+demanda!CF39*HTDCOEF!CF39</f>
        <v>27320</v>
      </c>
      <c r="CG39" s="61">
        <f>+demanda!CG39*HTDCOEF!CG39</f>
        <v>55470</v>
      </c>
      <c r="CH39" s="61">
        <f>+demanda!CH39*HTDCOEF!CH39</f>
        <v>32791</v>
      </c>
      <c r="CI39" s="61">
        <f>+demanda!CI39*HTDCOEF!CI39</f>
        <v>117619</v>
      </c>
      <c r="CJ39" s="61">
        <f>+demanda!CJ39*HTDCOEF!CJ39</f>
        <v>10627</v>
      </c>
      <c r="CK39" s="61">
        <f>+demanda!CK39*HTDCOEF!CK39</f>
        <v>4196</v>
      </c>
      <c r="CL39" s="61">
        <f>+demanda!CL39*HTDCOEF!CL39</f>
        <v>413011</v>
      </c>
      <c r="CM39" s="61">
        <f>+demanda!CM39*HTDCOEF!CM39</f>
        <v>138088</v>
      </c>
    </row>
    <row r="40" spans="1:91" s="62" customFormat="1" x14ac:dyDescent="0.3">
      <c r="A40" s="60" t="s">
        <v>59</v>
      </c>
      <c r="B40" s="61">
        <f>+demanda!B40*HTDCOEF!B40</f>
        <v>4251906</v>
      </c>
      <c r="C40" s="61">
        <f>+demanda!C40*HTDCOEF!C40</f>
        <v>730294</v>
      </c>
      <c r="D40" s="61">
        <f>+demanda!D40*HTDCOEF!D40</f>
        <v>49048</v>
      </c>
      <c r="E40" s="61">
        <f>+demanda!E40*HTDCOEF!E40</f>
        <v>661459</v>
      </c>
      <c r="F40" s="61">
        <f>+demanda!F40*HTDCOEF!F40</f>
        <v>747378</v>
      </c>
      <c r="G40" s="61">
        <f>+demanda!G40*HTDCOEF!G40</f>
        <v>352607</v>
      </c>
      <c r="H40" s="61">
        <f>+demanda!H40*HTDCOEF!H40</f>
        <v>742665</v>
      </c>
      <c r="I40" s="61">
        <f>+demanda!I40*HTDCOEF!I40</f>
        <v>2393392</v>
      </c>
      <c r="J40" s="61">
        <f>+demanda!J40*HTDCOEF!J40</f>
        <v>435583</v>
      </c>
      <c r="K40" s="61">
        <f>+demanda!K40*HTDCOEF!K40</f>
        <v>21058</v>
      </c>
      <c r="L40" s="61">
        <f>+demanda!L40*HTDCOEF!L40</f>
        <v>90597</v>
      </c>
      <c r="M40" s="61">
        <f>+demanda!M40*HTDCOEF!M40</f>
        <v>348649</v>
      </c>
      <c r="N40" s="61">
        <f>+demanda!N40*HTDCOEF!N40</f>
        <v>226483</v>
      </c>
      <c r="O40" s="61">
        <f>+demanda!O40*HTDCOEF!O40</f>
        <v>462514</v>
      </c>
      <c r="P40" s="61">
        <f>+demanda!P40*HTDCOEF!P40</f>
        <v>1858514</v>
      </c>
      <c r="Q40" s="61">
        <f>+demanda!Q40*HTDCOEF!Q40</f>
        <v>294711</v>
      </c>
      <c r="R40" s="61">
        <f>+demanda!R40*HTDCOEF!R40</f>
        <v>27990</v>
      </c>
      <c r="S40" s="61">
        <f>+demanda!S40*HTDCOEF!S40</f>
        <v>570862</v>
      </c>
      <c r="T40" s="61">
        <f>+demanda!T40*HTDCOEF!T40</f>
        <v>398729</v>
      </c>
      <c r="U40" s="61">
        <f>+demanda!U40*HTDCOEF!U40</f>
        <v>126123</v>
      </c>
      <c r="V40" s="61">
        <f>+demanda!V40*HTDCOEF!V40</f>
        <v>280151</v>
      </c>
      <c r="W40" s="61">
        <f>+demanda!W40*HTDCOEF!W40</f>
        <v>13342087</v>
      </c>
      <c r="X40" s="61">
        <f>+demanda!X40*HTDCOEF!X40</f>
        <v>1766451</v>
      </c>
      <c r="Y40" s="61">
        <f>+demanda!Y40*HTDCOEF!Y40</f>
        <v>193578</v>
      </c>
      <c r="Z40" s="61">
        <f>+demanda!Z40*HTDCOEF!Z40</f>
        <v>5313318</v>
      </c>
      <c r="AA40" s="61">
        <f>+demanda!AA40*HTDCOEF!AA40</f>
        <v>1737082</v>
      </c>
      <c r="AB40" s="61">
        <f>+demanda!AB40*HTDCOEF!AB40</f>
        <v>1143579</v>
      </c>
      <c r="AC40" s="61">
        <f>+demanda!AC40*HTDCOEF!AC40</f>
        <v>1449639</v>
      </c>
      <c r="AD40" s="61">
        <f>+demanda!AD40*HTDCOEF!AD40</f>
        <v>4981703</v>
      </c>
      <c r="AE40" s="61">
        <f>+demanda!AE40*HTDCOEF!AE40</f>
        <v>902311</v>
      </c>
      <c r="AF40" s="61">
        <f>+demanda!AF40*HTDCOEF!AF40</f>
        <v>49225</v>
      </c>
      <c r="AG40" s="61">
        <f>+demanda!AG40*HTDCOEF!AG40</f>
        <v>435177</v>
      </c>
      <c r="AH40" s="61">
        <f>+demanda!AH40*HTDCOEF!AH40</f>
        <v>691027</v>
      </c>
      <c r="AI40" s="61">
        <f>+demanda!AI40*HTDCOEF!AI40</f>
        <v>660831</v>
      </c>
      <c r="AJ40" s="61">
        <f>+demanda!AJ40*HTDCOEF!AJ40</f>
        <v>811339</v>
      </c>
      <c r="AK40" s="61">
        <f>+demanda!AK40*HTDCOEF!AK40</f>
        <v>8360385</v>
      </c>
      <c r="AL40" s="61">
        <f>+demanda!AL40*HTDCOEF!AL40</f>
        <v>864140</v>
      </c>
      <c r="AM40" s="61">
        <f>+demanda!AM40*HTDCOEF!AM40</f>
        <v>144353</v>
      </c>
      <c r="AN40" s="61">
        <f>+demanda!AN40*HTDCOEF!AN40</f>
        <v>4878141</v>
      </c>
      <c r="AO40" s="61">
        <f>+demanda!AO40*HTDCOEF!AO40</f>
        <v>1046054</v>
      </c>
      <c r="AP40" s="61">
        <f>+demanda!AP40*HTDCOEF!AP40</f>
        <v>482748</v>
      </c>
      <c r="AQ40" s="61">
        <f>+demanda!AQ40*HTDCOEF!AQ40</f>
        <v>638299</v>
      </c>
      <c r="AR40" s="61">
        <f>+demanda!AR40*HTDCOEF!AR40</f>
        <v>33562</v>
      </c>
      <c r="AS40" s="61">
        <f>+demanda!AS40*HTDCOEF!AS40</f>
        <v>64072</v>
      </c>
      <c r="AT40" s="61">
        <f>+demanda!AT40*HTDCOEF!AT40</f>
        <v>65458</v>
      </c>
      <c r="AU40" s="61">
        <f>+demanda!AU40*HTDCOEF!AU40</f>
        <v>165434</v>
      </c>
      <c r="AV40" s="61">
        <f>+demanda!AV40*HTDCOEF!AV40</f>
        <v>16266</v>
      </c>
      <c r="AW40" s="61">
        <f>+demanda!AW40*HTDCOEF!AW40</f>
        <v>23083</v>
      </c>
      <c r="AX40" s="61">
        <f>+demanda!AX40*HTDCOEF!AX40</f>
        <v>199556</v>
      </c>
      <c r="AY40" s="61">
        <f>+demanda!AY40*HTDCOEF!AY40</f>
        <v>162864</v>
      </c>
      <c r="AZ40" s="61">
        <f>+demanda!AZ40*HTDCOEF!AZ40</f>
        <v>25886</v>
      </c>
      <c r="BA40" s="61">
        <f>+demanda!BA40*HTDCOEF!BA40</f>
        <v>42458</v>
      </c>
      <c r="BB40" s="61">
        <f>+demanda!BB40*HTDCOEF!BB40</f>
        <v>44450</v>
      </c>
      <c r="BC40" s="61">
        <f>+demanda!BC40*HTDCOEF!BC40</f>
        <v>105322</v>
      </c>
      <c r="BD40" s="61">
        <f>+demanda!BD40*HTDCOEF!BD40</f>
        <v>12608</v>
      </c>
      <c r="BE40" s="61">
        <f>+demanda!BE40*HTDCOEF!BE40</f>
        <v>21069</v>
      </c>
      <c r="BF40" s="61">
        <f>+demanda!BF40*HTDCOEF!BF40</f>
        <v>92946</v>
      </c>
      <c r="BG40" s="61">
        <f>+demanda!BG40*HTDCOEF!BG40</f>
        <v>90846</v>
      </c>
      <c r="BH40" s="61">
        <f>+demanda!BH40*HTDCOEF!BH40</f>
        <v>7676</v>
      </c>
      <c r="BI40" s="61">
        <f>+demanda!BI40*HTDCOEF!BI40</f>
        <v>21613</v>
      </c>
      <c r="BJ40" s="61">
        <f>+demanda!BJ40*HTDCOEF!BJ40</f>
        <v>21008</v>
      </c>
      <c r="BK40" s="61">
        <f>+demanda!BK40*HTDCOEF!BK40</f>
        <v>60112</v>
      </c>
      <c r="BL40" s="61">
        <f>+demanda!BL40*HTDCOEF!BL40</f>
        <v>3658</v>
      </c>
      <c r="BM40" s="61">
        <f>+demanda!BM40*HTDCOEF!BM40</f>
        <v>2014</v>
      </c>
      <c r="BN40" s="61">
        <f>+demanda!BN40*HTDCOEF!BN40</f>
        <v>106610</v>
      </c>
      <c r="BO40" s="61">
        <f>+demanda!BO40*HTDCOEF!BO40</f>
        <v>72019</v>
      </c>
      <c r="BP40" s="61">
        <f>+demanda!BP40*HTDCOEF!BP40</f>
        <v>99793</v>
      </c>
      <c r="BQ40" s="61">
        <f>+demanda!BQ40*HTDCOEF!BQ40</f>
        <v>144268</v>
      </c>
      <c r="BR40" s="61">
        <f>+demanda!BR40*HTDCOEF!BR40</f>
        <v>102426</v>
      </c>
      <c r="BS40" s="61">
        <f>+demanda!BS40*HTDCOEF!BS40</f>
        <v>337440</v>
      </c>
      <c r="BT40" s="61">
        <f>+demanda!BT40*HTDCOEF!BT40</f>
        <v>38671</v>
      </c>
      <c r="BU40" s="61">
        <f>+demanda!BU40*HTDCOEF!BU40</f>
        <v>39256</v>
      </c>
      <c r="BV40" s="61">
        <f>+demanda!BV40*HTDCOEF!BV40</f>
        <v>703591</v>
      </c>
      <c r="BW40" s="61">
        <f>+demanda!BW40*HTDCOEF!BW40</f>
        <v>301005</v>
      </c>
      <c r="BX40" s="61">
        <f>+demanda!BX40*HTDCOEF!BX40</f>
        <v>66236</v>
      </c>
      <c r="BY40" s="61">
        <f>+demanda!BY40*HTDCOEF!BY40</f>
        <v>81785</v>
      </c>
      <c r="BZ40" s="61">
        <f>+demanda!BZ40*HTDCOEF!BZ40</f>
        <v>70443</v>
      </c>
      <c r="CA40" s="61">
        <f>+demanda!CA40*HTDCOEF!CA40</f>
        <v>219233</v>
      </c>
      <c r="CB40" s="61">
        <f>+demanda!CB40*HTDCOEF!CB40</f>
        <v>23451</v>
      </c>
      <c r="CC40" s="61">
        <f>+demanda!CC40*HTDCOEF!CC40</f>
        <v>36052</v>
      </c>
      <c r="CD40" s="61">
        <f>+demanda!CD40*HTDCOEF!CD40</f>
        <v>249467</v>
      </c>
      <c r="CE40" s="61">
        <f>+demanda!CE40*HTDCOEF!CE40</f>
        <v>155644</v>
      </c>
      <c r="CF40" s="61">
        <f>+demanda!CF40*HTDCOEF!CF40</f>
        <v>33558</v>
      </c>
      <c r="CG40" s="61">
        <f>+demanda!CG40*HTDCOEF!CG40</f>
        <v>62483</v>
      </c>
      <c r="CH40" s="61">
        <f>+demanda!CH40*HTDCOEF!CH40</f>
        <v>31983</v>
      </c>
      <c r="CI40" s="61">
        <f>+demanda!CI40*HTDCOEF!CI40</f>
        <v>118207</v>
      </c>
      <c r="CJ40" s="61">
        <f>+demanda!CJ40*HTDCOEF!CJ40</f>
        <v>15220</v>
      </c>
      <c r="CK40" s="61">
        <f>+demanda!CK40*HTDCOEF!CK40</f>
        <v>3204</v>
      </c>
      <c r="CL40" s="61">
        <f>+demanda!CL40*HTDCOEF!CL40</f>
        <v>454124</v>
      </c>
      <c r="CM40" s="61">
        <f>+demanda!CM40*HTDCOEF!CM40</f>
        <v>145361</v>
      </c>
    </row>
    <row r="41" spans="1:91" s="62" customFormat="1" x14ac:dyDescent="0.3">
      <c r="A41" s="60" t="s">
        <v>60</v>
      </c>
      <c r="B41" s="61">
        <f>+demanda!B41*HTDCOEF!B41</f>
        <v>4937718</v>
      </c>
      <c r="C41" s="61">
        <f>+demanda!C41*HTDCOEF!C41</f>
        <v>941567</v>
      </c>
      <c r="D41" s="61">
        <f>+demanda!D41*HTDCOEF!D41</f>
        <v>103747</v>
      </c>
      <c r="E41" s="61">
        <f>+demanda!E41*HTDCOEF!E41</f>
        <v>658120</v>
      </c>
      <c r="F41" s="61">
        <f>+demanda!F41*HTDCOEF!F41</f>
        <v>868751</v>
      </c>
      <c r="G41" s="61">
        <f>+demanda!G41*HTDCOEF!G41</f>
        <v>448668</v>
      </c>
      <c r="H41" s="61">
        <f>+demanda!H41*HTDCOEF!H41</f>
        <v>768277</v>
      </c>
      <c r="I41" s="61">
        <f>+demanda!I41*HTDCOEF!I41</f>
        <v>2878965</v>
      </c>
      <c r="J41" s="61">
        <f>+demanda!J41*HTDCOEF!J41</f>
        <v>592854</v>
      </c>
      <c r="K41" s="61">
        <f>+demanda!K41*HTDCOEF!K41</f>
        <v>48484</v>
      </c>
      <c r="L41" s="61">
        <f>+demanda!L41*HTDCOEF!L41</f>
        <v>98016</v>
      </c>
      <c r="M41" s="61">
        <f>+demanda!M41*HTDCOEF!M41</f>
        <v>399946</v>
      </c>
      <c r="N41" s="61">
        <f>+demanda!N41*HTDCOEF!N41</f>
        <v>304513</v>
      </c>
      <c r="O41" s="61">
        <f>+demanda!O41*HTDCOEF!O41</f>
        <v>467203</v>
      </c>
      <c r="P41" s="61">
        <f>+demanda!P41*HTDCOEF!P41</f>
        <v>2058753</v>
      </c>
      <c r="Q41" s="61">
        <f>+demanda!Q41*HTDCOEF!Q41</f>
        <v>348713</v>
      </c>
      <c r="R41" s="61">
        <f>+demanda!R41*HTDCOEF!R41</f>
        <v>55263</v>
      </c>
      <c r="S41" s="61">
        <f>+demanda!S41*HTDCOEF!S41</f>
        <v>560104</v>
      </c>
      <c r="T41" s="61">
        <f>+demanda!T41*HTDCOEF!T41</f>
        <v>468805</v>
      </c>
      <c r="U41" s="61">
        <f>+demanda!U41*HTDCOEF!U41</f>
        <v>144155</v>
      </c>
      <c r="V41" s="61">
        <f>+demanda!V41*HTDCOEF!V41</f>
        <v>301074</v>
      </c>
      <c r="W41" s="61">
        <f>+demanda!W41*HTDCOEF!W41</f>
        <v>14513335</v>
      </c>
      <c r="X41" s="61">
        <f>+demanda!X41*HTDCOEF!X41</f>
        <v>2317982</v>
      </c>
      <c r="Y41" s="61">
        <f>+demanda!Y41*HTDCOEF!Y41</f>
        <v>491010</v>
      </c>
      <c r="Z41" s="61">
        <f>+demanda!Z41*HTDCOEF!Z41</f>
        <v>4976572</v>
      </c>
      <c r="AA41" s="61">
        <f>+demanda!AA41*HTDCOEF!AA41</f>
        <v>1977989</v>
      </c>
      <c r="AB41" s="61">
        <f>+demanda!AB41*HTDCOEF!AB41</f>
        <v>1288367</v>
      </c>
      <c r="AC41" s="61">
        <f>+demanda!AC41*HTDCOEF!AC41</f>
        <v>1417854</v>
      </c>
      <c r="AD41" s="61">
        <f>+demanda!AD41*HTDCOEF!AD41</f>
        <v>5821275</v>
      </c>
      <c r="AE41" s="61">
        <f>+demanda!AE41*HTDCOEF!AE41</f>
        <v>1255482</v>
      </c>
      <c r="AF41" s="61">
        <f>+demanda!AF41*HTDCOEF!AF41</f>
        <v>181702</v>
      </c>
      <c r="AG41" s="61">
        <f>+demanda!AG41*HTDCOEF!AG41</f>
        <v>426545</v>
      </c>
      <c r="AH41" s="61">
        <f>+demanda!AH41*HTDCOEF!AH41</f>
        <v>743839</v>
      </c>
      <c r="AI41" s="61">
        <f>+demanda!AI41*HTDCOEF!AI41</f>
        <v>752814</v>
      </c>
      <c r="AJ41" s="61">
        <f>+demanda!AJ41*HTDCOEF!AJ41</f>
        <v>771331</v>
      </c>
      <c r="AK41" s="61">
        <f>+demanda!AK41*HTDCOEF!AK41</f>
        <v>8692060</v>
      </c>
      <c r="AL41" s="61">
        <f>+demanda!AL41*HTDCOEF!AL41</f>
        <v>1062500</v>
      </c>
      <c r="AM41" s="61">
        <f>+demanda!AM41*HTDCOEF!AM41</f>
        <v>309308</v>
      </c>
      <c r="AN41" s="61">
        <f>+demanda!AN41*HTDCOEF!AN41</f>
        <v>4550027</v>
      </c>
      <c r="AO41" s="61">
        <f>+demanda!AO41*HTDCOEF!AO41</f>
        <v>1234150</v>
      </c>
      <c r="AP41" s="61">
        <f>+demanda!AP41*HTDCOEF!AP41</f>
        <v>535553</v>
      </c>
      <c r="AQ41" s="61">
        <f>+demanda!AQ41*HTDCOEF!AQ41</f>
        <v>646523</v>
      </c>
      <c r="AR41" s="61">
        <f>+demanda!AR41*HTDCOEF!AR41</f>
        <v>53210</v>
      </c>
      <c r="AS41" s="61">
        <f>+demanda!AS41*HTDCOEF!AS41</f>
        <v>106162</v>
      </c>
      <c r="AT41" s="61">
        <f>+demanda!AT41*HTDCOEF!AT41</f>
        <v>73487</v>
      </c>
      <c r="AU41" s="61">
        <f>+demanda!AU41*HTDCOEF!AU41</f>
        <v>192847</v>
      </c>
      <c r="AV41" s="61">
        <f>+demanda!AV41*HTDCOEF!AV41</f>
        <v>39002</v>
      </c>
      <c r="AW41" s="61">
        <f>+demanda!AW41*HTDCOEF!AW41</f>
        <v>30053</v>
      </c>
      <c r="AX41" s="61">
        <f>+demanda!AX41*HTDCOEF!AX41</f>
        <v>255885</v>
      </c>
      <c r="AY41" s="61">
        <f>+demanda!AY41*HTDCOEF!AY41</f>
        <v>190922</v>
      </c>
      <c r="AZ41" s="61">
        <f>+demanda!AZ41*HTDCOEF!AZ41</f>
        <v>44767</v>
      </c>
      <c r="BA41" s="61">
        <f>+demanda!BA41*HTDCOEF!BA41</f>
        <v>79463</v>
      </c>
      <c r="BB41" s="61">
        <f>+demanda!BB41*HTDCOEF!BB41</f>
        <v>49115</v>
      </c>
      <c r="BC41" s="61">
        <f>+demanda!BC41*HTDCOEF!BC41</f>
        <v>125232</v>
      </c>
      <c r="BD41" s="61">
        <f>+demanda!BD41*HTDCOEF!BD41</f>
        <v>28148</v>
      </c>
      <c r="BE41" s="61">
        <f>+demanda!BE41*HTDCOEF!BE41</f>
        <v>27286</v>
      </c>
      <c r="BF41" s="61">
        <f>+demanda!BF41*HTDCOEF!BF41</f>
        <v>130628</v>
      </c>
      <c r="BG41" s="61">
        <f>+demanda!BG41*HTDCOEF!BG41</f>
        <v>108217</v>
      </c>
      <c r="BH41" s="61">
        <f>+demanda!BH41*HTDCOEF!BH41</f>
        <v>8443</v>
      </c>
      <c r="BI41" s="61">
        <f>+demanda!BI41*HTDCOEF!BI41</f>
        <v>26699</v>
      </c>
      <c r="BJ41" s="61">
        <f>+demanda!BJ41*HTDCOEF!BJ41</f>
        <v>24372</v>
      </c>
      <c r="BK41" s="61">
        <f>+demanda!BK41*HTDCOEF!BK41</f>
        <v>67615</v>
      </c>
      <c r="BL41" s="61">
        <f>+demanda!BL41*HTDCOEF!BL41</f>
        <v>10854</v>
      </c>
      <c r="BM41" s="61">
        <f>+demanda!BM41*HTDCOEF!BM41</f>
        <v>2766</v>
      </c>
      <c r="BN41" s="61">
        <f>+demanda!BN41*HTDCOEF!BN41</f>
        <v>125257</v>
      </c>
      <c r="BO41" s="61">
        <f>+demanda!BO41*HTDCOEF!BO41</f>
        <v>82706</v>
      </c>
      <c r="BP41" s="61">
        <f>+demanda!BP41*HTDCOEF!BP41</f>
        <v>177409</v>
      </c>
      <c r="BQ41" s="61">
        <f>+demanda!BQ41*HTDCOEF!BQ41</f>
        <v>240366</v>
      </c>
      <c r="BR41" s="61">
        <f>+demanda!BR41*HTDCOEF!BR41</f>
        <v>113557</v>
      </c>
      <c r="BS41" s="61">
        <f>+demanda!BS41*HTDCOEF!BS41</f>
        <v>407117</v>
      </c>
      <c r="BT41" s="61">
        <f>+demanda!BT41*HTDCOEF!BT41</f>
        <v>131378</v>
      </c>
      <c r="BU41" s="61">
        <f>+demanda!BU41*HTDCOEF!BU41</f>
        <v>53355</v>
      </c>
      <c r="BV41" s="61">
        <f>+demanda!BV41*HTDCOEF!BV41</f>
        <v>855428</v>
      </c>
      <c r="BW41" s="61">
        <f>+demanda!BW41*HTDCOEF!BW41</f>
        <v>339373</v>
      </c>
      <c r="BX41" s="61">
        <f>+demanda!BX41*HTDCOEF!BX41</f>
        <v>132782</v>
      </c>
      <c r="BY41" s="61">
        <f>+demanda!BY41*HTDCOEF!BY41</f>
        <v>155210</v>
      </c>
      <c r="BZ41" s="61">
        <f>+demanda!BZ41*HTDCOEF!BZ41</f>
        <v>78229</v>
      </c>
      <c r="CA41" s="61">
        <f>+demanda!CA41*HTDCOEF!CA41</f>
        <v>249111</v>
      </c>
      <c r="CB41" s="61">
        <f>+demanda!CB41*HTDCOEF!CB41</f>
        <v>91377</v>
      </c>
      <c r="CC41" s="61">
        <f>+demanda!CC41*HTDCOEF!CC41</f>
        <v>47475</v>
      </c>
      <c r="CD41" s="61">
        <f>+demanda!CD41*HTDCOEF!CD41</f>
        <v>327093</v>
      </c>
      <c r="CE41" s="61">
        <f>+demanda!CE41*HTDCOEF!CE41</f>
        <v>174205</v>
      </c>
      <c r="CF41" s="61">
        <f>+demanda!CF41*HTDCOEF!CF41</f>
        <v>44627</v>
      </c>
      <c r="CG41" s="61">
        <f>+demanda!CG41*HTDCOEF!CG41</f>
        <v>85156</v>
      </c>
      <c r="CH41" s="61">
        <f>+demanda!CH41*HTDCOEF!CH41</f>
        <v>35328</v>
      </c>
      <c r="CI41" s="61">
        <f>+demanda!CI41*HTDCOEF!CI41</f>
        <v>158006</v>
      </c>
      <c r="CJ41" s="61">
        <f>+demanda!CJ41*HTDCOEF!CJ41</f>
        <v>40000</v>
      </c>
      <c r="CK41" s="61">
        <f>+demanda!CK41*HTDCOEF!CK41</f>
        <v>5880</v>
      </c>
      <c r="CL41" s="61">
        <f>+demanda!CL41*HTDCOEF!CL41</f>
        <v>528335</v>
      </c>
      <c r="CM41" s="61">
        <f>+demanda!CM41*HTDCOEF!CM41</f>
        <v>165168</v>
      </c>
    </row>
    <row r="42" spans="1:91" s="62" customFormat="1" x14ac:dyDescent="0.3">
      <c r="A42" s="60" t="s">
        <v>61</v>
      </c>
      <c r="B42" s="61">
        <f>+demanda!B42*HTDCOEF!B42</f>
        <v>6146078</v>
      </c>
      <c r="C42" s="61">
        <f>+demanda!C42*HTDCOEF!C42</f>
        <v>1127538</v>
      </c>
      <c r="D42" s="61">
        <f>+demanda!D42*HTDCOEF!D42</f>
        <v>200918</v>
      </c>
      <c r="E42" s="61">
        <f>+demanda!E42*HTDCOEF!E42</f>
        <v>723089</v>
      </c>
      <c r="F42" s="61">
        <f>+demanda!F42*HTDCOEF!F42</f>
        <v>1106349</v>
      </c>
      <c r="G42" s="61">
        <f>+demanda!G42*HTDCOEF!G42</f>
        <v>573800</v>
      </c>
      <c r="H42" s="61">
        <f>+demanda!H42*HTDCOEF!H42</f>
        <v>893732</v>
      </c>
      <c r="I42" s="61">
        <f>+demanda!I42*HTDCOEF!I42</f>
        <v>3490443</v>
      </c>
      <c r="J42" s="61">
        <f>+demanda!J42*HTDCOEF!J42</f>
        <v>671180</v>
      </c>
      <c r="K42" s="61">
        <f>+demanda!K42*HTDCOEF!K42</f>
        <v>64934</v>
      </c>
      <c r="L42" s="61">
        <f>+demanda!L42*HTDCOEF!L42</f>
        <v>117202</v>
      </c>
      <c r="M42" s="61">
        <f>+demanda!M42*HTDCOEF!M42</f>
        <v>494062</v>
      </c>
      <c r="N42" s="61">
        <f>+demanda!N42*HTDCOEF!N42</f>
        <v>373328</v>
      </c>
      <c r="O42" s="61">
        <f>+demanda!O42*HTDCOEF!O42</f>
        <v>498019</v>
      </c>
      <c r="P42" s="61">
        <f>+demanda!P42*HTDCOEF!P42</f>
        <v>2655636</v>
      </c>
      <c r="Q42" s="61">
        <f>+demanda!Q42*HTDCOEF!Q42</f>
        <v>456357</v>
      </c>
      <c r="R42" s="61">
        <f>+demanda!R42*HTDCOEF!R42</f>
        <v>135984</v>
      </c>
      <c r="S42" s="61">
        <f>+demanda!S42*HTDCOEF!S42</f>
        <v>605887</v>
      </c>
      <c r="T42" s="61">
        <f>+demanda!T42*HTDCOEF!T42</f>
        <v>612288</v>
      </c>
      <c r="U42" s="61">
        <f>+demanda!U42*HTDCOEF!U42</f>
        <v>200472</v>
      </c>
      <c r="V42" s="61">
        <f>+demanda!V42*HTDCOEF!V42</f>
        <v>395713</v>
      </c>
      <c r="W42" s="61">
        <f>+demanda!W42*HTDCOEF!W42</f>
        <v>18596568</v>
      </c>
      <c r="X42" s="61">
        <f>+demanda!X42*HTDCOEF!X42</f>
        <v>3039305</v>
      </c>
      <c r="Y42" s="61">
        <f>+demanda!Y42*HTDCOEF!Y42</f>
        <v>1095653</v>
      </c>
      <c r="Z42" s="61">
        <f>+demanda!Z42*HTDCOEF!Z42</f>
        <v>5297029</v>
      </c>
      <c r="AA42" s="61">
        <f>+demanda!AA42*HTDCOEF!AA42</f>
        <v>2787895</v>
      </c>
      <c r="AB42" s="61">
        <f>+demanda!AB42*HTDCOEF!AB42</f>
        <v>1845551</v>
      </c>
      <c r="AC42" s="61">
        <f>+demanda!AC42*HTDCOEF!AC42</f>
        <v>1731790</v>
      </c>
      <c r="AD42" s="61">
        <f>+demanda!AD42*HTDCOEF!AD42</f>
        <v>7716464</v>
      </c>
      <c r="AE42" s="61">
        <f>+demanda!AE42*HTDCOEF!AE42</f>
        <v>1644221</v>
      </c>
      <c r="AF42" s="61">
        <f>+demanda!AF42*HTDCOEF!AF42</f>
        <v>308938</v>
      </c>
      <c r="AG42" s="61">
        <f>+demanda!AG42*HTDCOEF!AG42</f>
        <v>434322</v>
      </c>
      <c r="AH42" s="61">
        <f>+demanda!AH42*HTDCOEF!AH42</f>
        <v>1105761</v>
      </c>
      <c r="AI42" s="61">
        <f>+demanda!AI42*HTDCOEF!AI42</f>
        <v>1046876</v>
      </c>
      <c r="AJ42" s="61">
        <f>+demanda!AJ42*HTDCOEF!AJ42</f>
        <v>839693</v>
      </c>
      <c r="AK42" s="61">
        <f>+demanda!AK42*HTDCOEF!AK42</f>
        <v>10880104</v>
      </c>
      <c r="AL42" s="61">
        <f>+demanda!AL42*HTDCOEF!AL42</f>
        <v>1395084</v>
      </c>
      <c r="AM42" s="61">
        <f>+demanda!AM42*HTDCOEF!AM42</f>
        <v>786715</v>
      </c>
      <c r="AN42" s="61">
        <f>+demanda!AN42*HTDCOEF!AN42</f>
        <v>4862708</v>
      </c>
      <c r="AO42" s="61">
        <f>+demanda!AO42*HTDCOEF!AO42</f>
        <v>1682134</v>
      </c>
      <c r="AP42" s="61">
        <f>+demanda!AP42*HTDCOEF!AP42</f>
        <v>798675</v>
      </c>
      <c r="AQ42" s="61">
        <f>+demanda!AQ42*HTDCOEF!AQ42</f>
        <v>892097</v>
      </c>
      <c r="AR42" s="61">
        <f>+demanda!AR42*HTDCOEF!AR42</f>
        <v>70307</v>
      </c>
      <c r="AS42" s="61">
        <f>+demanda!AS42*HTDCOEF!AS42</f>
        <v>120663</v>
      </c>
      <c r="AT42" s="61">
        <f>+demanda!AT42*HTDCOEF!AT42</f>
        <v>89975</v>
      </c>
      <c r="AU42" s="61">
        <f>+demanda!AU42*HTDCOEF!AU42</f>
        <v>221239</v>
      </c>
      <c r="AV42" s="61">
        <f>+demanda!AV42*HTDCOEF!AV42</f>
        <v>46292</v>
      </c>
      <c r="AW42" s="61">
        <f>+demanda!AW42*HTDCOEF!AW42</f>
        <v>38711</v>
      </c>
      <c r="AX42" s="61">
        <f>+demanda!AX42*HTDCOEF!AX42</f>
        <v>312404</v>
      </c>
      <c r="AY42" s="61">
        <f>+demanda!AY42*HTDCOEF!AY42</f>
        <v>227948</v>
      </c>
      <c r="AZ42" s="61">
        <f>+demanda!AZ42*HTDCOEF!AZ42</f>
        <v>58736</v>
      </c>
      <c r="BA42" s="61">
        <f>+demanda!BA42*HTDCOEF!BA42</f>
        <v>78446</v>
      </c>
      <c r="BB42" s="61">
        <f>+demanda!BB42*HTDCOEF!BB42</f>
        <v>56915</v>
      </c>
      <c r="BC42" s="61">
        <f>+demanda!BC42*HTDCOEF!BC42</f>
        <v>135489</v>
      </c>
      <c r="BD42" s="61">
        <f>+demanda!BD42*HTDCOEF!BD42</f>
        <v>39152</v>
      </c>
      <c r="BE42" s="61">
        <f>+demanda!BE42*HTDCOEF!BE42</f>
        <v>35065</v>
      </c>
      <c r="BF42" s="61">
        <f>+demanda!BF42*HTDCOEF!BF42</f>
        <v>140173</v>
      </c>
      <c r="BG42" s="61">
        <f>+demanda!BG42*HTDCOEF!BG42</f>
        <v>127205</v>
      </c>
      <c r="BH42" s="61">
        <f>+demanda!BH42*HTDCOEF!BH42</f>
        <v>11571</v>
      </c>
      <c r="BI42" s="61">
        <f>+demanda!BI42*HTDCOEF!BI42</f>
        <v>42217</v>
      </c>
      <c r="BJ42" s="61">
        <f>+demanda!BJ42*HTDCOEF!BJ42</f>
        <v>33060</v>
      </c>
      <c r="BK42" s="61">
        <f>+demanda!BK42*HTDCOEF!BK42</f>
        <v>85750</v>
      </c>
      <c r="BL42" s="61">
        <f>+demanda!BL42*HTDCOEF!BL42</f>
        <v>7141</v>
      </c>
      <c r="BM42" s="61">
        <f>+demanda!BM42*HTDCOEF!BM42</f>
        <v>3646</v>
      </c>
      <c r="BN42" s="61">
        <f>+demanda!BN42*HTDCOEF!BN42</f>
        <v>172231</v>
      </c>
      <c r="BO42" s="61">
        <f>+demanda!BO42*HTDCOEF!BO42</f>
        <v>100742</v>
      </c>
      <c r="BP42" s="61">
        <f>+demanda!BP42*HTDCOEF!BP42</f>
        <v>280823</v>
      </c>
      <c r="BQ42" s="61">
        <f>+demanda!BQ42*HTDCOEF!BQ42</f>
        <v>305889</v>
      </c>
      <c r="BR42" s="61">
        <f>+demanda!BR42*HTDCOEF!BR42</f>
        <v>148701</v>
      </c>
      <c r="BS42" s="61">
        <f>+demanda!BS42*HTDCOEF!BS42</f>
        <v>458283</v>
      </c>
      <c r="BT42" s="61">
        <f>+demanda!BT42*HTDCOEF!BT42</f>
        <v>204209</v>
      </c>
      <c r="BU42" s="61">
        <f>+demanda!BU42*HTDCOEF!BU42</f>
        <v>67505</v>
      </c>
      <c r="BV42" s="61">
        <f>+demanda!BV42*HTDCOEF!BV42</f>
        <v>1146083</v>
      </c>
      <c r="BW42" s="61">
        <f>+demanda!BW42*HTDCOEF!BW42</f>
        <v>427813</v>
      </c>
      <c r="BX42" s="61">
        <f>+demanda!BX42*HTDCOEF!BX42</f>
        <v>225258</v>
      </c>
      <c r="BY42" s="61">
        <f>+demanda!BY42*HTDCOEF!BY42</f>
        <v>161054</v>
      </c>
      <c r="BZ42" s="61">
        <f>+demanda!BZ42*HTDCOEF!BZ42</f>
        <v>97670</v>
      </c>
      <c r="CA42" s="61">
        <f>+demanda!CA42*HTDCOEF!CA42</f>
        <v>270729</v>
      </c>
      <c r="CB42" s="61">
        <f>+demanda!CB42*HTDCOEF!CB42</f>
        <v>171896</v>
      </c>
      <c r="CC42" s="61">
        <f>+demanda!CC42*HTDCOEF!CC42</f>
        <v>61306</v>
      </c>
      <c r="CD42" s="61">
        <f>+demanda!CD42*HTDCOEF!CD42</f>
        <v>432498</v>
      </c>
      <c r="CE42" s="61">
        <f>+demanda!CE42*HTDCOEF!CE42</f>
        <v>223809</v>
      </c>
      <c r="CF42" s="61">
        <f>+demanda!CF42*HTDCOEF!CF42</f>
        <v>55565</v>
      </c>
      <c r="CG42" s="61">
        <f>+demanda!CG42*HTDCOEF!CG42</f>
        <v>144836</v>
      </c>
      <c r="CH42" s="61">
        <f>+demanda!CH42*HTDCOEF!CH42</f>
        <v>51030</v>
      </c>
      <c r="CI42" s="61">
        <f>+demanda!CI42*HTDCOEF!CI42</f>
        <v>187554</v>
      </c>
      <c r="CJ42" s="61">
        <f>+demanda!CJ42*HTDCOEF!CJ42</f>
        <v>32313</v>
      </c>
      <c r="CK42" s="61">
        <f>+demanda!CK42*HTDCOEF!CK42</f>
        <v>6199</v>
      </c>
      <c r="CL42" s="61">
        <f>+demanda!CL42*HTDCOEF!CL42</f>
        <v>713585</v>
      </c>
      <c r="CM42" s="61">
        <f>+demanda!CM42*HTDCOEF!CM42</f>
        <v>204004</v>
      </c>
    </row>
    <row r="43" spans="1:91" s="62" customFormat="1" x14ac:dyDescent="0.3">
      <c r="A43" s="60" t="s">
        <v>62</v>
      </c>
      <c r="B43" s="61">
        <f>+demanda!B43*HTDCOEF!B43</f>
        <v>7668482</v>
      </c>
      <c r="C43" s="61">
        <f>+demanda!C43*HTDCOEF!C43</f>
        <v>1467149</v>
      </c>
      <c r="D43" s="61">
        <f>+demanda!D43*HTDCOEF!D43</f>
        <v>500367</v>
      </c>
      <c r="E43" s="61">
        <f>+demanda!E43*HTDCOEF!E43</f>
        <v>693325</v>
      </c>
      <c r="F43" s="61">
        <f>+demanda!F43*HTDCOEF!F43</f>
        <v>1486710</v>
      </c>
      <c r="G43" s="61">
        <f>+demanda!G43*HTDCOEF!G43</f>
        <v>685330</v>
      </c>
      <c r="H43" s="61">
        <f>+demanda!H43*HTDCOEF!H43</f>
        <v>969578</v>
      </c>
      <c r="I43" s="61">
        <f>+demanda!I43*HTDCOEF!I43</f>
        <v>4031142</v>
      </c>
      <c r="J43" s="61">
        <f>+demanda!J43*HTDCOEF!J43</f>
        <v>769073</v>
      </c>
      <c r="K43" s="61">
        <f>+demanda!K43*HTDCOEF!K43</f>
        <v>107273</v>
      </c>
      <c r="L43" s="61">
        <f>+demanda!L43*HTDCOEF!L43</f>
        <v>154879</v>
      </c>
      <c r="M43" s="61">
        <f>+demanda!M43*HTDCOEF!M43</f>
        <v>561953</v>
      </c>
      <c r="N43" s="61">
        <f>+demanda!N43*HTDCOEF!N43</f>
        <v>441015</v>
      </c>
      <c r="O43" s="61">
        <f>+demanda!O43*HTDCOEF!O43</f>
        <v>539993</v>
      </c>
      <c r="P43" s="61">
        <f>+demanda!P43*HTDCOEF!P43</f>
        <v>3637340</v>
      </c>
      <c r="Q43" s="61">
        <f>+demanda!Q43*HTDCOEF!Q43</f>
        <v>698076</v>
      </c>
      <c r="R43" s="61">
        <f>+demanda!R43*HTDCOEF!R43</f>
        <v>393094</v>
      </c>
      <c r="S43" s="61">
        <f>+demanda!S43*HTDCOEF!S43</f>
        <v>538446</v>
      </c>
      <c r="T43" s="61">
        <f>+demanda!T43*HTDCOEF!T43</f>
        <v>924757</v>
      </c>
      <c r="U43" s="61">
        <f>+demanda!U43*HTDCOEF!U43</f>
        <v>244314</v>
      </c>
      <c r="V43" s="61">
        <f>+demanda!V43*HTDCOEF!V43</f>
        <v>429585</v>
      </c>
      <c r="W43" s="61">
        <f>+demanda!W43*HTDCOEF!W43</f>
        <v>23087381</v>
      </c>
      <c r="X43" s="61">
        <f>+demanda!X43*HTDCOEF!X43</f>
        <v>3947161</v>
      </c>
      <c r="Y43" s="61">
        <f>+demanda!Y43*HTDCOEF!Y43</f>
        <v>2631310</v>
      </c>
      <c r="Z43" s="61">
        <f>+demanda!Z43*HTDCOEF!Z43</f>
        <v>4826420</v>
      </c>
      <c r="AA43" s="61">
        <f>+demanda!AA43*HTDCOEF!AA43</f>
        <v>4039579</v>
      </c>
      <c r="AB43" s="61">
        <f>+demanda!AB43*HTDCOEF!AB43</f>
        <v>2266795</v>
      </c>
      <c r="AC43" s="61">
        <f>+demanda!AC43*HTDCOEF!AC43</f>
        <v>1923818</v>
      </c>
      <c r="AD43" s="61">
        <f>+demanda!AD43*HTDCOEF!AD43</f>
        <v>9487491</v>
      </c>
      <c r="AE43" s="61">
        <f>+demanda!AE43*HTDCOEF!AE43</f>
        <v>1900705</v>
      </c>
      <c r="AF43" s="61">
        <f>+demanda!AF43*HTDCOEF!AF43</f>
        <v>489257</v>
      </c>
      <c r="AG43" s="61">
        <f>+demanda!AG43*HTDCOEF!AG43</f>
        <v>619618</v>
      </c>
      <c r="AH43" s="61">
        <f>+demanda!AH43*HTDCOEF!AH43</f>
        <v>1383941</v>
      </c>
      <c r="AI43" s="61">
        <f>+demanda!AI43*HTDCOEF!AI43</f>
        <v>1387211</v>
      </c>
      <c r="AJ43" s="61">
        <f>+demanda!AJ43*HTDCOEF!AJ43</f>
        <v>947981</v>
      </c>
      <c r="AK43" s="61">
        <f>+demanda!AK43*HTDCOEF!AK43</f>
        <v>13599890</v>
      </c>
      <c r="AL43" s="61">
        <f>+demanda!AL43*HTDCOEF!AL43</f>
        <v>2046456</v>
      </c>
      <c r="AM43" s="61">
        <f>+demanda!AM43*HTDCOEF!AM43</f>
        <v>2142054</v>
      </c>
      <c r="AN43" s="61">
        <f>+demanda!AN43*HTDCOEF!AN43</f>
        <v>4206802</v>
      </c>
      <c r="AO43" s="61">
        <f>+demanda!AO43*HTDCOEF!AO43</f>
        <v>2655638</v>
      </c>
      <c r="AP43" s="61">
        <f>+demanda!AP43*HTDCOEF!AP43</f>
        <v>879585</v>
      </c>
      <c r="AQ43" s="61">
        <f>+demanda!AQ43*HTDCOEF!AQ43</f>
        <v>975838</v>
      </c>
      <c r="AR43" s="61">
        <f>+demanda!AR43*HTDCOEF!AR43</f>
        <v>84834</v>
      </c>
      <c r="AS43" s="61">
        <f>+demanda!AS43*HTDCOEF!AS43</f>
        <v>195277</v>
      </c>
      <c r="AT43" s="61">
        <f>+demanda!AT43*HTDCOEF!AT43</f>
        <v>112980</v>
      </c>
      <c r="AU43" s="61">
        <f>+demanda!AU43*HTDCOEF!AU43</f>
        <v>240575</v>
      </c>
      <c r="AV43" s="61">
        <f>+demanda!AV43*HTDCOEF!AV43</f>
        <v>64187</v>
      </c>
      <c r="AW43" s="61">
        <f>+demanda!AW43*HTDCOEF!AW43</f>
        <v>48324</v>
      </c>
      <c r="AX43" s="61">
        <f>+demanda!AX43*HTDCOEF!AX43</f>
        <v>434689</v>
      </c>
      <c r="AY43" s="61">
        <f>+demanda!AY43*HTDCOEF!AY43</f>
        <v>286283</v>
      </c>
      <c r="AZ43" s="61">
        <f>+demanda!AZ43*HTDCOEF!AZ43</f>
        <v>69065</v>
      </c>
      <c r="BA43" s="61">
        <f>+demanda!BA43*HTDCOEF!BA43</f>
        <v>118967</v>
      </c>
      <c r="BB43" s="61">
        <f>+demanda!BB43*HTDCOEF!BB43</f>
        <v>61190</v>
      </c>
      <c r="BC43" s="61">
        <f>+demanda!BC43*HTDCOEF!BC43</f>
        <v>125440</v>
      </c>
      <c r="BD43" s="61">
        <f>+demanda!BD43*HTDCOEF!BD43</f>
        <v>51684</v>
      </c>
      <c r="BE43" s="61">
        <f>+demanda!BE43*HTDCOEF!BE43</f>
        <v>42019</v>
      </c>
      <c r="BF43" s="61">
        <f>+demanda!BF43*HTDCOEF!BF43</f>
        <v>165661</v>
      </c>
      <c r="BG43" s="61">
        <f>+demanda!BG43*HTDCOEF!BG43</f>
        <v>135048</v>
      </c>
      <c r="BH43" s="61">
        <f>+demanda!BH43*HTDCOEF!BH43</f>
        <v>15769</v>
      </c>
      <c r="BI43" s="61">
        <f>+demanda!BI43*HTDCOEF!BI43</f>
        <v>76311</v>
      </c>
      <c r="BJ43" s="61">
        <f>+demanda!BJ43*HTDCOEF!BJ43</f>
        <v>51790</v>
      </c>
      <c r="BK43" s="61">
        <f>+demanda!BK43*HTDCOEF!BK43</f>
        <v>115135</v>
      </c>
      <c r="BL43" s="61">
        <f>+demanda!BL43*HTDCOEF!BL43</f>
        <v>12503</v>
      </c>
      <c r="BM43" s="61">
        <f>+demanda!BM43*HTDCOEF!BM43</f>
        <v>6305</v>
      </c>
      <c r="BN43" s="61">
        <f>+demanda!BN43*HTDCOEF!BN43</f>
        <v>269028</v>
      </c>
      <c r="BO43" s="61">
        <f>+demanda!BO43*HTDCOEF!BO43</f>
        <v>151236</v>
      </c>
      <c r="BP43" s="61">
        <f>+demanda!BP43*HTDCOEF!BP43</f>
        <v>312858</v>
      </c>
      <c r="BQ43" s="61">
        <f>+demanda!BQ43*HTDCOEF!BQ43</f>
        <v>500996</v>
      </c>
      <c r="BR43" s="61">
        <f>+demanda!BR43*HTDCOEF!BR43</f>
        <v>185641</v>
      </c>
      <c r="BS43" s="61">
        <f>+demanda!BS43*HTDCOEF!BS43</f>
        <v>507823</v>
      </c>
      <c r="BT43" s="61">
        <f>+demanda!BT43*HTDCOEF!BT43</f>
        <v>255833</v>
      </c>
      <c r="BU43" s="61">
        <f>+demanda!BU43*HTDCOEF!BU43</f>
        <v>87158</v>
      </c>
      <c r="BV43" s="61">
        <f>+demanda!BV43*HTDCOEF!BV43</f>
        <v>1541329</v>
      </c>
      <c r="BW43" s="61">
        <f>+demanda!BW43*HTDCOEF!BW43</f>
        <v>555524</v>
      </c>
      <c r="BX43" s="61">
        <f>+demanda!BX43*HTDCOEF!BX43</f>
        <v>257543</v>
      </c>
      <c r="BY43" s="61">
        <f>+demanda!BY43*HTDCOEF!BY43</f>
        <v>251392</v>
      </c>
      <c r="BZ43" s="61">
        <f>+demanda!BZ43*HTDCOEF!BZ43</f>
        <v>108072</v>
      </c>
      <c r="CA43" s="61">
        <f>+demanda!CA43*HTDCOEF!CA43</f>
        <v>270387</v>
      </c>
      <c r="CB43" s="61">
        <f>+demanda!CB43*HTDCOEF!CB43</f>
        <v>204012</v>
      </c>
      <c r="CC43" s="61">
        <f>+demanda!CC43*HTDCOEF!CC43</f>
        <v>78280</v>
      </c>
      <c r="CD43" s="61">
        <f>+demanda!CD43*HTDCOEF!CD43</f>
        <v>483151</v>
      </c>
      <c r="CE43" s="61">
        <f>+demanda!CE43*HTDCOEF!CE43</f>
        <v>247868</v>
      </c>
      <c r="CF43" s="61">
        <f>+demanda!CF43*HTDCOEF!CF43</f>
        <v>55315</v>
      </c>
      <c r="CG43" s="61">
        <f>+demanda!CG43*HTDCOEF!CG43</f>
        <v>249604</v>
      </c>
      <c r="CH43" s="61">
        <f>+demanda!CH43*HTDCOEF!CH43</f>
        <v>77569</v>
      </c>
      <c r="CI43" s="61">
        <f>+demanda!CI43*HTDCOEF!CI43</f>
        <v>237436</v>
      </c>
      <c r="CJ43" s="61">
        <f>+demanda!CJ43*HTDCOEF!CJ43</f>
        <v>51821</v>
      </c>
      <c r="CK43" s="61">
        <f>+demanda!CK43*HTDCOEF!CK43</f>
        <v>8877</v>
      </c>
      <c r="CL43" s="61">
        <f>+demanda!CL43*HTDCOEF!CL43</f>
        <v>1058178</v>
      </c>
      <c r="CM43" s="61">
        <f>+demanda!CM43*HTDCOEF!CM43</f>
        <v>307655</v>
      </c>
    </row>
    <row r="44" spans="1:91" s="62" customFormat="1" x14ac:dyDescent="0.3">
      <c r="A44" s="60" t="s">
        <v>63</v>
      </c>
      <c r="B44" s="61">
        <f>+demanda!B44*HTDCOEF!B44</f>
        <v>9087139</v>
      </c>
      <c r="C44" s="61">
        <f>+demanda!C44*HTDCOEF!C44</f>
        <v>1672023</v>
      </c>
      <c r="D44" s="61">
        <f>+demanda!D44*HTDCOEF!D44</f>
        <v>1140232</v>
      </c>
      <c r="E44" s="61">
        <f>+demanda!E44*HTDCOEF!E44</f>
        <v>679542</v>
      </c>
      <c r="F44" s="61">
        <f>+demanda!F44*HTDCOEF!F44</f>
        <v>1812208</v>
      </c>
      <c r="G44" s="61">
        <f>+demanda!G44*HTDCOEF!G44</f>
        <v>715153</v>
      </c>
      <c r="H44" s="61">
        <f>+demanda!H44*HTDCOEF!H44</f>
        <v>1058447</v>
      </c>
      <c r="I44" s="61">
        <f>+demanda!I44*HTDCOEF!I44</f>
        <v>4102767</v>
      </c>
      <c r="J44" s="61">
        <f>+demanda!J44*HTDCOEF!J44</f>
        <v>812986</v>
      </c>
      <c r="K44" s="61">
        <f>+demanda!K44*HTDCOEF!K44</f>
        <v>123634</v>
      </c>
      <c r="L44" s="61">
        <f>+demanda!L44*HTDCOEF!L44</f>
        <v>174682</v>
      </c>
      <c r="M44" s="61">
        <f>+demanda!M44*HTDCOEF!M44</f>
        <v>647363</v>
      </c>
      <c r="N44" s="61">
        <f>+demanda!N44*HTDCOEF!N44</f>
        <v>414423</v>
      </c>
      <c r="O44" s="61">
        <f>+demanda!O44*HTDCOEF!O44</f>
        <v>542958</v>
      </c>
      <c r="P44" s="61">
        <f>+demanda!P44*HTDCOEF!P44</f>
        <v>4984371</v>
      </c>
      <c r="Q44" s="61">
        <f>+demanda!Q44*HTDCOEF!Q44</f>
        <v>859037</v>
      </c>
      <c r="R44" s="61">
        <f>+demanda!R44*HTDCOEF!R44</f>
        <v>1016598</v>
      </c>
      <c r="S44" s="61">
        <f>+demanda!S44*HTDCOEF!S44</f>
        <v>504860</v>
      </c>
      <c r="T44" s="61">
        <f>+demanda!T44*HTDCOEF!T44</f>
        <v>1164845</v>
      </c>
      <c r="U44" s="61">
        <f>+demanda!U44*HTDCOEF!U44</f>
        <v>300730</v>
      </c>
      <c r="V44" s="61">
        <f>+demanda!V44*HTDCOEF!V44</f>
        <v>515489</v>
      </c>
      <c r="W44" s="61">
        <f>+demanda!W44*HTDCOEF!W44</f>
        <v>28041622</v>
      </c>
      <c r="X44" s="61">
        <f>+demanda!X44*HTDCOEF!X44</f>
        <v>4385688</v>
      </c>
      <c r="Y44" s="61">
        <f>+demanda!Y44*HTDCOEF!Y44</f>
        <v>6173205</v>
      </c>
      <c r="Z44" s="61">
        <f>+demanda!Z44*HTDCOEF!Z44</f>
        <v>4585602</v>
      </c>
      <c r="AA44" s="61">
        <f>+demanda!AA44*HTDCOEF!AA44</f>
        <v>4892072</v>
      </c>
      <c r="AB44" s="61">
        <f>+demanda!AB44*HTDCOEF!AB44</f>
        <v>2312522</v>
      </c>
      <c r="AC44" s="61">
        <f>+demanda!AC44*HTDCOEF!AC44</f>
        <v>2105146</v>
      </c>
      <c r="AD44" s="61">
        <f>+demanda!AD44*HTDCOEF!AD44</f>
        <v>8808445</v>
      </c>
      <c r="AE44" s="61">
        <f>+demanda!AE44*HTDCOEF!AE44</f>
        <v>1711168</v>
      </c>
      <c r="AF44" s="61">
        <f>+demanda!AF44*HTDCOEF!AF44</f>
        <v>421781</v>
      </c>
      <c r="AG44" s="61">
        <f>+demanda!AG44*HTDCOEF!AG44</f>
        <v>651219</v>
      </c>
      <c r="AH44" s="61">
        <f>+demanda!AH44*HTDCOEF!AH44</f>
        <v>1316745</v>
      </c>
      <c r="AI44" s="61">
        <f>+demanda!AI44*HTDCOEF!AI44</f>
        <v>1191631</v>
      </c>
      <c r="AJ44" s="61">
        <f>+demanda!AJ44*HTDCOEF!AJ44</f>
        <v>943807</v>
      </c>
      <c r="AK44" s="61">
        <f>+demanda!AK44*HTDCOEF!AK44</f>
        <v>19233177</v>
      </c>
      <c r="AL44" s="61">
        <f>+demanda!AL44*HTDCOEF!AL44</f>
        <v>2674520</v>
      </c>
      <c r="AM44" s="61">
        <f>+demanda!AM44*HTDCOEF!AM44</f>
        <v>5751424</v>
      </c>
      <c r="AN44" s="61">
        <f>+demanda!AN44*HTDCOEF!AN44</f>
        <v>3934382</v>
      </c>
      <c r="AO44" s="61">
        <f>+demanda!AO44*HTDCOEF!AO44</f>
        <v>3575327</v>
      </c>
      <c r="AP44" s="61">
        <f>+demanda!AP44*HTDCOEF!AP44</f>
        <v>1120891</v>
      </c>
      <c r="AQ44" s="61">
        <f>+demanda!AQ44*HTDCOEF!AQ44</f>
        <v>1161340</v>
      </c>
      <c r="AR44" s="61">
        <f>+demanda!AR44*HTDCOEF!AR44</f>
        <v>96315</v>
      </c>
      <c r="AS44" s="61">
        <f>+demanda!AS44*HTDCOEF!AS44</f>
        <v>245705</v>
      </c>
      <c r="AT44" s="61">
        <f>+demanda!AT44*HTDCOEF!AT44</f>
        <v>122158</v>
      </c>
      <c r="AU44" s="61">
        <f>+demanda!AU44*HTDCOEF!AU44</f>
        <v>243779</v>
      </c>
      <c r="AV44" s="61">
        <f>+demanda!AV44*HTDCOEF!AV44</f>
        <v>97141</v>
      </c>
      <c r="AW44" s="61">
        <f>+demanda!AW44*HTDCOEF!AW44</f>
        <v>50753</v>
      </c>
      <c r="AX44" s="61">
        <f>+demanda!AX44*HTDCOEF!AX44</f>
        <v>519820</v>
      </c>
      <c r="AY44" s="61">
        <f>+demanda!AY44*HTDCOEF!AY44</f>
        <v>296353</v>
      </c>
      <c r="AZ44" s="61">
        <f>+demanda!AZ44*HTDCOEF!AZ44</f>
        <v>73750</v>
      </c>
      <c r="BA44" s="61">
        <f>+demanda!BA44*HTDCOEF!BA44</f>
        <v>149977</v>
      </c>
      <c r="BB44" s="61">
        <f>+demanda!BB44*HTDCOEF!BB44</f>
        <v>65539</v>
      </c>
      <c r="BC44" s="61">
        <f>+demanda!BC44*HTDCOEF!BC44</f>
        <v>106548</v>
      </c>
      <c r="BD44" s="61">
        <f>+demanda!BD44*HTDCOEF!BD44</f>
        <v>76498</v>
      </c>
      <c r="BE44" s="61">
        <f>+demanda!BE44*HTDCOEF!BE44</f>
        <v>37766</v>
      </c>
      <c r="BF44" s="61">
        <f>+demanda!BF44*HTDCOEF!BF44</f>
        <v>172877</v>
      </c>
      <c r="BG44" s="61">
        <f>+demanda!BG44*HTDCOEF!BG44</f>
        <v>130030</v>
      </c>
      <c r="BH44" s="61">
        <f>+demanda!BH44*HTDCOEF!BH44</f>
        <v>22565</v>
      </c>
      <c r="BI44" s="61">
        <f>+demanda!BI44*HTDCOEF!BI44</f>
        <v>95727</v>
      </c>
      <c r="BJ44" s="61">
        <f>+demanda!BJ44*HTDCOEF!BJ44</f>
        <v>56618</v>
      </c>
      <c r="BK44" s="61">
        <f>+demanda!BK44*HTDCOEF!BK44</f>
        <v>137232</v>
      </c>
      <c r="BL44" s="61">
        <f>+demanda!BL44*HTDCOEF!BL44</f>
        <v>20643</v>
      </c>
      <c r="BM44" s="61">
        <f>+demanda!BM44*HTDCOEF!BM44</f>
        <v>12986</v>
      </c>
      <c r="BN44" s="61">
        <f>+demanda!BN44*HTDCOEF!BN44</f>
        <v>346943</v>
      </c>
      <c r="BO44" s="61">
        <f>+demanda!BO44*HTDCOEF!BO44</f>
        <v>166323</v>
      </c>
      <c r="BP44" s="61">
        <f>+demanda!BP44*HTDCOEF!BP44</f>
        <v>281557</v>
      </c>
      <c r="BQ44" s="61">
        <f>+demanda!BQ44*HTDCOEF!BQ44</f>
        <v>662196</v>
      </c>
      <c r="BR44" s="61">
        <f>+demanda!BR44*HTDCOEF!BR44</f>
        <v>208011</v>
      </c>
      <c r="BS44" s="61">
        <f>+demanda!BS44*HTDCOEF!BS44</f>
        <v>495222</v>
      </c>
      <c r="BT44" s="61">
        <f>+demanda!BT44*HTDCOEF!BT44</f>
        <v>272499</v>
      </c>
      <c r="BU44" s="61">
        <f>+demanda!BU44*HTDCOEF!BU44</f>
        <v>84379</v>
      </c>
      <c r="BV44" s="61">
        <f>+demanda!BV44*HTDCOEF!BV44</f>
        <v>1821429</v>
      </c>
      <c r="BW44" s="61">
        <f>+demanda!BW44*HTDCOEF!BW44</f>
        <v>560394</v>
      </c>
      <c r="BX44" s="61">
        <f>+demanda!BX44*HTDCOEF!BX44</f>
        <v>181959</v>
      </c>
      <c r="BY44" s="61">
        <f>+demanda!BY44*HTDCOEF!BY44</f>
        <v>308745</v>
      </c>
      <c r="BZ44" s="61">
        <f>+demanda!BZ44*HTDCOEF!BZ44</f>
        <v>114567</v>
      </c>
      <c r="CA44" s="61">
        <f>+demanda!CA44*HTDCOEF!CA44</f>
        <v>220201</v>
      </c>
      <c r="CB44" s="61">
        <f>+demanda!CB44*HTDCOEF!CB44</f>
        <v>186797</v>
      </c>
      <c r="CC44" s="61">
        <f>+demanda!CC44*HTDCOEF!CC44</f>
        <v>66905</v>
      </c>
      <c r="CD44" s="61">
        <f>+demanda!CD44*HTDCOEF!CD44</f>
        <v>403079</v>
      </c>
      <c r="CE44" s="61">
        <f>+demanda!CE44*HTDCOEF!CE44</f>
        <v>228915</v>
      </c>
      <c r="CF44" s="61">
        <f>+demanda!CF44*HTDCOEF!CF44</f>
        <v>99598</v>
      </c>
      <c r="CG44" s="61">
        <f>+demanda!CG44*HTDCOEF!CG44</f>
        <v>353451</v>
      </c>
      <c r="CH44" s="61">
        <f>+demanda!CH44*HTDCOEF!CH44</f>
        <v>93444</v>
      </c>
      <c r="CI44" s="61">
        <f>+demanda!CI44*HTDCOEF!CI44</f>
        <v>275021</v>
      </c>
      <c r="CJ44" s="61">
        <f>+demanda!CJ44*HTDCOEF!CJ44</f>
        <v>85702</v>
      </c>
      <c r="CK44" s="61">
        <f>+demanda!CK44*HTDCOEF!CK44</f>
        <v>17474</v>
      </c>
      <c r="CL44" s="61">
        <f>+demanda!CL44*HTDCOEF!CL44</f>
        <v>1418351</v>
      </c>
      <c r="CM44" s="61">
        <f>+demanda!CM44*HTDCOEF!CM44</f>
        <v>331480</v>
      </c>
    </row>
    <row r="45" spans="1:91" s="62" customFormat="1" x14ac:dyDescent="0.3">
      <c r="A45" s="60" t="s">
        <v>64</v>
      </c>
      <c r="B45" s="61">
        <f>+demanda!B45*HTDCOEF!B45</f>
        <v>9481768</v>
      </c>
      <c r="C45" s="61">
        <f>+demanda!C45*HTDCOEF!C45</f>
        <v>1716033</v>
      </c>
      <c r="D45" s="61">
        <f>+demanda!D45*HTDCOEF!D45</f>
        <v>1369127</v>
      </c>
      <c r="E45" s="61">
        <f>+demanda!E45*HTDCOEF!E45</f>
        <v>665439</v>
      </c>
      <c r="F45" s="61">
        <f>+demanda!F45*HTDCOEF!F45</f>
        <v>1856590</v>
      </c>
      <c r="G45" s="61">
        <f>+demanda!G45*HTDCOEF!G45</f>
        <v>776316</v>
      </c>
      <c r="H45" s="61">
        <f>+demanda!H45*HTDCOEF!H45</f>
        <v>986829</v>
      </c>
      <c r="I45" s="61">
        <f>+demanda!I45*HTDCOEF!I45</f>
        <v>4587906</v>
      </c>
      <c r="J45" s="61">
        <f>+demanda!J45*HTDCOEF!J45</f>
        <v>962824</v>
      </c>
      <c r="K45" s="61">
        <f>+demanda!K45*HTDCOEF!K45</f>
        <v>162349</v>
      </c>
      <c r="L45" s="61">
        <f>+demanda!L45*HTDCOEF!L45</f>
        <v>187166</v>
      </c>
      <c r="M45" s="61">
        <f>+demanda!M45*HTDCOEF!M45</f>
        <v>718555</v>
      </c>
      <c r="N45" s="61">
        <f>+demanda!N45*HTDCOEF!N45</f>
        <v>497150</v>
      </c>
      <c r="O45" s="61">
        <f>+demanda!O45*HTDCOEF!O45</f>
        <v>545435</v>
      </c>
      <c r="P45" s="61">
        <f>+demanda!P45*HTDCOEF!P45</f>
        <v>4893862</v>
      </c>
      <c r="Q45" s="61">
        <f>+demanda!Q45*HTDCOEF!Q45</f>
        <v>753209</v>
      </c>
      <c r="R45" s="61">
        <f>+demanda!R45*HTDCOEF!R45</f>
        <v>1206777</v>
      </c>
      <c r="S45" s="61">
        <f>+demanda!S45*HTDCOEF!S45</f>
        <v>478274</v>
      </c>
      <c r="T45" s="61">
        <f>+demanda!T45*HTDCOEF!T45</f>
        <v>1138035</v>
      </c>
      <c r="U45" s="61">
        <f>+demanda!U45*HTDCOEF!U45</f>
        <v>279166</v>
      </c>
      <c r="V45" s="61">
        <f>+demanda!V45*HTDCOEF!V45</f>
        <v>441394</v>
      </c>
      <c r="W45" s="61">
        <f>+demanda!W45*HTDCOEF!W45</f>
        <v>32092513</v>
      </c>
      <c r="X45" s="61">
        <f>+demanda!X45*HTDCOEF!X45</f>
        <v>4956350</v>
      </c>
      <c r="Y45" s="61">
        <f>+demanda!Y45*HTDCOEF!Y45</f>
        <v>8459015</v>
      </c>
      <c r="Z45" s="61">
        <f>+demanda!Z45*HTDCOEF!Z45</f>
        <v>4782804</v>
      </c>
      <c r="AA45" s="61">
        <f>+demanda!AA45*HTDCOEF!AA45</f>
        <v>5543311</v>
      </c>
      <c r="AB45" s="61">
        <f>+demanda!AB45*HTDCOEF!AB45</f>
        <v>2670079</v>
      </c>
      <c r="AC45" s="61">
        <f>+demanda!AC45*HTDCOEF!AC45</f>
        <v>1889881</v>
      </c>
      <c r="AD45" s="61">
        <f>+demanda!AD45*HTDCOEF!AD45</f>
        <v>10571055</v>
      </c>
      <c r="AE45" s="61">
        <f>+demanda!AE45*HTDCOEF!AE45</f>
        <v>2324838</v>
      </c>
      <c r="AF45" s="61">
        <f>+demanda!AF45*HTDCOEF!AF45</f>
        <v>704502</v>
      </c>
      <c r="AG45" s="61">
        <f>+demanda!AG45*HTDCOEF!AG45</f>
        <v>757181</v>
      </c>
      <c r="AH45" s="61">
        <f>+demanda!AH45*HTDCOEF!AH45</f>
        <v>1548635</v>
      </c>
      <c r="AI45" s="61">
        <f>+demanda!AI45*HTDCOEF!AI45</f>
        <v>1527955</v>
      </c>
      <c r="AJ45" s="61">
        <f>+demanda!AJ45*HTDCOEF!AJ45</f>
        <v>905375</v>
      </c>
      <c r="AK45" s="61">
        <f>+demanda!AK45*HTDCOEF!AK45</f>
        <v>21521458</v>
      </c>
      <c r="AL45" s="61">
        <f>+demanda!AL45*HTDCOEF!AL45</f>
        <v>2631513</v>
      </c>
      <c r="AM45" s="61">
        <f>+demanda!AM45*HTDCOEF!AM45</f>
        <v>7754512</v>
      </c>
      <c r="AN45" s="61">
        <f>+demanda!AN45*HTDCOEF!AN45</f>
        <v>4025623</v>
      </c>
      <c r="AO45" s="61">
        <f>+demanda!AO45*HTDCOEF!AO45</f>
        <v>3994676</v>
      </c>
      <c r="AP45" s="61">
        <f>+demanda!AP45*HTDCOEF!AP45</f>
        <v>1142124</v>
      </c>
      <c r="AQ45" s="61">
        <f>+demanda!AQ45*HTDCOEF!AQ45</f>
        <v>984506</v>
      </c>
      <c r="AR45" s="61">
        <f>+demanda!AR45*HTDCOEF!AR45</f>
        <v>161312</v>
      </c>
      <c r="AS45" s="61">
        <f>+demanda!AS45*HTDCOEF!AS45</f>
        <v>267623</v>
      </c>
      <c r="AT45" s="61">
        <f>+demanda!AT45*HTDCOEF!AT45</f>
        <v>96949</v>
      </c>
      <c r="AU45" s="61">
        <f>+demanda!AU45*HTDCOEF!AU45</f>
        <v>234258</v>
      </c>
      <c r="AV45" s="61">
        <f>+demanda!AV45*HTDCOEF!AV45</f>
        <v>115433</v>
      </c>
      <c r="AW45" s="61">
        <f>+demanda!AW45*HTDCOEF!AW45</f>
        <v>39956</v>
      </c>
      <c r="AX45" s="61">
        <f>+demanda!AX45*HTDCOEF!AX45</f>
        <v>536989</v>
      </c>
      <c r="AY45" s="61">
        <f>+demanda!AY45*HTDCOEF!AY45</f>
        <v>263512</v>
      </c>
      <c r="AZ45" s="61">
        <f>+demanda!AZ45*HTDCOEF!AZ45</f>
        <v>133175</v>
      </c>
      <c r="BA45" s="61">
        <f>+demanda!BA45*HTDCOEF!BA45</f>
        <v>187109</v>
      </c>
      <c r="BB45" s="61">
        <f>+demanda!BB45*HTDCOEF!BB45</f>
        <v>50962</v>
      </c>
      <c r="BC45" s="61">
        <f>+demanda!BC45*HTDCOEF!BC45</f>
        <v>117288</v>
      </c>
      <c r="BD45" s="61">
        <f>+demanda!BD45*HTDCOEF!BD45</f>
        <v>93945</v>
      </c>
      <c r="BE45" s="61">
        <f>+demanda!BE45*HTDCOEF!BE45</f>
        <v>33987</v>
      </c>
      <c r="BF45" s="61">
        <f>+demanda!BF45*HTDCOEF!BF45</f>
        <v>221914</v>
      </c>
      <c r="BG45" s="61">
        <f>+demanda!BG45*HTDCOEF!BG45</f>
        <v>124445</v>
      </c>
      <c r="BH45" s="61">
        <f>+demanda!BH45*HTDCOEF!BH45</f>
        <v>28137</v>
      </c>
      <c r="BI45" s="61">
        <f>+demanda!BI45*HTDCOEF!BI45</f>
        <v>80514</v>
      </c>
      <c r="BJ45" s="61">
        <f>+demanda!BJ45*HTDCOEF!BJ45</f>
        <v>45987</v>
      </c>
      <c r="BK45" s="61">
        <f>+demanda!BK45*HTDCOEF!BK45</f>
        <v>116970</v>
      </c>
      <c r="BL45" s="61">
        <f>+demanda!BL45*HTDCOEF!BL45</f>
        <v>21489</v>
      </c>
      <c r="BM45" s="61">
        <f>+demanda!BM45*HTDCOEF!BM45</f>
        <v>5969</v>
      </c>
      <c r="BN45" s="61">
        <f>+demanda!BN45*HTDCOEF!BN45</f>
        <v>315075</v>
      </c>
      <c r="BO45" s="61">
        <f>+demanda!BO45*HTDCOEF!BO45</f>
        <v>139067</v>
      </c>
      <c r="BP45" s="61">
        <f>+demanda!BP45*HTDCOEF!BP45</f>
        <v>556158</v>
      </c>
      <c r="BQ45" s="61">
        <f>+demanda!BQ45*HTDCOEF!BQ45</f>
        <v>779706</v>
      </c>
      <c r="BR45" s="61">
        <f>+demanda!BR45*HTDCOEF!BR45</f>
        <v>152083</v>
      </c>
      <c r="BS45" s="61">
        <f>+demanda!BS45*HTDCOEF!BS45</f>
        <v>481153</v>
      </c>
      <c r="BT45" s="61">
        <f>+demanda!BT45*HTDCOEF!BT45</f>
        <v>414294</v>
      </c>
      <c r="BU45" s="61">
        <f>+demanda!BU45*HTDCOEF!BU45</f>
        <v>72795</v>
      </c>
      <c r="BV45" s="61">
        <f>+demanda!BV45*HTDCOEF!BV45</f>
        <v>2013310</v>
      </c>
      <c r="BW45" s="61">
        <f>+demanda!BW45*HTDCOEF!BW45</f>
        <v>486851</v>
      </c>
      <c r="BX45" s="61">
        <f>+demanda!BX45*HTDCOEF!BX45</f>
        <v>402652</v>
      </c>
      <c r="BY45" s="61">
        <f>+demanda!BY45*HTDCOEF!BY45</f>
        <v>444017</v>
      </c>
      <c r="BZ45" s="61">
        <f>+demanda!BZ45*HTDCOEF!BZ45</f>
        <v>83712</v>
      </c>
      <c r="CA45" s="61">
        <f>+demanda!CA45*HTDCOEF!CA45</f>
        <v>255145</v>
      </c>
      <c r="CB45" s="61">
        <f>+demanda!CB45*HTDCOEF!CB45</f>
        <v>294115</v>
      </c>
      <c r="CC45" s="61">
        <f>+demanda!CC45*HTDCOEF!CC45</f>
        <v>63575</v>
      </c>
      <c r="CD45" s="61">
        <f>+demanda!CD45*HTDCOEF!CD45</f>
        <v>568920</v>
      </c>
      <c r="CE45" s="61">
        <f>+demanda!CE45*HTDCOEF!CE45</f>
        <v>212701</v>
      </c>
      <c r="CF45" s="61">
        <f>+demanda!CF45*HTDCOEF!CF45</f>
        <v>153506</v>
      </c>
      <c r="CG45" s="61">
        <f>+demanda!CG45*HTDCOEF!CG45</f>
        <v>335689</v>
      </c>
      <c r="CH45" s="61">
        <f>+demanda!CH45*HTDCOEF!CH45</f>
        <v>68372</v>
      </c>
      <c r="CI45" s="61">
        <f>+demanda!CI45*HTDCOEF!CI45</f>
        <v>226007</v>
      </c>
      <c r="CJ45" s="61">
        <f>+demanda!CJ45*HTDCOEF!CJ45</f>
        <v>120180</v>
      </c>
      <c r="CK45" s="61">
        <f>+demanda!CK45*HTDCOEF!CK45</f>
        <v>9220</v>
      </c>
      <c r="CL45" s="61">
        <f>+demanda!CL45*HTDCOEF!CL45</f>
        <v>1444390</v>
      </c>
      <c r="CM45" s="61">
        <f>+demanda!CM45*HTDCOEF!CM45</f>
        <v>274149</v>
      </c>
    </row>
    <row r="46" spans="1:91" s="62" customFormat="1" x14ac:dyDescent="0.3">
      <c r="A46" s="60" t="s">
        <v>65</v>
      </c>
      <c r="B46" s="61">
        <f>+demanda!B46*HTDCOEF!B46</f>
        <v>10616662</v>
      </c>
      <c r="C46" s="61">
        <f>+demanda!C46*HTDCOEF!C46</f>
        <v>1776361</v>
      </c>
      <c r="D46" s="61">
        <f>+demanda!D46*HTDCOEF!D46</f>
        <v>1565602</v>
      </c>
      <c r="E46" s="61">
        <f>+demanda!E46*HTDCOEF!E46</f>
        <v>785862</v>
      </c>
      <c r="F46" s="61">
        <f>+demanda!F46*HTDCOEF!F46</f>
        <v>2126562</v>
      </c>
      <c r="G46" s="61">
        <f>+demanda!G46*HTDCOEF!G46</f>
        <v>884809</v>
      </c>
      <c r="H46" s="61">
        <f>+demanda!H46*HTDCOEF!H46</f>
        <v>952664</v>
      </c>
      <c r="I46" s="61">
        <f>+demanda!I46*HTDCOEF!I46</f>
        <v>5175659</v>
      </c>
      <c r="J46" s="61">
        <f>+demanda!J46*HTDCOEF!J46</f>
        <v>1067848</v>
      </c>
      <c r="K46" s="61">
        <f>+demanda!K46*HTDCOEF!K46</f>
        <v>172086</v>
      </c>
      <c r="L46" s="61">
        <f>+demanda!L46*HTDCOEF!L46</f>
        <v>229192</v>
      </c>
      <c r="M46" s="61">
        <f>+demanda!M46*HTDCOEF!M46</f>
        <v>780266</v>
      </c>
      <c r="N46" s="61">
        <f>+demanda!N46*HTDCOEF!N46</f>
        <v>581642</v>
      </c>
      <c r="O46" s="61">
        <f>+demanda!O46*HTDCOEF!O46</f>
        <v>496077</v>
      </c>
      <c r="P46" s="61">
        <f>+demanda!P46*HTDCOEF!P46</f>
        <v>5441003</v>
      </c>
      <c r="Q46" s="61">
        <f>+demanda!Q46*HTDCOEF!Q46</f>
        <v>708513</v>
      </c>
      <c r="R46" s="61">
        <f>+demanda!R46*HTDCOEF!R46</f>
        <v>1393516</v>
      </c>
      <c r="S46" s="61">
        <f>+demanda!S46*HTDCOEF!S46</f>
        <v>556671</v>
      </c>
      <c r="T46" s="61">
        <f>+demanda!T46*HTDCOEF!T46</f>
        <v>1346297</v>
      </c>
      <c r="U46" s="61">
        <f>+demanda!U46*HTDCOEF!U46</f>
        <v>303167</v>
      </c>
      <c r="V46" s="61">
        <f>+demanda!V46*HTDCOEF!V46</f>
        <v>456587</v>
      </c>
      <c r="W46" s="61">
        <f>+demanda!W46*HTDCOEF!W46</f>
        <v>39850064</v>
      </c>
      <c r="X46" s="61">
        <f>+demanda!X46*HTDCOEF!X46</f>
        <v>6167278</v>
      </c>
      <c r="Y46" s="61">
        <f>+demanda!Y46*HTDCOEF!Y46</f>
        <v>10116009</v>
      </c>
      <c r="Z46" s="61">
        <f>+demanda!Z46*HTDCOEF!Z46</f>
        <v>5962170</v>
      </c>
      <c r="AA46" s="61">
        <f>+demanda!AA46*HTDCOEF!AA46</f>
        <v>7577286</v>
      </c>
      <c r="AB46" s="61">
        <f>+demanda!AB46*HTDCOEF!AB46</f>
        <v>3328894</v>
      </c>
      <c r="AC46" s="61">
        <f>+demanda!AC46*HTDCOEF!AC46</f>
        <v>1820737</v>
      </c>
      <c r="AD46" s="61">
        <f>+demanda!AD46*HTDCOEF!AD46</f>
        <v>13870398</v>
      </c>
      <c r="AE46" s="61">
        <f>+demanda!AE46*HTDCOEF!AE46</f>
        <v>3443647</v>
      </c>
      <c r="AF46" s="61">
        <f>+demanda!AF46*HTDCOEF!AF46</f>
        <v>759023</v>
      </c>
      <c r="AG46" s="61">
        <f>+demanda!AG46*HTDCOEF!AG46</f>
        <v>1000732</v>
      </c>
      <c r="AH46" s="61">
        <f>+demanda!AH46*HTDCOEF!AH46</f>
        <v>2046300</v>
      </c>
      <c r="AI46" s="61">
        <f>+demanda!AI46*HTDCOEF!AI46</f>
        <v>2094053</v>
      </c>
      <c r="AJ46" s="61">
        <f>+demanda!AJ46*HTDCOEF!AJ46</f>
        <v>817246</v>
      </c>
      <c r="AK46" s="61">
        <f>+demanda!AK46*HTDCOEF!AK46</f>
        <v>25979666</v>
      </c>
      <c r="AL46" s="61">
        <f>+demanda!AL46*HTDCOEF!AL46</f>
        <v>2723631</v>
      </c>
      <c r="AM46" s="61">
        <f>+demanda!AM46*HTDCOEF!AM46</f>
        <v>9356986</v>
      </c>
      <c r="AN46" s="61">
        <f>+demanda!AN46*HTDCOEF!AN46</f>
        <v>4961438</v>
      </c>
      <c r="AO46" s="61">
        <f>+demanda!AO46*HTDCOEF!AO46</f>
        <v>5530987</v>
      </c>
      <c r="AP46" s="61">
        <f>+demanda!AP46*HTDCOEF!AP46</f>
        <v>1234842</v>
      </c>
      <c r="AQ46" s="61">
        <f>+demanda!AQ46*HTDCOEF!AQ46</f>
        <v>1003491</v>
      </c>
      <c r="AR46" s="61">
        <f>+demanda!AR46*HTDCOEF!AR46</f>
        <v>201085</v>
      </c>
      <c r="AS46" s="61">
        <f>+demanda!AS46*HTDCOEF!AS46</f>
        <v>301398</v>
      </c>
      <c r="AT46" s="61">
        <f>+demanda!AT46*HTDCOEF!AT46</f>
        <v>82973</v>
      </c>
      <c r="AU46" s="61">
        <f>+demanda!AU46*HTDCOEF!AU46</f>
        <v>224620</v>
      </c>
      <c r="AV46" s="61">
        <f>+demanda!AV46*HTDCOEF!AV46</f>
        <v>139672</v>
      </c>
      <c r="AW46" s="61">
        <f>+demanda!AW46*HTDCOEF!AW46</f>
        <v>38355</v>
      </c>
      <c r="AX46" s="61">
        <f>+demanda!AX46*HTDCOEF!AX46</f>
        <v>569619</v>
      </c>
      <c r="AY46" s="61">
        <f>+demanda!AY46*HTDCOEF!AY46</f>
        <v>218640</v>
      </c>
      <c r="AZ46" s="61">
        <f>+demanda!AZ46*HTDCOEF!AZ46</f>
        <v>164867</v>
      </c>
      <c r="BA46" s="61">
        <f>+demanda!BA46*HTDCOEF!BA46</f>
        <v>224533</v>
      </c>
      <c r="BB46" s="61">
        <f>+demanda!BB46*HTDCOEF!BB46</f>
        <v>42521</v>
      </c>
      <c r="BC46" s="61">
        <f>+demanda!BC46*HTDCOEF!BC46</f>
        <v>115459</v>
      </c>
      <c r="BD46" s="61">
        <f>+demanda!BD46*HTDCOEF!BD46</f>
        <v>118834</v>
      </c>
      <c r="BE46" s="61">
        <f>+demanda!BE46*HTDCOEF!BE46</f>
        <v>32364</v>
      </c>
      <c r="BF46" s="61">
        <f>+demanda!BF46*HTDCOEF!BF46</f>
        <v>270610</v>
      </c>
      <c r="BG46" s="61">
        <f>+demanda!BG46*HTDCOEF!BG46</f>
        <v>98660</v>
      </c>
      <c r="BH46" s="61">
        <f>+demanda!BH46*HTDCOEF!BH46</f>
        <v>36218</v>
      </c>
      <c r="BI46" s="61">
        <f>+demanda!BI46*HTDCOEF!BI46</f>
        <v>76865</v>
      </c>
      <c r="BJ46" s="61">
        <f>+demanda!BJ46*HTDCOEF!BJ46</f>
        <v>40452</v>
      </c>
      <c r="BK46" s="61">
        <f>+demanda!BK46*HTDCOEF!BK46</f>
        <v>109162</v>
      </c>
      <c r="BL46" s="61">
        <f>+demanda!BL46*HTDCOEF!BL46</f>
        <v>20838</v>
      </c>
      <c r="BM46" s="61">
        <f>+demanda!BM46*HTDCOEF!BM46</f>
        <v>5991</v>
      </c>
      <c r="BN46" s="61">
        <f>+demanda!BN46*HTDCOEF!BN46</f>
        <v>299009</v>
      </c>
      <c r="BO46" s="61">
        <f>+demanda!BO46*HTDCOEF!BO46</f>
        <v>119979</v>
      </c>
      <c r="BP46" s="61">
        <f>+demanda!BP46*HTDCOEF!BP46</f>
        <v>927809</v>
      </c>
      <c r="BQ46" s="61">
        <f>+demanda!BQ46*HTDCOEF!BQ46</f>
        <v>1046038</v>
      </c>
      <c r="BR46" s="61">
        <f>+demanda!BR46*HTDCOEF!BR46</f>
        <v>136032</v>
      </c>
      <c r="BS46" s="61">
        <f>+demanda!BS46*HTDCOEF!BS46</f>
        <v>529139</v>
      </c>
      <c r="BT46" s="61">
        <f>+demanda!BT46*HTDCOEF!BT46</f>
        <v>641826</v>
      </c>
      <c r="BU46" s="61">
        <f>+demanda!BU46*HTDCOEF!BU46</f>
        <v>68293</v>
      </c>
      <c r="BV46" s="61">
        <f>+demanda!BV46*HTDCOEF!BV46</f>
        <v>2393200</v>
      </c>
      <c r="BW46" s="61">
        <f>+demanda!BW46*HTDCOEF!BW46</f>
        <v>424941</v>
      </c>
      <c r="BX46" s="61">
        <f>+demanda!BX46*HTDCOEF!BX46</f>
        <v>716074</v>
      </c>
      <c r="BY46" s="61">
        <f>+demanda!BY46*HTDCOEF!BY46</f>
        <v>737394</v>
      </c>
      <c r="BZ46" s="61">
        <f>+demanda!BZ46*HTDCOEF!BZ46</f>
        <v>69738</v>
      </c>
      <c r="CA46" s="61">
        <f>+demanda!CA46*HTDCOEF!CA46</f>
        <v>296033</v>
      </c>
      <c r="CB46" s="61">
        <f>+demanda!CB46*HTDCOEF!CB46</f>
        <v>512312</v>
      </c>
      <c r="CC46" s="61">
        <f>+demanda!CC46*HTDCOEF!CC46</f>
        <v>59665</v>
      </c>
      <c r="CD46" s="61">
        <f>+demanda!CD46*HTDCOEF!CD46</f>
        <v>870030</v>
      </c>
      <c r="CE46" s="61">
        <f>+demanda!CE46*HTDCOEF!CE46</f>
        <v>182401</v>
      </c>
      <c r="CF46" s="61">
        <f>+demanda!CF46*HTDCOEF!CF46</f>
        <v>211735</v>
      </c>
      <c r="CG46" s="61">
        <f>+demanda!CG46*HTDCOEF!CG46</f>
        <v>308643</v>
      </c>
      <c r="CH46" s="61">
        <f>+demanda!CH46*HTDCOEF!CH46</f>
        <v>66295</v>
      </c>
      <c r="CI46" s="61">
        <f>+demanda!CI46*HTDCOEF!CI46</f>
        <v>233106</v>
      </c>
      <c r="CJ46" s="61">
        <f>+demanda!CJ46*HTDCOEF!CJ46</f>
        <v>129514</v>
      </c>
      <c r="CK46" s="61">
        <f>+demanda!CK46*HTDCOEF!CK46</f>
        <v>8629</v>
      </c>
      <c r="CL46" s="61">
        <f>+demanda!CL46*HTDCOEF!CL46</f>
        <v>1523169</v>
      </c>
      <c r="CM46" s="61">
        <f>+demanda!CM46*HTDCOEF!CM46</f>
        <v>242540</v>
      </c>
    </row>
    <row r="47" spans="1:91" s="62" customFormat="1" x14ac:dyDescent="0.3">
      <c r="A47" s="60" t="s">
        <v>66</v>
      </c>
      <c r="B47" s="61">
        <f>+demanda!B47*HTDCOEF!B47</f>
        <v>11747649</v>
      </c>
      <c r="C47" s="61">
        <f>+demanda!C47*HTDCOEF!C47</f>
        <v>2002703</v>
      </c>
      <c r="D47" s="61">
        <f>+demanda!D47*HTDCOEF!D47</f>
        <v>1623280</v>
      </c>
      <c r="E47" s="61">
        <f>+demanda!E47*HTDCOEF!E47</f>
        <v>829452</v>
      </c>
      <c r="F47" s="61">
        <f>+demanda!F47*HTDCOEF!F47</f>
        <v>2365399</v>
      </c>
      <c r="G47" s="61">
        <f>+demanda!G47*HTDCOEF!G47</f>
        <v>994467</v>
      </c>
      <c r="H47" s="61">
        <f>+demanda!H47*HTDCOEF!H47</f>
        <v>874779</v>
      </c>
      <c r="I47" s="61">
        <f>+demanda!I47*HTDCOEF!I47</f>
        <v>5945162</v>
      </c>
      <c r="J47" s="61">
        <f>+demanda!J47*HTDCOEF!J47</f>
        <v>1191856</v>
      </c>
      <c r="K47" s="61">
        <f>+demanda!K47*HTDCOEF!K47</f>
        <v>191128</v>
      </c>
      <c r="L47" s="61">
        <f>+demanda!L47*HTDCOEF!L47</f>
        <v>247478</v>
      </c>
      <c r="M47" s="61">
        <f>+demanda!M47*HTDCOEF!M47</f>
        <v>893678</v>
      </c>
      <c r="N47" s="61">
        <f>+demanda!N47*HTDCOEF!N47</f>
        <v>664041</v>
      </c>
      <c r="O47" s="61">
        <f>+demanda!O47*HTDCOEF!O47</f>
        <v>475035</v>
      </c>
      <c r="P47" s="61">
        <f>+demanda!P47*HTDCOEF!P47</f>
        <v>5802487</v>
      </c>
      <c r="Q47" s="61">
        <f>+demanda!Q47*HTDCOEF!Q47</f>
        <v>810848</v>
      </c>
      <c r="R47" s="61">
        <f>+demanda!R47*HTDCOEF!R47</f>
        <v>1432152</v>
      </c>
      <c r="S47" s="61">
        <f>+demanda!S47*HTDCOEF!S47</f>
        <v>581974</v>
      </c>
      <c r="T47" s="61">
        <f>+demanda!T47*HTDCOEF!T47</f>
        <v>1471720</v>
      </c>
      <c r="U47" s="61">
        <f>+demanda!U47*HTDCOEF!U47</f>
        <v>330426</v>
      </c>
      <c r="V47" s="61">
        <f>+demanda!V47*HTDCOEF!V47</f>
        <v>399744</v>
      </c>
      <c r="W47" s="61">
        <f>+demanda!W47*HTDCOEF!W47</f>
        <v>44813404</v>
      </c>
      <c r="X47" s="61">
        <f>+demanda!X47*HTDCOEF!X47</f>
        <v>7014511</v>
      </c>
      <c r="Y47" s="61">
        <f>+demanda!Y47*HTDCOEF!Y47</f>
        <v>10737603</v>
      </c>
      <c r="Z47" s="61">
        <f>+demanda!Z47*HTDCOEF!Z47</f>
        <v>6522706</v>
      </c>
      <c r="AA47" s="61">
        <f>+demanda!AA47*HTDCOEF!AA47</f>
        <v>8696986</v>
      </c>
      <c r="AB47" s="61">
        <f>+demanda!AB47*HTDCOEF!AB47</f>
        <v>3827430</v>
      </c>
      <c r="AC47" s="61">
        <f>+demanda!AC47*HTDCOEF!AC47</f>
        <v>1724555</v>
      </c>
      <c r="AD47" s="61">
        <f>+demanda!AD47*HTDCOEF!AD47</f>
        <v>17276215</v>
      </c>
      <c r="AE47" s="61">
        <f>+demanda!AE47*HTDCOEF!AE47</f>
        <v>4052150</v>
      </c>
      <c r="AF47" s="61">
        <f>+demanda!AF47*HTDCOEF!AF47</f>
        <v>919417</v>
      </c>
      <c r="AG47" s="61">
        <f>+demanda!AG47*HTDCOEF!AG47</f>
        <v>1285436</v>
      </c>
      <c r="AH47" s="61">
        <f>+demanda!AH47*HTDCOEF!AH47</f>
        <v>2687595</v>
      </c>
      <c r="AI47" s="61">
        <f>+demanda!AI47*HTDCOEF!AI47</f>
        <v>2495580</v>
      </c>
      <c r="AJ47" s="61">
        <f>+demanda!AJ47*HTDCOEF!AJ47</f>
        <v>845434</v>
      </c>
      <c r="AK47" s="61">
        <f>+demanda!AK47*HTDCOEF!AK47</f>
        <v>27537189</v>
      </c>
      <c r="AL47" s="61">
        <f>+demanda!AL47*HTDCOEF!AL47</f>
        <v>2962361</v>
      </c>
      <c r="AM47" s="61">
        <f>+demanda!AM47*HTDCOEF!AM47</f>
        <v>9818187</v>
      </c>
      <c r="AN47" s="61">
        <f>+demanda!AN47*HTDCOEF!AN47</f>
        <v>5237271</v>
      </c>
      <c r="AO47" s="61">
        <f>+demanda!AO47*HTDCOEF!AO47</f>
        <v>6009390</v>
      </c>
      <c r="AP47" s="61">
        <f>+demanda!AP47*HTDCOEF!AP47</f>
        <v>1331850</v>
      </c>
      <c r="AQ47" s="61">
        <f>+demanda!AQ47*HTDCOEF!AQ47</f>
        <v>879121</v>
      </c>
      <c r="AR47" s="61">
        <f>+demanda!AR47*HTDCOEF!AR47</f>
        <v>224334</v>
      </c>
      <c r="AS47" s="61">
        <f>+demanda!AS47*HTDCOEF!AS47</f>
        <v>325969</v>
      </c>
      <c r="AT47" s="61">
        <f>+demanda!AT47*HTDCOEF!AT47</f>
        <v>100607</v>
      </c>
      <c r="AU47" s="61">
        <f>+demanda!AU47*HTDCOEF!AU47</f>
        <v>266704</v>
      </c>
      <c r="AV47" s="61">
        <f>+demanda!AV47*HTDCOEF!AV47</f>
        <v>154642</v>
      </c>
      <c r="AW47" s="61">
        <f>+demanda!AW47*HTDCOEF!AW47</f>
        <v>49862</v>
      </c>
      <c r="AX47" s="61">
        <f>+demanda!AX47*HTDCOEF!AX47</f>
        <v>630300</v>
      </c>
      <c r="AY47" s="61">
        <f>+demanda!AY47*HTDCOEF!AY47</f>
        <v>250285</v>
      </c>
      <c r="AZ47" s="61">
        <f>+demanda!AZ47*HTDCOEF!AZ47</f>
        <v>190975</v>
      </c>
      <c r="BA47" s="61">
        <f>+demanda!BA47*HTDCOEF!BA47</f>
        <v>240114</v>
      </c>
      <c r="BB47" s="61">
        <f>+demanda!BB47*HTDCOEF!BB47</f>
        <v>52211</v>
      </c>
      <c r="BC47" s="61">
        <f>+demanda!BC47*HTDCOEF!BC47</f>
        <v>142407</v>
      </c>
      <c r="BD47" s="61">
        <f>+demanda!BD47*HTDCOEF!BD47</f>
        <v>120724</v>
      </c>
      <c r="BE47" s="61">
        <f>+demanda!BE47*HTDCOEF!BE47</f>
        <v>41000</v>
      </c>
      <c r="BF47" s="61">
        <f>+demanda!BF47*HTDCOEF!BF47</f>
        <v>301614</v>
      </c>
      <c r="BG47" s="61">
        <f>+demanda!BG47*HTDCOEF!BG47</f>
        <v>102811</v>
      </c>
      <c r="BH47" s="61">
        <f>+demanda!BH47*HTDCOEF!BH47</f>
        <v>33360</v>
      </c>
      <c r="BI47" s="61">
        <f>+demanda!BI47*HTDCOEF!BI47</f>
        <v>85854</v>
      </c>
      <c r="BJ47" s="61">
        <f>+demanda!BJ47*HTDCOEF!BJ47</f>
        <v>48397</v>
      </c>
      <c r="BK47" s="61">
        <f>+demanda!BK47*HTDCOEF!BK47</f>
        <v>124297</v>
      </c>
      <c r="BL47" s="61">
        <f>+demanda!BL47*HTDCOEF!BL47</f>
        <v>33918</v>
      </c>
      <c r="BM47" s="61">
        <f>+demanda!BM47*HTDCOEF!BM47</f>
        <v>8862</v>
      </c>
      <c r="BN47" s="61">
        <f>+demanda!BN47*HTDCOEF!BN47</f>
        <v>328686</v>
      </c>
      <c r="BO47" s="61">
        <f>+demanda!BO47*HTDCOEF!BO47</f>
        <v>147474</v>
      </c>
      <c r="BP47" s="61">
        <f>+demanda!BP47*HTDCOEF!BP47</f>
        <v>1045953</v>
      </c>
      <c r="BQ47" s="61">
        <f>+demanda!BQ47*HTDCOEF!BQ47</f>
        <v>1211048</v>
      </c>
      <c r="BR47" s="61">
        <f>+demanda!BR47*HTDCOEF!BR47</f>
        <v>167169</v>
      </c>
      <c r="BS47" s="61">
        <f>+demanda!BS47*HTDCOEF!BS47</f>
        <v>625587</v>
      </c>
      <c r="BT47" s="61">
        <f>+demanda!BT47*HTDCOEF!BT47</f>
        <v>731156</v>
      </c>
      <c r="BU47" s="61">
        <f>+demanda!BU47*HTDCOEF!BU47</f>
        <v>95174</v>
      </c>
      <c r="BV47" s="61">
        <f>+demanda!BV47*HTDCOEF!BV47</f>
        <v>2640376</v>
      </c>
      <c r="BW47" s="61">
        <f>+demanda!BW47*HTDCOEF!BW47</f>
        <v>498049</v>
      </c>
      <c r="BX47" s="61">
        <f>+demanda!BX47*HTDCOEF!BX47</f>
        <v>852417</v>
      </c>
      <c r="BY47" s="61">
        <f>+demanda!BY47*HTDCOEF!BY47</f>
        <v>877672</v>
      </c>
      <c r="BZ47" s="61">
        <f>+demanda!BZ47*HTDCOEF!BZ47</f>
        <v>90509</v>
      </c>
      <c r="CA47" s="61">
        <f>+demanda!CA47*HTDCOEF!CA47</f>
        <v>366609</v>
      </c>
      <c r="CB47" s="61">
        <f>+demanda!CB47*HTDCOEF!CB47</f>
        <v>523925</v>
      </c>
      <c r="CC47" s="61">
        <f>+demanda!CC47*HTDCOEF!CC47</f>
        <v>83190</v>
      </c>
      <c r="CD47" s="61">
        <f>+demanda!CD47*HTDCOEF!CD47</f>
        <v>1059825</v>
      </c>
      <c r="CE47" s="61">
        <f>+demanda!CE47*HTDCOEF!CE47</f>
        <v>198003</v>
      </c>
      <c r="CF47" s="61">
        <f>+demanda!CF47*HTDCOEF!CF47</f>
        <v>193536</v>
      </c>
      <c r="CG47" s="61">
        <f>+demanda!CG47*HTDCOEF!CG47</f>
        <v>333376</v>
      </c>
      <c r="CH47" s="61">
        <f>+demanda!CH47*HTDCOEF!CH47</f>
        <v>76660</v>
      </c>
      <c r="CI47" s="61">
        <f>+demanda!CI47*HTDCOEF!CI47</f>
        <v>258977</v>
      </c>
      <c r="CJ47" s="61">
        <f>+demanda!CJ47*HTDCOEF!CJ47</f>
        <v>207231</v>
      </c>
      <c r="CK47" s="61">
        <f>+demanda!CK47*HTDCOEF!CK47</f>
        <v>11984</v>
      </c>
      <c r="CL47" s="61">
        <f>+demanda!CL47*HTDCOEF!CL47</f>
        <v>1580552</v>
      </c>
      <c r="CM47" s="61">
        <f>+demanda!CM47*HTDCOEF!CM47</f>
        <v>300046</v>
      </c>
    </row>
    <row r="48" spans="1:91" s="62" customFormat="1" x14ac:dyDescent="0.3">
      <c r="A48" s="60" t="s">
        <v>67</v>
      </c>
      <c r="B48" s="61">
        <f>+demanda!B48*HTDCOEF!B48</f>
        <v>9766395</v>
      </c>
      <c r="C48" s="61">
        <f>+demanda!C48*HTDCOEF!C48</f>
        <v>1776267</v>
      </c>
      <c r="D48" s="61">
        <f>+demanda!D48*HTDCOEF!D48</f>
        <v>1314703</v>
      </c>
      <c r="E48" s="61">
        <f>+demanda!E48*HTDCOEF!E48</f>
        <v>704966</v>
      </c>
      <c r="F48" s="61">
        <f>+demanda!F48*HTDCOEF!F48</f>
        <v>1794383</v>
      </c>
      <c r="G48" s="61">
        <f>+demanda!G48*HTDCOEF!G48</f>
        <v>743811</v>
      </c>
      <c r="H48" s="61">
        <f>+demanda!H48*HTDCOEF!H48</f>
        <v>1038449</v>
      </c>
      <c r="I48" s="61">
        <f>+demanda!I48*HTDCOEF!I48</f>
        <v>4504038</v>
      </c>
      <c r="J48" s="61">
        <f>+demanda!J48*HTDCOEF!J48</f>
        <v>890234</v>
      </c>
      <c r="K48" s="61">
        <f>+demanda!K48*HTDCOEF!K48</f>
        <v>123596</v>
      </c>
      <c r="L48" s="61">
        <f>+demanda!L48*HTDCOEF!L48</f>
        <v>175854</v>
      </c>
      <c r="M48" s="61">
        <f>+demanda!M48*HTDCOEF!M48</f>
        <v>638760</v>
      </c>
      <c r="N48" s="61">
        <f>+demanda!N48*HTDCOEF!N48</f>
        <v>437450</v>
      </c>
      <c r="O48" s="61">
        <f>+demanda!O48*HTDCOEF!O48</f>
        <v>558525</v>
      </c>
      <c r="P48" s="61">
        <f>+demanda!P48*HTDCOEF!P48</f>
        <v>5262357</v>
      </c>
      <c r="Q48" s="61">
        <f>+demanda!Q48*HTDCOEF!Q48</f>
        <v>886033</v>
      </c>
      <c r="R48" s="61">
        <f>+demanda!R48*HTDCOEF!R48</f>
        <v>1191107</v>
      </c>
      <c r="S48" s="61">
        <f>+demanda!S48*HTDCOEF!S48</f>
        <v>529113</v>
      </c>
      <c r="T48" s="61">
        <f>+demanda!T48*HTDCOEF!T48</f>
        <v>1155624</v>
      </c>
      <c r="U48" s="61">
        <f>+demanda!U48*HTDCOEF!U48</f>
        <v>306361</v>
      </c>
      <c r="V48" s="61">
        <f>+demanda!V48*HTDCOEF!V48</f>
        <v>479925</v>
      </c>
      <c r="W48" s="61">
        <f>+demanda!W48*HTDCOEF!W48</f>
        <v>34918861</v>
      </c>
      <c r="X48" s="61">
        <f>+demanda!X48*HTDCOEF!X48</f>
        <v>5507759</v>
      </c>
      <c r="Y48" s="61">
        <f>+demanda!Y48*HTDCOEF!Y48</f>
        <v>8780085</v>
      </c>
      <c r="Z48" s="61">
        <f>+demanda!Z48*HTDCOEF!Z48</f>
        <v>5288940</v>
      </c>
      <c r="AA48" s="61">
        <f>+demanda!AA48*HTDCOEF!AA48</f>
        <v>6033659</v>
      </c>
      <c r="AB48" s="61">
        <f>+demanda!AB48*HTDCOEF!AB48</f>
        <v>2819698</v>
      </c>
      <c r="AC48" s="61">
        <f>+demanda!AC48*HTDCOEF!AC48</f>
        <v>2021363</v>
      </c>
      <c r="AD48" s="61">
        <f>+demanda!AD48*HTDCOEF!AD48</f>
        <v>10930759</v>
      </c>
      <c r="AE48" s="61">
        <f>+demanda!AE48*HTDCOEF!AE48</f>
        <v>2414331</v>
      </c>
      <c r="AF48" s="61">
        <f>+demanda!AF48*HTDCOEF!AF48</f>
        <v>512513</v>
      </c>
      <c r="AG48" s="61">
        <f>+demanda!AG48*HTDCOEF!AG48</f>
        <v>764480</v>
      </c>
      <c r="AH48" s="61">
        <f>+demanda!AH48*HTDCOEF!AH48</f>
        <v>1523431</v>
      </c>
      <c r="AI48" s="61">
        <f>+demanda!AI48*HTDCOEF!AI48</f>
        <v>1525030</v>
      </c>
      <c r="AJ48" s="61">
        <f>+demanda!AJ48*HTDCOEF!AJ48</f>
        <v>950012</v>
      </c>
      <c r="AK48" s="61">
        <f>+demanda!AK48*HTDCOEF!AK48</f>
        <v>23988101</v>
      </c>
      <c r="AL48" s="61">
        <f>+demanda!AL48*HTDCOEF!AL48</f>
        <v>3093428</v>
      </c>
      <c r="AM48" s="61">
        <f>+demanda!AM48*HTDCOEF!AM48</f>
        <v>8267572</v>
      </c>
      <c r="AN48" s="61">
        <f>+demanda!AN48*HTDCOEF!AN48</f>
        <v>4524461</v>
      </c>
      <c r="AO48" s="61">
        <f>+demanda!AO48*HTDCOEF!AO48</f>
        <v>4510228</v>
      </c>
      <c r="AP48" s="61">
        <f>+demanda!AP48*HTDCOEF!AP48</f>
        <v>1294668</v>
      </c>
      <c r="AQ48" s="61">
        <f>+demanda!AQ48*HTDCOEF!AQ48</f>
        <v>1071351</v>
      </c>
      <c r="AR48" s="61">
        <f>+demanda!AR48*HTDCOEF!AR48</f>
        <v>156107</v>
      </c>
      <c r="AS48" s="61">
        <f>+demanda!AS48*HTDCOEF!AS48</f>
        <v>257729</v>
      </c>
      <c r="AT48" s="61">
        <f>+demanda!AT48*HTDCOEF!AT48</f>
        <v>110862</v>
      </c>
      <c r="AU48" s="61">
        <f>+demanda!AU48*HTDCOEF!AU48</f>
        <v>255002</v>
      </c>
      <c r="AV48" s="61">
        <f>+demanda!AV48*HTDCOEF!AV48</f>
        <v>115034</v>
      </c>
      <c r="AW48" s="61">
        <f>+demanda!AW48*HTDCOEF!AW48</f>
        <v>47103</v>
      </c>
      <c r="AX48" s="61">
        <f>+demanda!AX48*HTDCOEF!AX48</f>
        <v>551552</v>
      </c>
      <c r="AY48" s="61">
        <f>+demanda!AY48*HTDCOEF!AY48</f>
        <v>282878</v>
      </c>
      <c r="AZ48" s="61">
        <f>+demanda!AZ48*HTDCOEF!AZ48</f>
        <v>120407</v>
      </c>
      <c r="BA48" s="61">
        <f>+demanda!BA48*HTDCOEF!BA48</f>
        <v>156955</v>
      </c>
      <c r="BB48" s="61">
        <f>+demanda!BB48*HTDCOEF!BB48</f>
        <v>54332</v>
      </c>
      <c r="BC48" s="61">
        <f>+demanda!BC48*HTDCOEF!BC48</f>
        <v>120037</v>
      </c>
      <c r="BD48" s="61">
        <f>+demanda!BD48*HTDCOEF!BD48</f>
        <v>89104</v>
      </c>
      <c r="BE48" s="61">
        <f>+demanda!BE48*HTDCOEF!BE48</f>
        <v>38163</v>
      </c>
      <c r="BF48" s="61">
        <f>+demanda!BF48*HTDCOEF!BF48</f>
        <v>188930</v>
      </c>
      <c r="BG48" s="61">
        <f>+demanda!BG48*HTDCOEF!BG48</f>
        <v>122305</v>
      </c>
      <c r="BH48" s="61">
        <f>+demanda!BH48*HTDCOEF!BH48</f>
        <v>35699</v>
      </c>
      <c r="BI48" s="61">
        <f>+demanda!BI48*HTDCOEF!BI48</f>
        <v>100774</v>
      </c>
      <c r="BJ48" s="61">
        <f>+demanda!BJ48*HTDCOEF!BJ48</f>
        <v>56530</v>
      </c>
      <c r="BK48" s="61">
        <f>+demanda!BK48*HTDCOEF!BK48</f>
        <v>134965</v>
      </c>
      <c r="BL48" s="61">
        <f>+demanda!BL48*HTDCOEF!BL48</f>
        <v>25929</v>
      </c>
      <c r="BM48" s="61">
        <f>+demanda!BM48*HTDCOEF!BM48</f>
        <v>8940</v>
      </c>
      <c r="BN48" s="61">
        <f>+demanda!BN48*HTDCOEF!BN48</f>
        <v>362623</v>
      </c>
      <c r="BO48" s="61">
        <f>+demanda!BO48*HTDCOEF!BO48</f>
        <v>160573</v>
      </c>
      <c r="BP48" s="61">
        <f>+demanda!BP48*HTDCOEF!BP48</f>
        <v>645657</v>
      </c>
      <c r="BQ48" s="61">
        <f>+demanda!BQ48*HTDCOEF!BQ48</f>
        <v>883729</v>
      </c>
      <c r="BR48" s="61">
        <f>+demanda!BR48*HTDCOEF!BR48</f>
        <v>181037</v>
      </c>
      <c r="BS48" s="61">
        <f>+demanda!BS48*HTDCOEF!BS48</f>
        <v>548412</v>
      </c>
      <c r="BT48" s="61">
        <f>+demanda!BT48*HTDCOEF!BT48</f>
        <v>480036</v>
      </c>
      <c r="BU48" s="61">
        <f>+demanda!BU48*HTDCOEF!BU48</f>
        <v>78158</v>
      </c>
      <c r="BV48" s="61">
        <f>+demanda!BV48*HTDCOEF!BV48</f>
        <v>2137434</v>
      </c>
      <c r="BW48" s="61">
        <f>+demanda!BW48*HTDCOEF!BW48</f>
        <v>553295</v>
      </c>
      <c r="BX48" s="61">
        <f>+demanda!BX48*HTDCOEF!BX48</f>
        <v>434302</v>
      </c>
      <c r="BY48" s="61">
        <f>+demanda!BY48*HTDCOEF!BY48</f>
        <v>470538</v>
      </c>
      <c r="BZ48" s="61">
        <f>+demanda!BZ48*HTDCOEF!BZ48</f>
        <v>93610</v>
      </c>
      <c r="CA48" s="61">
        <f>+demanda!CA48*HTDCOEF!CA48</f>
        <v>273834</v>
      </c>
      <c r="CB48" s="61">
        <f>+demanda!CB48*HTDCOEF!CB48</f>
        <v>335893</v>
      </c>
      <c r="CC48" s="61">
        <f>+demanda!CC48*HTDCOEF!CC48</f>
        <v>65222</v>
      </c>
      <c r="CD48" s="61">
        <f>+demanda!CD48*HTDCOEF!CD48</f>
        <v>517010</v>
      </c>
      <c r="CE48" s="61">
        <f>+demanda!CE48*HTDCOEF!CE48</f>
        <v>223922</v>
      </c>
      <c r="CF48" s="61">
        <f>+demanda!CF48*HTDCOEF!CF48</f>
        <v>211355</v>
      </c>
      <c r="CG48" s="61">
        <f>+demanda!CG48*HTDCOEF!CG48</f>
        <v>413191</v>
      </c>
      <c r="CH48" s="61">
        <f>+demanda!CH48*HTDCOEF!CH48</f>
        <v>87427</v>
      </c>
      <c r="CI48" s="61">
        <f>+demanda!CI48*HTDCOEF!CI48</f>
        <v>274577</v>
      </c>
      <c r="CJ48" s="61">
        <f>+demanda!CJ48*HTDCOEF!CJ48</f>
        <v>144143</v>
      </c>
      <c r="CK48" s="61">
        <f>+demanda!CK48*HTDCOEF!CK48</f>
        <v>12936</v>
      </c>
      <c r="CL48" s="61">
        <f>+demanda!CL48*HTDCOEF!CL48</f>
        <v>1620425</v>
      </c>
      <c r="CM48" s="61">
        <f>+demanda!CM48*HTDCOEF!CM48</f>
        <v>329373</v>
      </c>
    </row>
    <row r="49" spans="1:91" s="62" customFormat="1" x14ac:dyDescent="0.3">
      <c r="A49" s="60" t="s">
        <v>68</v>
      </c>
      <c r="B49" s="61">
        <f>+demanda!B49*HTDCOEF!B49</f>
        <v>8685869</v>
      </c>
      <c r="C49" s="61">
        <f>+demanda!C49*HTDCOEF!C49</f>
        <v>1565471</v>
      </c>
      <c r="D49" s="61">
        <f>+demanda!D49*HTDCOEF!D49</f>
        <v>826302</v>
      </c>
      <c r="E49" s="61">
        <f>+demanda!E49*HTDCOEF!E49</f>
        <v>795634</v>
      </c>
      <c r="F49" s="61">
        <f>+demanda!F49*HTDCOEF!F49</f>
        <v>1627026</v>
      </c>
      <c r="G49" s="61">
        <f>+demanda!G49*HTDCOEF!G49</f>
        <v>655434</v>
      </c>
      <c r="H49" s="61">
        <f>+demanda!H49*HTDCOEF!H49</f>
        <v>1100652</v>
      </c>
      <c r="I49" s="61">
        <f>+demanda!I49*HTDCOEF!I49</f>
        <v>4137843</v>
      </c>
      <c r="J49" s="61">
        <f>+demanda!J49*HTDCOEF!J49</f>
        <v>752123</v>
      </c>
      <c r="K49" s="61">
        <f>+demanda!K49*HTDCOEF!K49</f>
        <v>112180</v>
      </c>
      <c r="L49" s="61">
        <f>+demanda!L49*HTDCOEF!L49</f>
        <v>146406</v>
      </c>
      <c r="M49" s="61">
        <f>+demanda!M49*HTDCOEF!M49</f>
        <v>609229</v>
      </c>
      <c r="N49" s="61">
        <f>+demanda!N49*HTDCOEF!N49</f>
        <v>374877</v>
      </c>
      <c r="O49" s="61">
        <f>+demanda!O49*HTDCOEF!O49</f>
        <v>554028</v>
      </c>
      <c r="P49" s="61">
        <f>+demanda!P49*HTDCOEF!P49</f>
        <v>4548026</v>
      </c>
      <c r="Q49" s="61">
        <f>+demanda!Q49*HTDCOEF!Q49</f>
        <v>813348</v>
      </c>
      <c r="R49" s="61">
        <f>+demanda!R49*HTDCOEF!R49</f>
        <v>714122</v>
      </c>
      <c r="S49" s="61">
        <f>+demanda!S49*HTDCOEF!S49</f>
        <v>649227</v>
      </c>
      <c r="T49" s="61">
        <f>+demanda!T49*HTDCOEF!T49</f>
        <v>1017797</v>
      </c>
      <c r="U49" s="61">
        <f>+demanda!U49*HTDCOEF!U49</f>
        <v>280557</v>
      </c>
      <c r="V49" s="61">
        <f>+demanda!V49*HTDCOEF!V49</f>
        <v>546624</v>
      </c>
      <c r="W49" s="61">
        <f>+demanda!W49*HTDCOEF!W49</f>
        <v>28073790</v>
      </c>
      <c r="X49" s="61">
        <f>+demanda!X49*HTDCOEF!X49</f>
        <v>4293966</v>
      </c>
      <c r="Y49" s="61">
        <f>+demanda!Y49*HTDCOEF!Y49</f>
        <v>5413205</v>
      </c>
      <c r="Z49" s="61">
        <f>+demanda!Z49*HTDCOEF!Z49</f>
        <v>5626067</v>
      </c>
      <c r="AA49" s="61">
        <f>+demanda!AA49*HTDCOEF!AA49</f>
        <v>4421829</v>
      </c>
      <c r="AB49" s="61">
        <f>+demanda!AB49*HTDCOEF!AB49</f>
        <v>2254576</v>
      </c>
      <c r="AC49" s="61">
        <f>+demanda!AC49*HTDCOEF!AC49</f>
        <v>2175149</v>
      </c>
      <c r="AD49" s="61">
        <f>+demanda!AD49*HTDCOEF!AD49</f>
        <v>8586116</v>
      </c>
      <c r="AE49" s="61">
        <f>+demanda!AE49*HTDCOEF!AE49</f>
        <v>1548418</v>
      </c>
      <c r="AF49" s="61">
        <f>+demanda!AF49*HTDCOEF!AF49</f>
        <v>305215</v>
      </c>
      <c r="AG49" s="61">
        <f>+demanda!AG49*HTDCOEF!AG49</f>
        <v>568441</v>
      </c>
      <c r="AH49" s="61">
        <f>+demanda!AH49*HTDCOEF!AH49</f>
        <v>1137302</v>
      </c>
      <c r="AI49" s="61">
        <f>+demanda!AI49*HTDCOEF!AI49</f>
        <v>1086302</v>
      </c>
      <c r="AJ49" s="61">
        <f>+demanda!AJ49*HTDCOEF!AJ49</f>
        <v>956161</v>
      </c>
      <c r="AK49" s="61">
        <f>+demanda!AK49*HTDCOEF!AK49</f>
        <v>19487673</v>
      </c>
      <c r="AL49" s="61">
        <f>+demanda!AL49*HTDCOEF!AL49</f>
        <v>2745548</v>
      </c>
      <c r="AM49" s="61">
        <f>+demanda!AM49*HTDCOEF!AM49</f>
        <v>5107990</v>
      </c>
      <c r="AN49" s="61">
        <f>+demanda!AN49*HTDCOEF!AN49</f>
        <v>5057626</v>
      </c>
      <c r="AO49" s="61">
        <f>+demanda!AO49*HTDCOEF!AO49</f>
        <v>3284527</v>
      </c>
      <c r="AP49" s="61">
        <f>+demanda!AP49*HTDCOEF!AP49</f>
        <v>1168273</v>
      </c>
      <c r="AQ49" s="61">
        <f>+demanda!AQ49*HTDCOEF!AQ49</f>
        <v>1218988</v>
      </c>
      <c r="AR49" s="61">
        <f>+demanda!AR49*HTDCOEF!AR49</f>
        <v>80584</v>
      </c>
      <c r="AS49" s="61">
        <f>+demanda!AS49*HTDCOEF!AS49</f>
        <v>211162</v>
      </c>
      <c r="AT49" s="61">
        <f>+demanda!AT49*HTDCOEF!AT49</f>
        <v>114842</v>
      </c>
      <c r="AU49" s="61">
        <f>+demanda!AU49*HTDCOEF!AU49</f>
        <v>251252</v>
      </c>
      <c r="AV49" s="61">
        <f>+demanda!AV49*HTDCOEF!AV49</f>
        <v>73641</v>
      </c>
      <c r="AW49" s="61">
        <f>+demanda!AW49*HTDCOEF!AW49</f>
        <v>52530</v>
      </c>
      <c r="AX49" s="61">
        <f>+demanda!AX49*HTDCOEF!AX49</f>
        <v>478852</v>
      </c>
      <c r="AY49" s="61">
        <f>+demanda!AY49*HTDCOEF!AY49</f>
        <v>302606</v>
      </c>
      <c r="AZ49" s="61">
        <f>+demanda!AZ49*HTDCOEF!AZ49</f>
        <v>59470</v>
      </c>
      <c r="BA49" s="61">
        <f>+demanda!BA49*HTDCOEF!BA49</f>
        <v>119219</v>
      </c>
      <c r="BB49" s="61">
        <f>+demanda!BB49*HTDCOEF!BB49</f>
        <v>60533</v>
      </c>
      <c r="BC49" s="61">
        <f>+demanda!BC49*HTDCOEF!BC49</f>
        <v>121165</v>
      </c>
      <c r="BD49" s="61">
        <f>+demanda!BD49*HTDCOEF!BD49</f>
        <v>52979</v>
      </c>
      <c r="BE49" s="61">
        <f>+demanda!BE49*HTDCOEF!BE49</f>
        <v>43228</v>
      </c>
      <c r="BF49" s="61">
        <f>+demanda!BF49*HTDCOEF!BF49</f>
        <v>157760</v>
      </c>
      <c r="BG49" s="61">
        <f>+demanda!BG49*HTDCOEF!BG49</f>
        <v>137771</v>
      </c>
      <c r="BH49" s="61">
        <f>+demanda!BH49*HTDCOEF!BH49</f>
        <v>21115</v>
      </c>
      <c r="BI49" s="61">
        <f>+demanda!BI49*HTDCOEF!BI49</f>
        <v>91943</v>
      </c>
      <c r="BJ49" s="61">
        <f>+demanda!BJ49*HTDCOEF!BJ49</f>
        <v>54310</v>
      </c>
      <c r="BK49" s="61">
        <f>+demanda!BK49*HTDCOEF!BK49</f>
        <v>130088</v>
      </c>
      <c r="BL49" s="61">
        <f>+demanda!BL49*HTDCOEF!BL49</f>
        <v>20662</v>
      </c>
      <c r="BM49" s="61">
        <f>+demanda!BM49*HTDCOEF!BM49</f>
        <v>9303</v>
      </c>
      <c r="BN49" s="61">
        <f>+demanda!BN49*HTDCOEF!BN49</f>
        <v>321093</v>
      </c>
      <c r="BO49" s="61">
        <f>+demanda!BO49*HTDCOEF!BO49</f>
        <v>164835</v>
      </c>
      <c r="BP49" s="61">
        <f>+demanda!BP49*HTDCOEF!BP49</f>
        <v>246315</v>
      </c>
      <c r="BQ49" s="61">
        <f>+demanda!BQ49*HTDCOEF!BQ49</f>
        <v>628754</v>
      </c>
      <c r="BR49" s="61">
        <f>+demanda!BR49*HTDCOEF!BR49</f>
        <v>184926</v>
      </c>
      <c r="BS49" s="61">
        <f>+demanda!BS49*HTDCOEF!BS49</f>
        <v>516881</v>
      </c>
      <c r="BT49" s="61">
        <f>+demanda!BT49*HTDCOEF!BT49</f>
        <v>194571</v>
      </c>
      <c r="BU49" s="61">
        <f>+demanda!BU49*HTDCOEF!BU49</f>
        <v>87968</v>
      </c>
      <c r="BV49" s="61">
        <f>+demanda!BV49*HTDCOEF!BV49</f>
        <v>1852463</v>
      </c>
      <c r="BW49" s="61">
        <f>+demanda!BW49*HTDCOEF!BW49</f>
        <v>582088</v>
      </c>
      <c r="BX49" s="61">
        <f>+demanda!BX49*HTDCOEF!BX49</f>
        <v>144392</v>
      </c>
      <c r="BY49" s="61">
        <f>+demanda!BY49*HTDCOEF!BY49</f>
        <v>253545</v>
      </c>
      <c r="BZ49" s="61">
        <f>+demanda!BZ49*HTDCOEF!BZ49</f>
        <v>102240</v>
      </c>
      <c r="CA49" s="61">
        <f>+demanda!CA49*HTDCOEF!CA49</f>
        <v>245859</v>
      </c>
      <c r="CB49" s="61">
        <f>+demanda!CB49*HTDCOEF!CB49</f>
        <v>98418</v>
      </c>
      <c r="CC49" s="61">
        <f>+demanda!CC49*HTDCOEF!CC49</f>
        <v>74880</v>
      </c>
      <c r="CD49" s="61">
        <f>+demanda!CD49*HTDCOEF!CD49</f>
        <v>384242</v>
      </c>
      <c r="CE49" s="61">
        <f>+demanda!CE49*HTDCOEF!CE49</f>
        <v>244843</v>
      </c>
      <c r="CF49" s="61">
        <f>+demanda!CF49*HTDCOEF!CF49</f>
        <v>101923</v>
      </c>
      <c r="CG49" s="61">
        <f>+demanda!CG49*HTDCOEF!CG49</f>
        <v>375210</v>
      </c>
      <c r="CH49" s="61">
        <f>+demanda!CH49*HTDCOEF!CH49</f>
        <v>82686</v>
      </c>
      <c r="CI49" s="61">
        <f>+demanda!CI49*HTDCOEF!CI49</f>
        <v>271021</v>
      </c>
      <c r="CJ49" s="61">
        <f>+demanda!CJ49*HTDCOEF!CJ49</f>
        <v>96153</v>
      </c>
      <c r="CK49" s="61">
        <f>+demanda!CK49*HTDCOEF!CK49</f>
        <v>13088</v>
      </c>
      <c r="CL49" s="61">
        <f>+demanda!CL49*HTDCOEF!CL49</f>
        <v>1468222</v>
      </c>
      <c r="CM49" s="61">
        <f>+demanda!CM49*HTDCOEF!CM49</f>
        <v>337245</v>
      </c>
    </row>
    <row r="50" spans="1:91" s="62" customFormat="1" x14ac:dyDescent="0.3">
      <c r="A50" s="60" t="s">
        <v>69</v>
      </c>
      <c r="B50" s="61">
        <f>+demanda!B50*HTDCOEF!B50</f>
        <v>5509265</v>
      </c>
      <c r="C50" s="61">
        <f>+demanda!C50*HTDCOEF!C50</f>
        <v>966305</v>
      </c>
      <c r="D50" s="61">
        <f>+demanda!D50*HTDCOEF!D50</f>
        <v>82219</v>
      </c>
      <c r="E50" s="61">
        <f>+demanda!E50*HTDCOEF!E50</f>
        <v>724904</v>
      </c>
      <c r="F50" s="61">
        <f>+demanda!F50*HTDCOEF!F50</f>
        <v>961211</v>
      </c>
      <c r="G50" s="61">
        <f>+demanda!G50*HTDCOEF!G50</f>
        <v>471632</v>
      </c>
      <c r="H50" s="61">
        <f>+demanda!H50*HTDCOEF!H50</f>
        <v>906746</v>
      </c>
      <c r="I50" s="61">
        <f>+demanda!I50*HTDCOEF!I50</f>
        <v>3055877</v>
      </c>
      <c r="J50" s="61">
        <f>+demanda!J50*HTDCOEF!J50</f>
        <v>572878</v>
      </c>
      <c r="K50" s="61">
        <f>+demanda!K50*HTDCOEF!K50</f>
        <v>33896</v>
      </c>
      <c r="L50" s="61">
        <f>+demanda!L50*HTDCOEF!L50</f>
        <v>101762</v>
      </c>
      <c r="M50" s="61">
        <f>+demanda!M50*HTDCOEF!M50</f>
        <v>386764</v>
      </c>
      <c r="N50" s="61">
        <f>+demanda!N50*HTDCOEF!N50</f>
        <v>281600</v>
      </c>
      <c r="O50" s="61">
        <f>+demanda!O50*HTDCOEF!O50</f>
        <v>520701</v>
      </c>
      <c r="P50" s="61">
        <f>+demanda!P50*HTDCOEF!P50</f>
        <v>2453388</v>
      </c>
      <c r="Q50" s="61">
        <f>+demanda!Q50*HTDCOEF!Q50</f>
        <v>393427</v>
      </c>
      <c r="R50" s="61">
        <f>+demanda!R50*HTDCOEF!R50</f>
        <v>48323</v>
      </c>
      <c r="S50" s="61">
        <f>+demanda!S50*HTDCOEF!S50</f>
        <v>623142</v>
      </c>
      <c r="T50" s="61">
        <f>+demanda!T50*HTDCOEF!T50</f>
        <v>574447</v>
      </c>
      <c r="U50" s="61">
        <f>+demanda!U50*HTDCOEF!U50</f>
        <v>190032</v>
      </c>
      <c r="V50" s="61">
        <f>+demanda!V50*HTDCOEF!V50</f>
        <v>386045</v>
      </c>
      <c r="W50" s="61">
        <f>+demanda!W50*HTDCOEF!W50</f>
        <v>15862738</v>
      </c>
      <c r="X50" s="61">
        <f>+demanda!X50*HTDCOEF!X50</f>
        <v>2275900</v>
      </c>
      <c r="Y50" s="61">
        <f>+demanda!Y50*HTDCOEF!Y50</f>
        <v>322030</v>
      </c>
      <c r="Z50" s="61">
        <f>+demanda!Z50*HTDCOEF!Z50</f>
        <v>5391325</v>
      </c>
      <c r="AA50" s="61">
        <f>+demanda!AA50*HTDCOEF!AA50</f>
        <v>2197659</v>
      </c>
      <c r="AB50" s="61">
        <f>+demanda!AB50*HTDCOEF!AB50</f>
        <v>1400478</v>
      </c>
      <c r="AC50" s="61">
        <f>+demanda!AC50*HTDCOEF!AC50</f>
        <v>1740505</v>
      </c>
      <c r="AD50" s="61">
        <f>+demanda!AD50*HTDCOEF!AD50</f>
        <v>5860457</v>
      </c>
      <c r="AE50" s="61">
        <f>+demanda!AE50*HTDCOEF!AE50</f>
        <v>1066214</v>
      </c>
      <c r="AF50" s="61">
        <f>+demanda!AF50*HTDCOEF!AF50</f>
        <v>71610</v>
      </c>
      <c r="AG50" s="61">
        <f>+demanda!AG50*HTDCOEF!AG50</f>
        <v>405711</v>
      </c>
      <c r="AH50" s="61">
        <f>+demanda!AH50*HTDCOEF!AH50</f>
        <v>667233</v>
      </c>
      <c r="AI50" s="61">
        <f>+demanda!AI50*HTDCOEF!AI50</f>
        <v>666312</v>
      </c>
      <c r="AJ50" s="61">
        <f>+demanda!AJ50*HTDCOEF!AJ50</f>
        <v>881684</v>
      </c>
      <c r="AK50" s="61">
        <f>+demanda!AK50*HTDCOEF!AK50</f>
        <v>10002281</v>
      </c>
      <c r="AL50" s="61">
        <f>+demanda!AL50*HTDCOEF!AL50</f>
        <v>1209686</v>
      </c>
      <c r="AM50" s="61">
        <f>+demanda!AM50*HTDCOEF!AM50</f>
        <v>250420</v>
      </c>
      <c r="AN50" s="61">
        <f>+demanda!AN50*HTDCOEF!AN50</f>
        <v>4985615</v>
      </c>
      <c r="AO50" s="61">
        <f>+demanda!AO50*HTDCOEF!AO50</f>
        <v>1530426</v>
      </c>
      <c r="AP50" s="61">
        <f>+demanda!AP50*HTDCOEF!AP50</f>
        <v>734165</v>
      </c>
      <c r="AQ50" s="61">
        <f>+demanda!AQ50*HTDCOEF!AQ50</f>
        <v>858821</v>
      </c>
      <c r="AR50" s="61">
        <f>+demanda!AR50*HTDCOEF!AR50</f>
        <v>46122</v>
      </c>
      <c r="AS50" s="61">
        <f>+demanda!AS50*HTDCOEF!AS50</f>
        <v>103751</v>
      </c>
      <c r="AT50" s="61">
        <f>+demanda!AT50*HTDCOEF!AT50</f>
        <v>83864</v>
      </c>
      <c r="AU50" s="61">
        <f>+demanda!AU50*HTDCOEF!AU50</f>
        <v>174208</v>
      </c>
      <c r="AV50" s="61">
        <f>+demanda!AV50*HTDCOEF!AV50</f>
        <v>26258</v>
      </c>
      <c r="AW50" s="61">
        <f>+demanda!AW50*HTDCOEF!AW50</f>
        <v>35503</v>
      </c>
      <c r="AX50" s="61">
        <f>+demanda!AX50*HTDCOEF!AX50</f>
        <v>262157</v>
      </c>
      <c r="AY50" s="61">
        <f>+demanda!AY50*HTDCOEF!AY50</f>
        <v>234444</v>
      </c>
      <c r="AZ50" s="61">
        <f>+demanda!AZ50*HTDCOEF!AZ50</f>
        <v>35854</v>
      </c>
      <c r="BA50" s="61">
        <f>+demanda!BA50*HTDCOEF!BA50</f>
        <v>69967</v>
      </c>
      <c r="BB50" s="61">
        <f>+demanda!BB50*HTDCOEF!BB50</f>
        <v>55595</v>
      </c>
      <c r="BC50" s="61">
        <f>+demanda!BC50*HTDCOEF!BC50</f>
        <v>106239</v>
      </c>
      <c r="BD50" s="61">
        <f>+demanda!BD50*HTDCOEF!BD50</f>
        <v>21915</v>
      </c>
      <c r="BE50" s="61">
        <f>+demanda!BE50*HTDCOEF!BE50</f>
        <v>31168</v>
      </c>
      <c r="BF50" s="61">
        <f>+demanda!BF50*HTDCOEF!BF50</f>
        <v>117338</v>
      </c>
      <c r="BG50" s="61">
        <f>+demanda!BG50*HTDCOEF!BG50</f>
        <v>134803</v>
      </c>
      <c r="BH50" s="61">
        <f>+demanda!BH50*HTDCOEF!BH50</f>
        <v>10267</v>
      </c>
      <c r="BI50" s="61">
        <f>+demanda!BI50*HTDCOEF!BI50</f>
        <v>33784</v>
      </c>
      <c r="BJ50" s="61">
        <f>+demanda!BJ50*HTDCOEF!BJ50</f>
        <v>28269</v>
      </c>
      <c r="BK50" s="61">
        <f>+demanda!BK50*HTDCOEF!BK50</f>
        <v>67969</v>
      </c>
      <c r="BL50" s="61">
        <f>+demanda!BL50*HTDCOEF!BL50</f>
        <v>4342</v>
      </c>
      <c r="BM50" s="61">
        <f>+demanda!BM50*HTDCOEF!BM50</f>
        <v>4335</v>
      </c>
      <c r="BN50" s="61">
        <f>+demanda!BN50*HTDCOEF!BN50</f>
        <v>144819</v>
      </c>
      <c r="BO50" s="61">
        <f>+demanda!BO50*HTDCOEF!BO50</f>
        <v>99641</v>
      </c>
      <c r="BP50" s="61">
        <f>+demanda!BP50*HTDCOEF!BP50</f>
        <v>112303</v>
      </c>
      <c r="BQ50" s="61">
        <f>+demanda!BQ50*HTDCOEF!BQ50</f>
        <v>258078</v>
      </c>
      <c r="BR50" s="61">
        <f>+demanda!BR50*HTDCOEF!BR50</f>
        <v>137218</v>
      </c>
      <c r="BS50" s="61">
        <f>+demanda!BS50*HTDCOEF!BS50</f>
        <v>326188</v>
      </c>
      <c r="BT50" s="61">
        <f>+demanda!BT50*HTDCOEF!BT50</f>
        <v>64733</v>
      </c>
      <c r="BU50" s="61">
        <f>+demanda!BU50*HTDCOEF!BU50</f>
        <v>58981</v>
      </c>
      <c r="BV50" s="61">
        <f>+demanda!BV50*HTDCOEF!BV50</f>
        <v>871903</v>
      </c>
      <c r="BW50" s="61">
        <f>+demanda!BW50*HTDCOEF!BW50</f>
        <v>446496</v>
      </c>
      <c r="BX50" s="61">
        <f>+demanda!BX50*HTDCOEF!BX50</f>
        <v>72959</v>
      </c>
      <c r="BY50" s="61">
        <f>+demanda!BY50*HTDCOEF!BY50</f>
        <v>138660</v>
      </c>
      <c r="BZ50" s="61">
        <f>+demanda!BZ50*HTDCOEF!BZ50</f>
        <v>92874</v>
      </c>
      <c r="CA50" s="61">
        <f>+demanda!CA50*HTDCOEF!CA50</f>
        <v>196024</v>
      </c>
      <c r="CB50" s="61">
        <f>+demanda!CB50*HTDCOEF!CB50</f>
        <v>43280</v>
      </c>
      <c r="CC50" s="61">
        <f>+demanda!CC50*HTDCOEF!CC50</f>
        <v>52115</v>
      </c>
      <c r="CD50" s="61">
        <f>+demanda!CD50*HTDCOEF!CD50</f>
        <v>232403</v>
      </c>
      <c r="CE50" s="61">
        <f>+demanda!CE50*HTDCOEF!CE50</f>
        <v>237898</v>
      </c>
      <c r="CF50" s="61">
        <f>+demanda!CF50*HTDCOEF!CF50</f>
        <v>39344</v>
      </c>
      <c r="CG50" s="61">
        <f>+demanda!CG50*HTDCOEF!CG50</f>
        <v>119418</v>
      </c>
      <c r="CH50" s="61">
        <f>+demanda!CH50*HTDCOEF!CH50</f>
        <v>44344</v>
      </c>
      <c r="CI50" s="61">
        <f>+demanda!CI50*HTDCOEF!CI50</f>
        <v>130164</v>
      </c>
      <c r="CJ50" s="61">
        <f>+demanda!CJ50*HTDCOEF!CJ50</f>
        <v>21453</v>
      </c>
      <c r="CK50" s="61">
        <f>+demanda!CK50*HTDCOEF!CK50</f>
        <v>6867</v>
      </c>
      <c r="CL50" s="61">
        <f>+demanda!CL50*HTDCOEF!CL50</f>
        <v>639499</v>
      </c>
      <c r="CM50" s="61">
        <f>+demanda!CM50*HTDCOEF!CM50</f>
        <v>208598</v>
      </c>
    </row>
    <row r="51" spans="1:91" s="62" customFormat="1" x14ac:dyDescent="0.3">
      <c r="A51" s="60" t="s">
        <v>70</v>
      </c>
      <c r="B51" s="61">
        <f>+demanda!B51*HTDCOEF!B51</f>
        <v>5318037</v>
      </c>
      <c r="C51" s="61">
        <f>+demanda!C51*HTDCOEF!C51</f>
        <v>943558</v>
      </c>
      <c r="D51" s="61">
        <f>+demanda!D51*HTDCOEF!D51</f>
        <v>57940</v>
      </c>
      <c r="E51" s="61">
        <f>+demanda!E51*HTDCOEF!E51</f>
        <v>713445</v>
      </c>
      <c r="F51" s="61">
        <f>+demanda!F51*HTDCOEF!F51</f>
        <v>933788</v>
      </c>
      <c r="G51" s="61">
        <f>+demanda!G51*HTDCOEF!G51</f>
        <v>455359</v>
      </c>
      <c r="H51" s="61">
        <f>+demanda!H51*HTDCOEF!H51</f>
        <v>869568</v>
      </c>
      <c r="I51" s="61">
        <f>+demanda!I51*HTDCOEF!I51</f>
        <v>3220404</v>
      </c>
      <c r="J51" s="61">
        <f>+demanda!J51*HTDCOEF!J51</f>
        <v>612938</v>
      </c>
      <c r="K51" s="61">
        <f>+demanda!K51*HTDCOEF!K51</f>
        <v>22473</v>
      </c>
      <c r="L51" s="61">
        <f>+demanda!L51*HTDCOEF!L51</f>
        <v>118739</v>
      </c>
      <c r="M51" s="61">
        <f>+demanda!M51*HTDCOEF!M51</f>
        <v>455845</v>
      </c>
      <c r="N51" s="61">
        <f>+demanda!N51*HTDCOEF!N51</f>
        <v>303775</v>
      </c>
      <c r="O51" s="61">
        <f>+demanda!O51*HTDCOEF!O51</f>
        <v>555675</v>
      </c>
      <c r="P51" s="61">
        <f>+demanda!P51*HTDCOEF!P51</f>
        <v>2097633</v>
      </c>
      <c r="Q51" s="61">
        <f>+demanda!Q51*HTDCOEF!Q51</f>
        <v>330621</v>
      </c>
      <c r="R51" s="61">
        <f>+demanda!R51*HTDCOEF!R51</f>
        <v>35467</v>
      </c>
      <c r="S51" s="61">
        <f>+demanda!S51*HTDCOEF!S51</f>
        <v>594705</v>
      </c>
      <c r="T51" s="61">
        <f>+demanda!T51*HTDCOEF!T51</f>
        <v>477942</v>
      </c>
      <c r="U51" s="61">
        <f>+demanda!U51*HTDCOEF!U51</f>
        <v>151584</v>
      </c>
      <c r="V51" s="61">
        <f>+demanda!V51*HTDCOEF!V51</f>
        <v>313894</v>
      </c>
      <c r="W51" s="61">
        <f>+demanda!W51*HTDCOEF!W51</f>
        <v>15043365</v>
      </c>
      <c r="X51" s="61">
        <f>+demanda!X51*HTDCOEF!X51</f>
        <v>2110511</v>
      </c>
      <c r="Y51" s="61">
        <f>+demanda!Y51*HTDCOEF!Y51</f>
        <v>200527</v>
      </c>
      <c r="Z51" s="61">
        <f>+demanda!Z51*HTDCOEF!Z51</f>
        <v>5266659</v>
      </c>
      <c r="AA51" s="61">
        <f>+demanda!AA51*HTDCOEF!AA51</f>
        <v>2076707</v>
      </c>
      <c r="AB51" s="61">
        <f>+demanda!AB51*HTDCOEF!AB51</f>
        <v>1318178</v>
      </c>
      <c r="AC51" s="61">
        <f>+demanda!AC51*HTDCOEF!AC51</f>
        <v>1694690</v>
      </c>
      <c r="AD51" s="61">
        <f>+demanda!AD51*HTDCOEF!AD51</f>
        <v>6344526</v>
      </c>
      <c r="AE51" s="61">
        <f>+demanda!AE51*HTDCOEF!AE51</f>
        <v>1219982</v>
      </c>
      <c r="AF51" s="61">
        <f>+demanda!AF51*HTDCOEF!AF51</f>
        <v>48883</v>
      </c>
      <c r="AG51" s="61">
        <f>+demanda!AG51*HTDCOEF!AG51</f>
        <v>454353</v>
      </c>
      <c r="AH51" s="61">
        <f>+demanda!AH51*HTDCOEF!AH51</f>
        <v>850735</v>
      </c>
      <c r="AI51" s="61">
        <f>+demanda!AI51*HTDCOEF!AI51</f>
        <v>755410</v>
      </c>
      <c r="AJ51" s="61">
        <f>+demanda!AJ51*HTDCOEF!AJ51</f>
        <v>981202</v>
      </c>
      <c r="AK51" s="61">
        <f>+demanda!AK51*HTDCOEF!AK51</f>
        <v>8698839</v>
      </c>
      <c r="AL51" s="61">
        <f>+demanda!AL51*HTDCOEF!AL51</f>
        <v>890529</v>
      </c>
      <c r="AM51" s="61">
        <f>+demanda!AM51*HTDCOEF!AM51</f>
        <v>151644</v>
      </c>
      <c r="AN51" s="61">
        <f>+demanda!AN51*HTDCOEF!AN51</f>
        <v>4812307</v>
      </c>
      <c r="AO51" s="61">
        <f>+demanda!AO51*HTDCOEF!AO51</f>
        <v>1225972</v>
      </c>
      <c r="AP51" s="61">
        <f>+demanda!AP51*HTDCOEF!AP51</f>
        <v>562768</v>
      </c>
      <c r="AQ51" s="61">
        <f>+demanda!AQ51*HTDCOEF!AQ51</f>
        <v>713488</v>
      </c>
      <c r="AR51" s="61">
        <f>+demanda!AR51*HTDCOEF!AR51</f>
        <v>47151</v>
      </c>
      <c r="AS51" s="61">
        <f>+demanda!AS51*HTDCOEF!AS51</f>
        <v>97037</v>
      </c>
      <c r="AT51" s="61">
        <f>+demanda!AT51*HTDCOEF!AT51</f>
        <v>81108</v>
      </c>
      <c r="AU51" s="61">
        <f>+demanda!AU51*HTDCOEF!AU51</f>
        <v>189533</v>
      </c>
      <c r="AV51" s="61">
        <f>+demanda!AV51*HTDCOEF!AV51</f>
        <v>25595</v>
      </c>
      <c r="AW51" s="61">
        <f>+demanda!AW51*HTDCOEF!AW51</f>
        <v>37935</v>
      </c>
      <c r="AX51" s="61">
        <f>+demanda!AX51*HTDCOEF!AX51</f>
        <v>246875</v>
      </c>
      <c r="AY51" s="61">
        <f>+demanda!AY51*HTDCOEF!AY51</f>
        <v>218325</v>
      </c>
      <c r="AZ51" s="61">
        <f>+demanda!AZ51*HTDCOEF!AZ51</f>
        <v>39770</v>
      </c>
      <c r="BA51" s="61">
        <f>+demanda!BA51*HTDCOEF!BA51</f>
        <v>74831</v>
      </c>
      <c r="BB51" s="61">
        <f>+demanda!BB51*HTDCOEF!BB51</f>
        <v>57485</v>
      </c>
      <c r="BC51" s="61">
        <f>+demanda!BC51*HTDCOEF!BC51</f>
        <v>123656</v>
      </c>
      <c r="BD51" s="61">
        <f>+demanda!BD51*HTDCOEF!BD51</f>
        <v>21274</v>
      </c>
      <c r="BE51" s="61">
        <f>+demanda!BE51*HTDCOEF!BE51</f>
        <v>33540</v>
      </c>
      <c r="BF51" s="61">
        <f>+demanda!BF51*HTDCOEF!BF51</f>
        <v>129868</v>
      </c>
      <c r="BG51" s="61">
        <f>+demanda!BG51*HTDCOEF!BG51</f>
        <v>132515</v>
      </c>
      <c r="BH51" s="61">
        <f>+demanda!BH51*HTDCOEF!BH51</f>
        <v>7381</v>
      </c>
      <c r="BI51" s="61">
        <f>+demanda!BI51*HTDCOEF!BI51</f>
        <v>22207</v>
      </c>
      <c r="BJ51" s="61">
        <f>+demanda!BJ51*HTDCOEF!BJ51</f>
        <v>23624</v>
      </c>
      <c r="BK51" s="61">
        <f>+demanda!BK51*HTDCOEF!BK51</f>
        <v>65877</v>
      </c>
      <c r="BL51" s="61">
        <f>+demanda!BL51*HTDCOEF!BL51</f>
        <v>4321</v>
      </c>
      <c r="BM51" s="61">
        <f>+demanda!BM51*HTDCOEF!BM51</f>
        <v>4395</v>
      </c>
      <c r="BN51" s="61">
        <f>+demanda!BN51*HTDCOEF!BN51</f>
        <v>117007</v>
      </c>
      <c r="BO51" s="61">
        <f>+demanda!BO51*HTDCOEF!BO51</f>
        <v>85810</v>
      </c>
      <c r="BP51" s="61">
        <f>+demanda!BP51*HTDCOEF!BP51</f>
        <v>123277</v>
      </c>
      <c r="BQ51" s="61">
        <f>+demanda!BQ51*HTDCOEF!BQ51</f>
        <v>201146</v>
      </c>
      <c r="BR51" s="61">
        <f>+demanda!BR51*HTDCOEF!BR51</f>
        <v>131240</v>
      </c>
      <c r="BS51" s="61">
        <f>+demanda!BS51*HTDCOEF!BS51</f>
        <v>364620</v>
      </c>
      <c r="BT51" s="61">
        <f>+demanda!BT51*HTDCOEF!BT51</f>
        <v>48323</v>
      </c>
      <c r="BU51" s="61">
        <f>+demanda!BU51*HTDCOEF!BU51</f>
        <v>62358</v>
      </c>
      <c r="BV51" s="61">
        <f>+demanda!BV51*HTDCOEF!BV51</f>
        <v>751596</v>
      </c>
      <c r="BW51" s="61">
        <f>+demanda!BW51*HTDCOEF!BW51</f>
        <v>427951</v>
      </c>
      <c r="BX51" s="61">
        <f>+demanda!BX51*HTDCOEF!BX51</f>
        <v>96726</v>
      </c>
      <c r="BY51" s="61">
        <f>+demanda!BY51*HTDCOEF!BY51</f>
        <v>138445</v>
      </c>
      <c r="BZ51" s="61">
        <f>+demanda!BZ51*HTDCOEF!BZ51</f>
        <v>96344</v>
      </c>
      <c r="CA51" s="61">
        <f>+demanda!CA51*HTDCOEF!CA51</f>
        <v>241836</v>
      </c>
      <c r="CB51" s="61">
        <f>+demanda!CB51*HTDCOEF!CB51</f>
        <v>36316</v>
      </c>
      <c r="CC51" s="61">
        <f>+demanda!CC51*HTDCOEF!CC51</f>
        <v>56161</v>
      </c>
      <c r="CD51" s="61">
        <f>+demanda!CD51*HTDCOEF!CD51</f>
        <v>308025</v>
      </c>
      <c r="CE51" s="61">
        <f>+demanda!CE51*HTDCOEF!CE51</f>
        <v>246129</v>
      </c>
      <c r="CF51" s="61">
        <f>+demanda!CF51*HTDCOEF!CF51</f>
        <v>26551</v>
      </c>
      <c r="CG51" s="61">
        <f>+demanda!CG51*HTDCOEF!CG51</f>
        <v>62700</v>
      </c>
      <c r="CH51" s="61">
        <f>+demanda!CH51*HTDCOEF!CH51</f>
        <v>34897</v>
      </c>
      <c r="CI51" s="61">
        <f>+demanda!CI51*HTDCOEF!CI51</f>
        <v>122784</v>
      </c>
      <c r="CJ51" s="61">
        <f>+demanda!CJ51*HTDCOEF!CJ51</f>
        <v>12008</v>
      </c>
      <c r="CK51" s="61">
        <f>+demanda!CK51*HTDCOEF!CK51</f>
        <v>6197</v>
      </c>
      <c r="CL51" s="61">
        <f>+demanda!CL51*HTDCOEF!CL51</f>
        <v>443571</v>
      </c>
      <c r="CM51" s="61">
        <f>+demanda!CM51*HTDCOEF!CM51</f>
        <v>181822</v>
      </c>
    </row>
    <row r="52" spans="1:91" s="62" customFormat="1" x14ac:dyDescent="0.3">
      <c r="A52" s="60" t="s">
        <v>71</v>
      </c>
      <c r="B52" s="61">
        <f>+demanda!B52*HTDCOEF!B52</f>
        <v>4689264</v>
      </c>
      <c r="C52" s="61">
        <f>+demanda!C52*HTDCOEF!C52</f>
        <v>818070</v>
      </c>
      <c r="D52" s="61">
        <f>+demanda!D52*HTDCOEF!D52</f>
        <v>55193</v>
      </c>
      <c r="E52" s="61">
        <f>+demanda!E52*HTDCOEF!E52</f>
        <v>720429</v>
      </c>
      <c r="F52" s="61">
        <f>+demanda!F52*HTDCOEF!F52</f>
        <v>829552</v>
      </c>
      <c r="G52" s="61">
        <f>+demanda!G52*HTDCOEF!G52</f>
        <v>397879</v>
      </c>
      <c r="H52" s="61">
        <f>+demanda!H52*HTDCOEF!H52</f>
        <v>771205</v>
      </c>
      <c r="I52" s="61">
        <f>+demanda!I52*HTDCOEF!I52</f>
        <v>2618022</v>
      </c>
      <c r="J52" s="61">
        <f>+demanda!J52*HTDCOEF!J52</f>
        <v>480886</v>
      </c>
      <c r="K52" s="61">
        <f>+demanda!K52*HTDCOEF!K52</f>
        <v>24905</v>
      </c>
      <c r="L52" s="61">
        <f>+demanda!L52*HTDCOEF!L52</f>
        <v>105879</v>
      </c>
      <c r="M52" s="61">
        <f>+demanda!M52*HTDCOEF!M52</f>
        <v>379367</v>
      </c>
      <c r="N52" s="61">
        <f>+demanda!N52*HTDCOEF!N52</f>
        <v>248428</v>
      </c>
      <c r="O52" s="61">
        <f>+demanda!O52*HTDCOEF!O52</f>
        <v>461845</v>
      </c>
      <c r="P52" s="61">
        <f>+demanda!P52*HTDCOEF!P52</f>
        <v>2071241</v>
      </c>
      <c r="Q52" s="61">
        <f>+demanda!Q52*HTDCOEF!Q52</f>
        <v>337184</v>
      </c>
      <c r="R52" s="61">
        <f>+demanda!R52*HTDCOEF!R52</f>
        <v>30287</v>
      </c>
      <c r="S52" s="61">
        <f>+demanda!S52*HTDCOEF!S52</f>
        <v>614550</v>
      </c>
      <c r="T52" s="61">
        <f>+demanda!T52*HTDCOEF!T52</f>
        <v>450185</v>
      </c>
      <c r="U52" s="61">
        <f>+demanda!U52*HTDCOEF!U52</f>
        <v>149451</v>
      </c>
      <c r="V52" s="61">
        <f>+demanda!V52*HTDCOEF!V52</f>
        <v>309360</v>
      </c>
      <c r="W52" s="61">
        <f>+demanda!W52*HTDCOEF!W52</f>
        <v>14470851</v>
      </c>
      <c r="X52" s="61">
        <f>+demanda!X52*HTDCOEF!X52</f>
        <v>1995120</v>
      </c>
      <c r="Y52" s="61">
        <f>+demanda!Y52*HTDCOEF!Y52</f>
        <v>224092</v>
      </c>
      <c r="Z52" s="61">
        <f>+demanda!Z52*HTDCOEF!Z52</f>
        <v>5512214</v>
      </c>
      <c r="AA52" s="61">
        <f>+demanda!AA52*HTDCOEF!AA52</f>
        <v>1937680</v>
      </c>
      <c r="AB52" s="61">
        <f>+demanda!AB52*HTDCOEF!AB52</f>
        <v>1311880</v>
      </c>
      <c r="AC52" s="61">
        <f>+demanda!AC52*HTDCOEF!AC52</f>
        <v>1524388</v>
      </c>
      <c r="AD52" s="61">
        <f>+demanda!AD52*HTDCOEF!AD52</f>
        <v>5428798</v>
      </c>
      <c r="AE52" s="61">
        <f>+demanda!AE52*HTDCOEF!AE52</f>
        <v>1015322</v>
      </c>
      <c r="AF52" s="61">
        <f>+demanda!AF52*HTDCOEF!AF52</f>
        <v>60159</v>
      </c>
      <c r="AG52" s="61">
        <f>+demanda!AG52*HTDCOEF!AG52</f>
        <v>461233</v>
      </c>
      <c r="AH52" s="61">
        <f>+demanda!AH52*HTDCOEF!AH52</f>
        <v>747176</v>
      </c>
      <c r="AI52" s="61">
        <f>+demanda!AI52*HTDCOEF!AI52</f>
        <v>719944</v>
      </c>
      <c r="AJ52" s="61">
        <f>+demanda!AJ52*HTDCOEF!AJ52</f>
        <v>803406</v>
      </c>
      <c r="AK52" s="61">
        <f>+demanda!AK52*HTDCOEF!AK52</f>
        <v>9042054</v>
      </c>
      <c r="AL52" s="61">
        <f>+demanda!AL52*HTDCOEF!AL52</f>
        <v>979799</v>
      </c>
      <c r="AM52" s="61">
        <f>+demanda!AM52*HTDCOEF!AM52</f>
        <v>163933</v>
      </c>
      <c r="AN52" s="61">
        <f>+demanda!AN52*HTDCOEF!AN52</f>
        <v>5050981</v>
      </c>
      <c r="AO52" s="61">
        <f>+demanda!AO52*HTDCOEF!AO52</f>
        <v>1190504</v>
      </c>
      <c r="AP52" s="61">
        <f>+demanda!AP52*HTDCOEF!AP52</f>
        <v>591936</v>
      </c>
      <c r="AQ52" s="61">
        <f>+demanda!AQ52*HTDCOEF!AQ52</f>
        <v>720981</v>
      </c>
      <c r="AR52" s="61">
        <f>+demanda!AR52*HTDCOEF!AR52</f>
        <v>41719</v>
      </c>
      <c r="AS52" s="61">
        <f>+demanda!AS52*HTDCOEF!AS52</f>
        <v>74118</v>
      </c>
      <c r="AT52" s="61">
        <f>+demanda!AT52*HTDCOEF!AT52</f>
        <v>68006</v>
      </c>
      <c r="AU52" s="61">
        <f>+demanda!AU52*HTDCOEF!AU52</f>
        <v>169654</v>
      </c>
      <c r="AV52" s="61">
        <f>+demanda!AV52*HTDCOEF!AV52</f>
        <v>26081</v>
      </c>
      <c r="AW52" s="61">
        <f>+demanda!AW52*HTDCOEF!AW52</f>
        <v>26301</v>
      </c>
      <c r="AX52" s="61">
        <f>+demanda!AX52*HTDCOEF!AX52</f>
        <v>217875</v>
      </c>
      <c r="AY52" s="61">
        <f>+demanda!AY52*HTDCOEF!AY52</f>
        <v>194316</v>
      </c>
      <c r="AZ52" s="61">
        <f>+demanda!AZ52*HTDCOEF!AZ52</f>
        <v>33104</v>
      </c>
      <c r="BA52" s="61">
        <f>+demanda!BA52*HTDCOEF!BA52</f>
        <v>50573</v>
      </c>
      <c r="BB52" s="61">
        <f>+demanda!BB52*HTDCOEF!BB52</f>
        <v>46379</v>
      </c>
      <c r="BC52" s="61">
        <f>+demanda!BC52*HTDCOEF!BC52</f>
        <v>102648</v>
      </c>
      <c r="BD52" s="61">
        <f>+demanda!BD52*HTDCOEF!BD52</f>
        <v>18669</v>
      </c>
      <c r="BE52" s="61">
        <f>+demanda!BE52*HTDCOEF!BE52</f>
        <v>23966</v>
      </c>
      <c r="BF52" s="61">
        <f>+demanda!BF52*HTDCOEF!BF52</f>
        <v>99419</v>
      </c>
      <c r="BG52" s="61">
        <f>+demanda!BG52*HTDCOEF!BG52</f>
        <v>106127</v>
      </c>
      <c r="BH52" s="61">
        <f>+demanda!BH52*HTDCOEF!BH52</f>
        <v>8616</v>
      </c>
      <c r="BI52" s="61">
        <f>+demanda!BI52*HTDCOEF!BI52</f>
        <v>23545</v>
      </c>
      <c r="BJ52" s="61">
        <f>+demanda!BJ52*HTDCOEF!BJ52</f>
        <v>21627</v>
      </c>
      <c r="BK52" s="61">
        <f>+demanda!BK52*HTDCOEF!BK52</f>
        <v>67005</v>
      </c>
      <c r="BL52" s="61">
        <f>+demanda!BL52*HTDCOEF!BL52</f>
        <v>7412</v>
      </c>
      <c r="BM52" s="61">
        <f>+demanda!BM52*HTDCOEF!BM52</f>
        <v>2335</v>
      </c>
      <c r="BN52" s="61">
        <f>+demanda!BN52*HTDCOEF!BN52</f>
        <v>118456</v>
      </c>
      <c r="BO52" s="61">
        <f>+demanda!BO52*HTDCOEF!BO52</f>
        <v>88188</v>
      </c>
      <c r="BP52" s="61">
        <f>+demanda!BP52*HTDCOEF!BP52</f>
        <v>137948</v>
      </c>
      <c r="BQ52" s="61">
        <f>+demanda!BQ52*HTDCOEF!BQ52</f>
        <v>156952</v>
      </c>
      <c r="BR52" s="61">
        <f>+demanda!BR52*HTDCOEF!BR52</f>
        <v>110907</v>
      </c>
      <c r="BS52" s="61">
        <f>+demanda!BS52*HTDCOEF!BS52</f>
        <v>333719</v>
      </c>
      <c r="BT52" s="61">
        <f>+demanda!BT52*HTDCOEF!BT52</f>
        <v>83523</v>
      </c>
      <c r="BU52" s="61">
        <f>+demanda!BU52*HTDCOEF!BU52</f>
        <v>43741</v>
      </c>
      <c r="BV52" s="61">
        <f>+demanda!BV52*HTDCOEF!BV52</f>
        <v>770149</v>
      </c>
      <c r="BW52" s="61">
        <f>+demanda!BW52*HTDCOEF!BW52</f>
        <v>358182</v>
      </c>
      <c r="BX52" s="61">
        <f>+demanda!BX52*HTDCOEF!BX52</f>
        <v>100983</v>
      </c>
      <c r="BY52" s="61">
        <f>+demanda!BY52*HTDCOEF!BY52</f>
        <v>92286</v>
      </c>
      <c r="BZ52" s="61">
        <f>+demanda!BZ52*HTDCOEF!BZ52</f>
        <v>78467</v>
      </c>
      <c r="CA52" s="61">
        <f>+demanda!CA52*HTDCOEF!CA52</f>
        <v>209290</v>
      </c>
      <c r="CB52" s="61">
        <f>+demanda!CB52*HTDCOEF!CB52</f>
        <v>55770</v>
      </c>
      <c r="CC52" s="61">
        <f>+demanda!CC52*HTDCOEF!CC52</f>
        <v>40037</v>
      </c>
      <c r="CD52" s="61">
        <f>+demanda!CD52*HTDCOEF!CD52</f>
        <v>256851</v>
      </c>
      <c r="CE52" s="61">
        <f>+demanda!CE52*HTDCOEF!CE52</f>
        <v>181638</v>
      </c>
      <c r="CF52" s="61">
        <f>+demanda!CF52*HTDCOEF!CF52</f>
        <v>36965</v>
      </c>
      <c r="CG52" s="61">
        <f>+demanda!CG52*HTDCOEF!CG52</f>
        <v>64667</v>
      </c>
      <c r="CH52" s="61">
        <f>+demanda!CH52*HTDCOEF!CH52</f>
        <v>32439</v>
      </c>
      <c r="CI52" s="61">
        <f>+demanda!CI52*HTDCOEF!CI52</f>
        <v>124430</v>
      </c>
      <c r="CJ52" s="61">
        <f>+demanda!CJ52*HTDCOEF!CJ52</f>
        <v>27753</v>
      </c>
      <c r="CK52" s="61">
        <f>+demanda!CK52*HTDCOEF!CK52</f>
        <v>3703</v>
      </c>
      <c r="CL52" s="61">
        <f>+demanda!CL52*HTDCOEF!CL52</f>
        <v>513298</v>
      </c>
      <c r="CM52" s="61">
        <f>+demanda!CM52*HTDCOEF!CM52</f>
        <v>176544</v>
      </c>
    </row>
    <row r="53" spans="1:91" s="62" customFormat="1" x14ac:dyDescent="0.3">
      <c r="A53" s="60" t="s">
        <v>72</v>
      </c>
      <c r="B53" s="61">
        <f>+demanda!B53*HTDCOEF!B53</f>
        <v>5561906</v>
      </c>
      <c r="C53" s="61">
        <f>+demanda!C53*HTDCOEF!C53</f>
        <v>1061237</v>
      </c>
      <c r="D53" s="61">
        <f>+demanda!D53*HTDCOEF!D53</f>
        <v>122874</v>
      </c>
      <c r="E53" s="61">
        <f>+demanda!E53*HTDCOEF!E53</f>
        <v>734853</v>
      </c>
      <c r="F53" s="61">
        <f>+demanda!F53*HTDCOEF!F53</f>
        <v>986261</v>
      </c>
      <c r="G53" s="61">
        <f>+demanda!G53*HTDCOEF!G53</f>
        <v>492498</v>
      </c>
      <c r="H53" s="61">
        <f>+demanda!H53*HTDCOEF!H53</f>
        <v>859596</v>
      </c>
      <c r="I53" s="61">
        <f>+demanda!I53*HTDCOEF!I53</f>
        <v>3191750</v>
      </c>
      <c r="J53" s="61">
        <f>+demanda!J53*HTDCOEF!J53</f>
        <v>677674</v>
      </c>
      <c r="K53" s="61">
        <f>+demanda!K53*HTDCOEF!K53</f>
        <v>44401</v>
      </c>
      <c r="L53" s="61">
        <f>+demanda!L53*HTDCOEF!L53</f>
        <v>97931</v>
      </c>
      <c r="M53" s="61">
        <f>+demanda!M53*HTDCOEF!M53</f>
        <v>443152</v>
      </c>
      <c r="N53" s="61">
        <f>+demanda!N53*HTDCOEF!N53</f>
        <v>317758</v>
      </c>
      <c r="O53" s="61">
        <f>+demanda!O53*HTDCOEF!O53</f>
        <v>512426</v>
      </c>
      <c r="P53" s="61">
        <f>+demanda!P53*HTDCOEF!P53</f>
        <v>2370156</v>
      </c>
      <c r="Q53" s="61">
        <f>+demanda!Q53*HTDCOEF!Q53</f>
        <v>383563</v>
      </c>
      <c r="R53" s="61">
        <f>+demanda!R53*HTDCOEF!R53</f>
        <v>78473</v>
      </c>
      <c r="S53" s="61">
        <f>+demanda!S53*HTDCOEF!S53</f>
        <v>636921</v>
      </c>
      <c r="T53" s="61">
        <f>+demanda!T53*HTDCOEF!T53</f>
        <v>543108</v>
      </c>
      <c r="U53" s="61">
        <f>+demanda!U53*HTDCOEF!U53</f>
        <v>174741</v>
      </c>
      <c r="V53" s="61">
        <f>+demanda!V53*HTDCOEF!V53</f>
        <v>347169</v>
      </c>
      <c r="W53" s="61">
        <f>+demanda!W53*HTDCOEF!W53</f>
        <v>16379849</v>
      </c>
      <c r="X53" s="61">
        <f>+demanda!X53*HTDCOEF!X53</f>
        <v>2618423</v>
      </c>
      <c r="Y53" s="61">
        <f>+demanda!Y53*HTDCOEF!Y53</f>
        <v>540910</v>
      </c>
      <c r="Z53" s="61">
        <f>+demanda!Z53*HTDCOEF!Z53</f>
        <v>5447785</v>
      </c>
      <c r="AA53" s="61">
        <f>+demanda!AA53*HTDCOEF!AA53</f>
        <v>2285877</v>
      </c>
      <c r="AB53" s="61">
        <f>+demanda!AB53*HTDCOEF!AB53</f>
        <v>1496056</v>
      </c>
      <c r="AC53" s="61">
        <f>+demanda!AC53*HTDCOEF!AC53</f>
        <v>1631685</v>
      </c>
      <c r="AD53" s="61">
        <f>+demanda!AD53*HTDCOEF!AD53</f>
        <v>6510315</v>
      </c>
      <c r="AE53" s="61">
        <f>+demanda!AE53*HTDCOEF!AE53</f>
        <v>1457855</v>
      </c>
      <c r="AF53" s="61">
        <f>+demanda!AF53*HTDCOEF!AF53</f>
        <v>138866</v>
      </c>
      <c r="AG53" s="61">
        <f>+demanda!AG53*HTDCOEF!AG53</f>
        <v>407232</v>
      </c>
      <c r="AH53" s="61">
        <f>+demanda!AH53*HTDCOEF!AH53</f>
        <v>821359</v>
      </c>
      <c r="AI53" s="61">
        <f>+demanda!AI53*HTDCOEF!AI53</f>
        <v>856224</v>
      </c>
      <c r="AJ53" s="61">
        <f>+demanda!AJ53*HTDCOEF!AJ53</f>
        <v>871472</v>
      </c>
      <c r="AK53" s="61">
        <f>+demanda!AK53*HTDCOEF!AK53</f>
        <v>9869534</v>
      </c>
      <c r="AL53" s="61">
        <f>+demanda!AL53*HTDCOEF!AL53</f>
        <v>1160568</v>
      </c>
      <c r="AM53" s="61">
        <f>+demanda!AM53*HTDCOEF!AM53</f>
        <v>402044</v>
      </c>
      <c r="AN53" s="61">
        <f>+demanda!AN53*HTDCOEF!AN53</f>
        <v>5040553</v>
      </c>
      <c r="AO53" s="61">
        <f>+demanda!AO53*HTDCOEF!AO53</f>
        <v>1464518</v>
      </c>
      <c r="AP53" s="61">
        <f>+demanda!AP53*HTDCOEF!AP53</f>
        <v>639831</v>
      </c>
      <c r="AQ53" s="61">
        <f>+demanda!AQ53*HTDCOEF!AQ53</f>
        <v>760213</v>
      </c>
      <c r="AR53" s="61">
        <f>+demanda!AR53*HTDCOEF!AR53</f>
        <v>64604</v>
      </c>
      <c r="AS53" s="61">
        <f>+demanda!AS53*HTDCOEF!AS53</f>
        <v>121437</v>
      </c>
      <c r="AT53" s="61">
        <f>+demanda!AT53*HTDCOEF!AT53</f>
        <v>82528</v>
      </c>
      <c r="AU53" s="61">
        <f>+demanda!AU53*HTDCOEF!AU53</f>
        <v>206372</v>
      </c>
      <c r="AV53" s="61">
        <f>+demanda!AV53*HTDCOEF!AV53</f>
        <v>39588</v>
      </c>
      <c r="AW53" s="61">
        <f>+demanda!AW53*HTDCOEF!AW53</f>
        <v>33546</v>
      </c>
      <c r="AX53" s="61">
        <f>+demanda!AX53*HTDCOEF!AX53</f>
        <v>281208</v>
      </c>
      <c r="AY53" s="61">
        <f>+demanda!AY53*HTDCOEF!AY53</f>
        <v>231953</v>
      </c>
      <c r="AZ53" s="61">
        <f>+demanda!AZ53*HTDCOEF!AZ53</f>
        <v>54016</v>
      </c>
      <c r="BA53" s="61">
        <f>+demanda!BA53*HTDCOEF!BA53</f>
        <v>88419</v>
      </c>
      <c r="BB53" s="61">
        <f>+demanda!BB53*HTDCOEF!BB53</f>
        <v>55341</v>
      </c>
      <c r="BC53" s="61">
        <f>+demanda!BC53*HTDCOEF!BC53</f>
        <v>137543</v>
      </c>
      <c r="BD53" s="61">
        <f>+demanda!BD53*HTDCOEF!BD53</f>
        <v>34710</v>
      </c>
      <c r="BE53" s="61">
        <f>+demanda!BE53*HTDCOEF!BE53</f>
        <v>29900</v>
      </c>
      <c r="BF53" s="61">
        <f>+demanda!BF53*HTDCOEF!BF53</f>
        <v>141480</v>
      </c>
      <c r="BG53" s="61">
        <f>+demanda!BG53*HTDCOEF!BG53</f>
        <v>136265</v>
      </c>
      <c r="BH53" s="61">
        <f>+demanda!BH53*HTDCOEF!BH53</f>
        <v>10588</v>
      </c>
      <c r="BI53" s="61">
        <f>+demanda!BI53*HTDCOEF!BI53</f>
        <v>33018</v>
      </c>
      <c r="BJ53" s="61">
        <f>+demanda!BJ53*HTDCOEF!BJ53</f>
        <v>27187</v>
      </c>
      <c r="BK53" s="61">
        <f>+demanda!BK53*HTDCOEF!BK53</f>
        <v>68830</v>
      </c>
      <c r="BL53" s="61">
        <f>+demanda!BL53*HTDCOEF!BL53</f>
        <v>4878</v>
      </c>
      <c r="BM53" s="61">
        <f>+demanda!BM53*HTDCOEF!BM53</f>
        <v>3646</v>
      </c>
      <c r="BN53" s="61">
        <f>+demanda!BN53*HTDCOEF!BN53</f>
        <v>139728</v>
      </c>
      <c r="BO53" s="61">
        <f>+demanda!BO53*HTDCOEF!BO53</f>
        <v>95688</v>
      </c>
      <c r="BP53" s="61">
        <f>+demanda!BP53*HTDCOEF!BP53</f>
        <v>235995</v>
      </c>
      <c r="BQ53" s="61">
        <f>+demanda!BQ53*HTDCOEF!BQ53</f>
        <v>257288</v>
      </c>
      <c r="BR53" s="61">
        <f>+demanda!BR53*HTDCOEF!BR53</f>
        <v>132244</v>
      </c>
      <c r="BS53" s="61">
        <f>+demanda!BS53*HTDCOEF!BS53</f>
        <v>395174</v>
      </c>
      <c r="BT53" s="61">
        <f>+demanda!BT53*HTDCOEF!BT53</f>
        <v>152624</v>
      </c>
      <c r="BU53" s="61">
        <f>+demanda!BU53*HTDCOEF!BU53</f>
        <v>57321</v>
      </c>
      <c r="BV53" s="61">
        <f>+demanda!BV53*HTDCOEF!BV53</f>
        <v>963227</v>
      </c>
      <c r="BW53" s="61">
        <f>+demanda!BW53*HTDCOEF!BW53</f>
        <v>424550</v>
      </c>
      <c r="BX53" s="61">
        <f>+demanda!BX53*HTDCOEF!BX53</f>
        <v>180042</v>
      </c>
      <c r="BY53" s="61">
        <f>+demanda!BY53*HTDCOEF!BY53</f>
        <v>167334</v>
      </c>
      <c r="BZ53" s="61">
        <f>+demanda!BZ53*HTDCOEF!BZ53</f>
        <v>92692</v>
      </c>
      <c r="CA53" s="61">
        <f>+demanda!CA53*HTDCOEF!CA53</f>
        <v>258312</v>
      </c>
      <c r="CB53" s="61">
        <f>+demanda!CB53*HTDCOEF!CB53</f>
        <v>124164</v>
      </c>
      <c r="CC53" s="61">
        <f>+demanda!CC53*HTDCOEF!CC53</f>
        <v>51266</v>
      </c>
      <c r="CD53" s="61">
        <f>+demanda!CD53*HTDCOEF!CD53</f>
        <v>350860</v>
      </c>
      <c r="CE53" s="61">
        <f>+demanda!CE53*HTDCOEF!CE53</f>
        <v>233185</v>
      </c>
      <c r="CF53" s="61">
        <f>+demanda!CF53*HTDCOEF!CF53</f>
        <v>55953</v>
      </c>
      <c r="CG53" s="61">
        <f>+demanda!CG53*HTDCOEF!CG53</f>
        <v>89954</v>
      </c>
      <c r="CH53" s="61">
        <f>+demanda!CH53*HTDCOEF!CH53</f>
        <v>39552</v>
      </c>
      <c r="CI53" s="61">
        <f>+demanda!CI53*HTDCOEF!CI53</f>
        <v>136862</v>
      </c>
      <c r="CJ53" s="61">
        <f>+demanda!CJ53*HTDCOEF!CJ53</f>
        <v>28460</v>
      </c>
      <c r="CK53" s="61">
        <f>+demanda!CK53*HTDCOEF!CK53</f>
        <v>6055</v>
      </c>
      <c r="CL53" s="61">
        <f>+demanda!CL53*HTDCOEF!CL53</f>
        <v>612367</v>
      </c>
      <c r="CM53" s="61">
        <f>+demanda!CM53*HTDCOEF!CM53</f>
        <v>191365</v>
      </c>
    </row>
    <row r="54" spans="1:91" s="62" customFormat="1" x14ac:dyDescent="0.3">
      <c r="A54" s="60" t="s">
        <v>73</v>
      </c>
      <c r="B54" s="61">
        <f>+demanda!B54*HTDCOEF!B54</f>
        <v>7221796</v>
      </c>
      <c r="C54" s="61">
        <f>+demanda!C54*HTDCOEF!C54</f>
        <v>1384743</v>
      </c>
      <c r="D54" s="61">
        <f>+demanda!D54*HTDCOEF!D54</f>
        <v>281798</v>
      </c>
      <c r="E54" s="61">
        <f>+demanda!E54*HTDCOEF!E54</f>
        <v>808758</v>
      </c>
      <c r="F54" s="61">
        <f>+demanda!F54*HTDCOEF!F54</f>
        <v>1330500</v>
      </c>
      <c r="G54" s="61">
        <f>+demanda!G54*HTDCOEF!G54</f>
        <v>671719</v>
      </c>
      <c r="H54" s="61">
        <f>+demanda!H54*HTDCOEF!H54</f>
        <v>952571</v>
      </c>
      <c r="I54" s="61">
        <f>+demanda!I54*HTDCOEF!I54</f>
        <v>4110169</v>
      </c>
      <c r="J54" s="61">
        <f>+demanda!J54*HTDCOEF!J54</f>
        <v>803054</v>
      </c>
      <c r="K54" s="61">
        <f>+demanda!K54*HTDCOEF!K54</f>
        <v>81822</v>
      </c>
      <c r="L54" s="61">
        <f>+demanda!L54*HTDCOEF!L54</f>
        <v>128035</v>
      </c>
      <c r="M54" s="61">
        <f>+demanda!M54*HTDCOEF!M54</f>
        <v>624785</v>
      </c>
      <c r="N54" s="61">
        <f>+demanda!N54*HTDCOEF!N54</f>
        <v>443985</v>
      </c>
      <c r="O54" s="61">
        <f>+demanda!O54*HTDCOEF!O54</f>
        <v>520687</v>
      </c>
      <c r="P54" s="61">
        <f>+demanda!P54*HTDCOEF!P54</f>
        <v>3111627</v>
      </c>
      <c r="Q54" s="61">
        <f>+demanda!Q54*HTDCOEF!Q54</f>
        <v>581689</v>
      </c>
      <c r="R54" s="61">
        <f>+demanda!R54*HTDCOEF!R54</f>
        <v>199976</v>
      </c>
      <c r="S54" s="61">
        <f>+demanda!S54*HTDCOEF!S54</f>
        <v>680723</v>
      </c>
      <c r="T54" s="61">
        <f>+demanda!T54*HTDCOEF!T54</f>
        <v>705715</v>
      </c>
      <c r="U54" s="61">
        <f>+demanda!U54*HTDCOEF!U54</f>
        <v>227734</v>
      </c>
      <c r="V54" s="61">
        <f>+demanda!V54*HTDCOEF!V54</f>
        <v>431885</v>
      </c>
      <c r="W54" s="61">
        <f>+demanda!W54*HTDCOEF!W54</f>
        <v>22022933</v>
      </c>
      <c r="X54" s="61">
        <f>+demanda!X54*HTDCOEF!X54</f>
        <v>3757040</v>
      </c>
      <c r="Y54" s="61">
        <f>+demanda!Y54*HTDCOEF!Y54</f>
        <v>1441248</v>
      </c>
      <c r="Z54" s="61">
        <f>+demanda!Z54*HTDCOEF!Z54</f>
        <v>5956876</v>
      </c>
      <c r="AA54" s="61">
        <f>+demanda!AA54*HTDCOEF!AA54</f>
        <v>3387401</v>
      </c>
      <c r="AB54" s="61">
        <f>+demanda!AB54*HTDCOEF!AB54</f>
        <v>2181431</v>
      </c>
      <c r="AC54" s="61">
        <f>+demanda!AC54*HTDCOEF!AC54</f>
        <v>1845545</v>
      </c>
      <c r="AD54" s="61">
        <f>+demanda!AD54*HTDCOEF!AD54</f>
        <v>9419601</v>
      </c>
      <c r="AE54" s="61">
        <f>+demanda!AE54*HTDCOEF!AE54</f>
        <v>1966951</v>
      </c>
      <c r="AF54" s="61">
        <f>+demanda!AF54*HTDCOEF!AF54</f>
        <v>318946</v>
      </c>
      <c r="AG54" s="61">
        <f>+demanda!AG54*HTDCOEF!AG54</f>
        <v>558660</v>
      </c>
      <c r="AH54" s="61">
        <f>+demanda!AH54*HTDCOEF!AH54</f>
        <v>1418163</v>
      </c>
      <c r="AI54" s="61">
        <f>+demanda!AI54*HTDCOEF!AI54</f>
        <v>1316109</v>
      </c>
      <c r="AJ54" s="61">
        <f>+demanda!AJ54*HTDCOEF!AJ54</f>
        <v>908623</v>
      </c>
      <c r="AK54" s="61">
        <f>+demanda!AK54*HTDCOEF!AK54</f>
        <v>12603332</v>
      </c>
      <c r="AL54" s="61">
        <f>+demanda!AL54*HTDCOEF!AL54</f>
        <v>1790089</v>
      </c>
      <c r="AM54" s="61">
        <f>+demanda!AM54*HTDCOEF!AM54</f>
        <v>1122302</v>
      </c>
      <c r="AN54" s="61">
        <f>+demanda!AN54*HTDCOEF!AN54</f>
        <v>5398216</v>
      </c>
      <c r="AO54" s="61">
        <f>+demanda!AO54*HTDCOEF!AO54</f>
        <v>1969238</v>
      </c>
      <c r="AP54" s="61">
        <f>+demanda!AP54*HTDCOEF!AP54</f>
        <v>865323</v>
      </c>
      <c r="AQ54" s="61">
        <f>+demanda!AQ54*HTDCOEF!AQ54</f>
        <v>936923</v>
      </c>
      <c r="AR54" s="61">
        <f>+demanda!AR54*HTDCOEF!AR54</f>
        <v>88164</v>
      </c>
      <c r="AS54" s="61">
        <f>+demanda!AS54*HTDCOEF!AS54</f>
        <v>166583</v>
      </c>
      <c r="AT54" s="61">
        <f>+demanda!AT54*HTDCOEF!AT54</f>
        <v>107981</v>
      </c>
      <c r="AU54" s="61">
        <f>+demanda!AU54*HTDCOEF!AU54</f>
        <v>262347</v>
      </c>
      <c r="AV54" s="61">
        <f>+demanda!AV54*HTDCOEF!AV54</f>
        <v>66627</v>
      </c>
      <c r="AW54" s="61">
        <f>+demanda!AW54*HTDCOEF!AW54</f>
        <v>45724</v>
      </c>
      <c r="AX54" s="61">
        <f>+demanda!AX54*HTDCOEF!AX54</f>
        <v>371217</v>
      </c>
      <c r="AY54" s="61">
        <f>+demanda!AY54*HTDCOEF!AY54</f>
        <v>276101</v>
      </c>
      <c r="AZ54" s="61">
        <f>+demanda!AZ54*HTDCOEF!AZ54</f>
        <v>73751</v>
      </c>
      <c r="BA54" s="61">
        <f>+demanda!BA54*HTDCOEF!BA54</f>
        <v>108442</v>
      </c>
      <c r="BB54" s="61">
        <f>+demanda!BB54*HTDCOEF!BB54</f>
        <v>66312</v>
      </c>
      <c r="BC54" s="61">
        <f>+demanda!BC54*HTDCOEF!BC54</f>
        <v>162952</v>
      </c>
      <c r="BD54" s="61">
        <f>+demanda!BD54*HTDCOEF!BD54</f>
        <v>41792</v>
      </c>
      <c r="BE54" s="61">
        <f>+demanda!BE54*HTDCOEF!BE54</f>
        <v>40546</v>
      </c>
      <c r="BF54" s="61">
        <f>+demanda!BF54*HTDCOEF!BF54</f>
        <v>159575</v>
      </c>
      <c r="BG54" s="61">
        <f>+demanda!BG54*HTDCOEF!BG54</f>
        <v>149683</v>
      </c>
      <c r="BH54" s="61">
        <f>+demanda!BH54*HTDCOEF!BH54</f>
        <v>14413</v>
      </c>
      <c r="BI54" s="61">
        <f>+demanda!BI54*HTDCOEF!BI54</f>
        <v>58141</v>
      </c>
      <c r="BJ54" s="61">
        <f>+demanda!BJ54*HTDCOEF!BJ54</f>
        <v>41669</v>
      </c>
      <c r="BK54" s="61">
        <f>+demanda!BK54*HTDCOEF!BK54</f>
        <v>99394</v>
      </c>
      <c r="BL54" s="61">
        <f>+demanda!BL54*HTDCOEF!BL54</f>
        <v>24835</v>
      </c>
      <c r="BM54" s="61">
        <f>+demanda!BM54*HTDCOEF!BM54</f>
        <v>5178</v>
      </c>
      <c r="BN54" s="61">
        <f>+demanda!BN54*HTDCOEF!BN54</f>
        <v>211642</v>
      </c>
      <c r="BO54" s="61">
        <f>+demanda!BO54*HTDCOEF!BO54</f>
        <v>126417</v>
      </c>
      <c r="BP54" s="61">
        <f>+demanda!BP54*HTDCOEF!BP54</f>
        <v>366584</v>
      </c>
      <c r="BQ54" s="61">
        <f>+demanda!BQ54*HTDCOEF!BQ54</f>
        <v>424887</v>
      </c>
      <c r="BR54" s="61">
        <f>+demanda!BR54*HTDCOEF!BR54</f>
        <v>182753</v>
      </c>
      <c r="BS54" s="61">
        <f>+demanda!BS54*HTDCOEF!BS54</f>
        <v>534631</v>
      </c>
      <c r="BT54" s="61">
        <f>+demanda!BT54*HTDCOEF!BT54</f>
        <v>263090</v>
      </c>
      <c r="BU54" s="61">
        <f>+demanda!BU54*HTDCOEF!BU54</f>
        <v>82103</v>
      </c>
      <c r="BV54" s="61">
        <f>+demanda!BV54*HTDCOEF!BV54</f>
        <v>1361205</v>
      </c>
      <c r="BW54" s="61">
        <f>+demanda!BW54*HTDCOEF!BW54</f>
        <v>541789</v>
      </c>
      <c r="BX54" s="61">
        <f>+demanda!BX54*HTDCOEF!BX54</f>
        <v>295290</v>
      </c>
      <c r="BY54" s="61">
        <f>+demanda!BY54*HTDCOEF!BY54</f>
        <v>235438</v>
      </c>
      <c r="BZ54" s="61">
        <f>+demanda!BZ54*HTDCOEF!BZ54</f>
        <v>123260</v>
      </c>
      <c r="CA54" s="61">
        <f>+demanda!CA54*HTDCOEF!CA54</f>
        <v>341824</v>
      </c>
      <c r="CB54" s="61">
        <f>+demanda!CB54*HTDCOEF!CB54</f>
        <v>154337</v>
      </c>
      <c r="CC54" s="61">
        <f>+demanda!CC54*HTDCOEF!CC54</f>
        <v>74231</v>
      </c>
      <c r="CD54" s="61">
        <f>+demanda!CD54*HTDCOEF!CD54</f>
        <v>463382</v>
      </c>
      <c r="CE54" s="61">
        <f>+demanda!CE54*HTDCOEF!CE54</f>
        <v>279190</v>
      </c>
      <c r="CF54" s="61">
        <f>+demanda!CF54*HTDCOEF!CF54</f>
        <v>71294</v>
      </c>
      <c r="CG54" s="61">
        <f>+demanda!CG54*HTDCOEF!CG54</f>
        <v>189449</v>
      </c>
      <c r="CH54" s="61">
        <f>+demanda!CH54*HTDCOEF!CH54</f>
        <v>59492</v>
      </c>
      <c r="CI54" s="61">
        <f>+demanda!CI54*HTDCOEF!CI54</f>
        <v>192807</v>
      </c>
      <c r="CJ54" s="61">
        <f>+demanda!CJ54*HTDCOEF!CJ54</f>
        <v>108753</v>
      </c>
      <c r="CK54" s="61">
        <f>+demanda!CK54*HTDCOEF!CK54</f>
        <v>7872</v>
      </c>
      <c r="CL54" s="61">
        <f>+demanda!CL54*HTDCOEF!CL54</f>
        <v>897823</v>
      </c>
      <c r="CM54" s="61">
        <f>+demanda!CM54*HTDCOEF!CM54</f>
        <v>262599</v>
      </c>
    </row>
    <row r="55" spans="1:91" s="62" customFormat="1" x14ac:dyDescent="0.3">
      <c r="A55" s="60" t="s">
        <v>74</v>
      </c>
      <c r="B55" s="61">
        <f>+demanda!B55*HTDCOEF!B55</f>
        <v>7735455</v>
      </c>
      <c r="C55" s="61">
        <f>+demanda!C55*HTDCOEF!C55</f>
        <v>1551147</v>
      </c>
      <c r="D55" s="61">
        <f>+demanda!D55*HTDCOEF!D55</f>
        <v>524398</v>
      </c>
      <c r="E55" s="61">
        <f>+demanda!E55*HTDCOEF!E55</f>
        <v>766327</v>
      </c>
      <c r="F55" s="61">
        <f>+demanda!F55*HTDCOEF!F55</f>
        <v>1482960</v>
      </c>
      <c r="G55" s="61">
        <f>+demanda!G55*HTDCOEF!G55</f>
        <v>671337</v>
      </c>
      <c r="H55" s="61">
        <f>+demanda!H55*HTDCOEF!H55</f>
        <v>978009</v>
      </c>
      <c r="I55" s="61">
        <f>+demanda!I55*HTDCOEF!I55</f>
        <v>3755761</v>
      </c>
      <c r="J55" s="61">
        <f>+demanda!J55*HTDCOEF!J55</f>
        <v>763886</v>
      </c>
      <c r="K55" s="61">
        <f>+demanda!K55*HTDCOEF!K55</f>
        <v>98946</v>
      </c>
      <c r="L55" s="61">
        <f>+demanda!L55*HTDCOEF!L55</f>
        <v>140443</v>
      </c>
      <c r="M55" s="61">
        <f>+demanda!M55*HTDCOEF!M55</f>
        <v>542786</v>
      </c>
      <c r="N55" s="61">
        <f>+demanda!N55*HTDCOEF!N55</f>
        <v>383157</v>
      </c>
      <c r="O55" s="61">
        <f>+demanda!O55*HTDCOEF!O55</f>
        <v>504347</v>
      </c>
      <c r="P55" s="61">
        <f>+demanda!P55*HTDCOEF!P55</f>
        <v>3979694</v>
      </c>
      <c r="Q55" s="61">
        <f>+demanda!Q55*HTDCOEF!Q55</f>
        <v>787261</v>
      </c>
      <c r="R55" s="61">
        <f>+demanda!R55*HTDCOEF!R55</f>
        <v>425451</v>
      </c>
      <c r="S55" s="61">
        <f>+demanda!S55*HTDCOEF!S55</f>
        <v>625885</v>
      </c>
      <c r="T55" s="61">
        <f>+demanda!T55*HTDCOEF!T55</f>
        <v>940174</v>
      </c>
      <c r="U55" s="61">
        <f>+demanda!U55*HTDCOEF!U55</f>
        <v>288180</v>
      </c>
      <c r="V55" s="61">
        <f>+demanda!V55*HTDCOEF!V55</f>
        <v>473663</v>
      </c>
      <c r="W55" s="61">
        <f>+demanda!W55*HTDCOEF!W55</f>
        <v>23056973</v>
      </c>
      <c r="X55" s="61">
        <f>+demanda!X55*HTDCOEF!X55</f>
        <v>4056550</v>
      </c>
      <c r="Y55" s="61">
        <f>+demanda!Y55*HTDCOEF!Y55</f>
        <v>2677898</v>
      </c>
      <c r="Z55" s="61">
        <f>+demanda!Z55*HTDCOEF!Z55</f>
        <v>5303835</v>
      </c>
      <c r="AA55" s="61">
        <f>+demanda!AA55*HTDCOEF!AA55</f>
        <v>3901367</v>
      </c>
      <c r="AB55" s="61">
        <f>+demanda!AB55*HTDCOEF!AB55</f>
        <v>2148362</v>
      </c>
      <c r="AC55" s="61">
        <f>+demanda!AC55*HTDCOEF!AC55</f>
        <v>1853391</v>
      </c>
      <c r="AD55" s="61">
        <f>+demanda!AD55*HTDCOEF!AD55</f>
        <v>7980979</v>
      </c>
      <c r="AE55" s="61">
        <f>+demanda!AE55*HTDCOEF!AE55</f>
        <v>1661288</v>
      </c>
      <c r="AF55" s="61">
        <f>+demanda!AF55*HTDCOEF!AF55</f>
        <v>358636</v>
      </c>
      <c r="AG55" s="61">
        <f>+demanda!AG55*HTDCOEF!AG55</f>
        <v>520773</v>
      </c>
      <c r="AH55" s="61">
        <f>+demanda!AH55*HTDCOEF!AH55</f>
        <v>1235477</v>
      </c>
      <c r="AI55" s="61">
        <f>+demanda!AI55*HTDCOEF!AI55</f>
        <v>1077460</v>
      </c>
      <c r="AJ55" s="61">
        <f>+demanda!AJ55*HTDCOEF!AJ55</f>
        <v>790756</v>
      </c>
      <c r="AK55" s="61">
        <f>+demanda!AK55*HTDCOEF!AK55</f>
        <v>15075994</v>
      </c>
      <c r="AL55" s="61">
        <f>+demanda!AL55*HTDCOEF!AL55</f>
        <v>2395262</v>
      </c>
      <c r="AM55" s="61">
        <f>+demanda!AM55*HTDCOEF!AM55</f>
        <v>2319262</v>
      </c>
      <c r="AN55" s="61">
        <f>+demanda!AN55*HTDCOEF!AN55</f>
        <v>4783062</v>
      </c>
      <c r="AO55" s="61">
        <f>+demanda!AO55*HTDCOEF!AO55</f>
        <v>2665890</v>
      </c>
      <c r="AP55" s="61">
        <f>+demanda!AP55*HTDCOEF!AP55</f>
        <v>1070902</v>
      </c>
      <c r="AQ55" s="61">
        <f>+demanda!AQ55*HTDCOEF!AQ55</f>
        <v>1062635</v>
      </c>
      <c r="AR55" s="61">
        <f>+demanda!AR55*HTDCOEF!AR55</f>
        <v>90567</v>
      </c>
      <c r="AS55" s="61">
        <f>+demanda!AS55*HTDCOEF!AS55</f>
        <v>199597</v>
      </c>
      <c r="AT55" s="61">
        <f>+demanda!AT55*HTDCOEF!AT55</f>
        <v>110288</v>
      </c>
      <c r="AU55" s="61">
        <f>+demanda!AU55*HTDCOEF!AU55</f>
        <v>246681</v>
      </c>
      <c r="AV55" s="61">
        <f>+demanda!AV55*HTDCOEF!AV55</f>
        <v>67406</v>
      </c>
      <c r="AW55" s="61">
        <f>+demanda!AW55*HTDCOEF!AW55</f>
        <v>47478</v>
      </c>
      <c r="AX55" s="61">
        <f>+demanda!AX55*HTDCOEF!AX55</f>
        <v>477334</v>
      </c>
      <c r="AY55" s="61">
        <f>+demanda!AY55*HTDCOEF!AY55</f>
        <v>311797</v>
      </c>
      <c r="AZ55" s="61">
        <f>+demanda!AZ55*HTDCOEF!AZ55</f>
        <v>71285</v>
      </c>
      <c r="BA55" s="61">
        <f>+demanda!BA55*HTDCOEF!BA55</f>
        <v>117441</v>
      </c>
      <c r="BB55" s="61">
        <f>+demanda!BB55*HTDCOEF!BB55</f>
        <v>59643</v>
      </c>
      <c r="BC55" s="61">
        <f>+demanda!BC55*HTDCOEF!BC55</f>
        <v>116014</v>
      </c>
      <c r="BD55" s="61">
        <f>+demanda!BD55*HTDCOEF!BD55</f>
        <v>52764</v>
      </c>
      <c r="BE55" s="61">
        <f>+demanda!BE55*HTDCOEF!BE55</f>
        <v>39534</v>
      </c>
      <c r="BF55" s="61">
        <f>+demanda!BF55*HTDCOEF!BF55</f>
        <v>161027</v>
      </c>
      <c r="BG55" s="61">
        <f>+demanda!BG55*HTDCOEF!BG55</f>
        <v>146177</v>
      </c>
      <c r="BH55" s="61">
        <f>+demanda!BH55*HTDCOEF!BH55</f>
        <v>19282</v>
      </c>
      <c r="BI55" s="61">
        <f>+demanda!BI55*HTDCOEF!BI55</f>
        <v>82155</v>
      </c>
      <c r="BJ55" s="61">
        <f>+demanda!BJ55*HTDCOEF!BJ55</f>
        <v>50645</v>
      </c>
      <c r="BK55" s="61">
        <f>+demanda!BK55*HTDCOEF!BK55</f>
        <v>130667</v>
      </c>
      <c r="BL55" s="61">
        <f>+demanda!BL55*HTDCOEF!BL55</f>
        <v>14642</v>
      </c>
      <c r="BM55" s="61">
        <f>+demanda!BM55*HTDCOEF!BM55</f>
        <v>7944</v>
      </c>
      <c r="BN55" s="61">
        <f>+demanda!BN55*HTDCOEF!BN55</f>
        <v>316307</v>
      </c>
      <c r="BO55" s="61">
        <f>+demanda!BO55*HTDCOEF!BO55</f>
        <v>165619</v>
      </c>
      <c r="BP55" s="61">
        <f>+demanda!BP55*HTDCOEF!BP55</f>
        <v>313560</v>
      </c>
      <c r="BQ55" s="61">
        <f>+demanda!BQ55*HTDCOEF!BQ55</f>
        <v>504981</v>
      </c>
      <c r="BR55" s="61">
        <f>+demanda!BR55*HTDCOEF!BR55</f>
        <v>185115</v>
      </c>
      <c r="BS55" s="61">
        <f>+demanda!BS55*HTDCOEF!BS55</f>
        <v>481415</v>
      </c>
      <c r="BT55" s="61">
        <f>+demanda!BT55*HTDCOEF!BT55</f>
        <v>263618</v>
      </c>
      <c r="BU55" s="61">
        <f>+demanda!BU55*HTDCOEF!BU55</f>
        <v>79293</v>
      </c>
      <c r="BV55" s="61">
        <f>+demanda!BV55*HTDCOEF!BV55</f>
        <v>1648636</v>
      </c>
      <c r="BW55" s="61">
        <f>+demanda!BW55*HTDCOEF!BW55</f>
        <v>579932</v>
      </c>
      <c r="BX55" s="61">
        <f>+demanda!BX55*HTDCOEF!BX55</f>
        <v>243159</v>
      </c>
      <c r="BY55" s="61">
        <f>+demanda!BY55*HTDCOEF!BY55</f>
        <v>217605</v>
      </c>
      <c r="BZ55" s="61">
        <f>+demanda!BZ55*HTDCOEF!BZ55</f>
        <v>99919</v>
      </c>
      <c r="CA55" s="61">
        <f>+demanda!CA55*HTDCOEF!CA55</f>
        <v>221670</v>
      </c>
      <c r="CB55" s="61">
        <f>+demanda!CB55*HTDCOEF!CB55</f>
        <v>171418</v>
      </c>
      <c r="CC55" s="61">
        <f>+demanda!CC55*HTDCOEF!CC55</f>
        <v>67118</v>
      </c>
      <c r="CD55" s="61">
        <f>+demanda!CD55*HTDCOEF!CD55</f>
        <v>402988</v>
      </c>
      <c r="CE55" s="61">
        <f>+demanda!CE55*HTDCOEF!CE55</f>
        <v>237411</v>
      </c>
      <c r="CF55" s="61">
        <f>+demanda!CF55*HTDCOEF!CF55</f>
        <v>70401</v>
      </c>
      <c r="CG55" s="61">
        <f>+demanda!CG55*HTDCOEF!CG55</f>
        <v>287375</v>
      </c>
      <c r="CH55" s="61">
        <f>+demanda!CH55*HTDCOEF!CH55</f>
        <v>85196</v>
      </c>
      <c r="CI55" s="61">
        <f>+demanda!CI55*HTDCOEF!CI55</f>
        <v>259745</v>
      </c>
      <c r="CJ55" s="61">
        <f>+demanda!CJ55*HTDCOEF!CJ55</f>
        <v>92200</v>
      </c>
      <c r="CK55" s="61">
        <f>+demanda!CK55*HTDCOEF!CK55</f>
        <v>12175</v>
      </c>
      <c r="CL55" s="61">
        <f>+demanda!CL55*HTDCOEF!CL55</f>
        <v>1245647</v>
      </c>
      <c r="CM55" s="61">
        <f>+demanda!CM55*HTDCOEF!CM55</f>
        <v>342522</v>
      </c>
    </row>
    <row r="56" spans="1:91" s="62" customFormat="1" x14ac:dyDescent="0.3">
      <c r="A56" s="60" t="s">
        <v>75</v>
      </c>
      <c r="B56" s="61">
        <f>+demanda!B56*HTDCOEF!B56</f>
        <v>9569945</v>
      </c>
      <c r="C56" s="61">
        <f>+demanda!C56*HTDCOEF!C56</f>
        <v>1756979</v>
      </c>
      <c r="D56" s="61">
        <f>+demanda!D56*HTDCOEF!D56</f>
        <v>1284669</v>
      </c>
      <c r="E56" s="61">
        <f>+demanda!E56*HTDCOEF!E56</f>
        <v>734942</v>
      </c>
      <c r="F56" s="61">
        <f>+demanda!F56*HTDCOEF!F56</f>
        <v>1869116</v>
      </c>
      <c r="G56" s="61">
        <f>+demanda!G56*HTDCOEF!G56</f>
        <v>731099</v>
      </c>
      <c r="H56" s="61">
        <f>+demanda!H56*HTDCOEF!H56</f>
        <v>1069689</v>
      </c>
      <c r="I56" s="61">
        <f>+demanda!I56*HTDCOEF!I56</f>
        <v>4197064</v>
      </c>
      <c r="J56" s="61">
        <f>+demanda!J56*HTDCOEF!J56</f>
        <v>826824</v>
      </c>
      <c r="K56" s="61">
        <f>+demanda!K56*HTDCOEF!K56</f>
        <v>113396</v>
      </c>
      <c r="L56" s="61">
        <f>+demanda!L56*HTDCOEF!L56</f>
        <v>170049</v>
      </c>
      <c r="M56" s="61">
        <f>+demanda!M56*HTDCOEF!M56</f>
        <v>668899</v>
      </c>
      <c r="N56" s="61">
        <f>+demanda!N56*HTDCOEF!N56</f>
        <v>414346</v>
      </c>
      <c r="O56" s="61">
        <f>+demanda!O56*HTDCOEF!O56</f>
        <v>552365</v>
      </c>
      <c r="P56" s="61">
        <f>+demanda!P56*HTDCOEF!P56</f>
        <v>5372881</v>
      </c>
      <c r="Q56" s="61">
        <f>+demanda!Q56*HTDCOEF!Q56</f>
        <v>930155</v>
      </c>
      <c r="R56" s="61">
        <f>+demanda!R56*HTDCOEF!R56</f>
        <v>1171272</v>
      </c>
      <c r="S56" s="61">
        <f>+demanda!S56*HTDCOEF!S56</f>
        <v>564893</v>
      </c>
      <c r="T56" s="61">
        <f>+demanda!T56*HTDCOEF!T56</f>
        <v>1200217</v>
      </c>
      <c r="U56" s="61">
        <f>+demanda!U56*HTDCOEF!U56</f>
        <v>316754</v>
      </c>
      <c r="V56" s="61">
        <f>+demanda!V56*HTDCOEF!V56</f>
        <v>517324</v>
      </c>
      <c r="W56" s="61">
        <f>+demanda!W56*HTDCOEF!W56</f>
        <v>30401275</v>
      </c>
      <c r="X56" s="61">
        <f>+demanda!X56*HTDCOEF!X56</f>
        <v>4805217</v>
      </c>
      <c r="Y56" s="61">
        <f>+demanda!Y56*HTDCOEF!Y56</f>
        <v>7118452</v>
      </c>
      <c r="Z56" s="61">
        <f>+demanda!Z56*HTDCOEF!Z56</f>
        <v>5178261</v>
      </c>
      <c r="AA56" s="61">
        <f>+demanda!AA56*HTDCOEF!AA56</f>
        <v>5135439</v>
      </c>
      <c r="AB56" s="61">
        <f>+demanda!AB56*HTDCOEF!AB56</f>
        <v>2397067</v>
      </c>
      <c r="AC56" s="61">
        <f>+demanda!AC56*HTDCOEF!AC56</f>
        <v>2017488</v>
      </c>
      <c r="AD56" s="61">
        <f>+demanda!AD56*HTDCOEF!AD56</f>
        <v>8999173</v>
      </c>
      <c r="AE56" s="61">
        <f>+demanda!AE56*HTDCOEF!AE56</f>
        <v>1862914</v>
      </c>
      <c r="AF56" s="61">
        <f>+demanda!AF56*HTDCOEF!AF56</f>
        <v>437315</v>
      </c>
      <c r="AG56" s="61">
        <f>+demanda!AG56*HTDCOEF!AG56</f>
        <v>660330</v>
      </c>
      <c r="AH56" s="61">
        <f>+demanda!AH56*HTDCOEF!AH56</f>
        <v>1375589</v>
      </c>
      <c r="AI56" s="61">
        <f>+demanda!AI56*HTDCOEF!AI56</f>
        <v>1186492</v>
      </c>
      <c r="AJ56" s="61">
        <f>+demanda!AJ56*HTDCOEF!AJ56</f>
        <v>867609</v>
      </c>
      <c r="AK56" s="61">
        <f>+demanda!AK56*HTDCOEF!AK56</f>
        <v>21402102</v>
      </c>
      <c r="AL56" s="61">
        <f>+demanda!AL56*HTDCOEF!AL56</f>
        <v>2942303</v>
      </c>
      <c r="AM56" s="61">
        <f>+demanda!AM56*HTDCOEF!AM56</f>
        <v>6681137</v>
      </c>
      <c r="AN56" s="61">
        <f>+demanda!AN56*HTDCOEF!AN56</f>
        <v>4517932</v>
      </c>
      <c r="AO56" s="61">
        <f>+demanda!AO56*HTDCOEF!AO56</f>
        <v>3759850</v>
      </c>
      <c r="AP56" s="61">
        <f>+demanda!AP56*HTDCOEF!AP56</f>
        <v>1210576</v>
      </c>
      <c r="AQ56" s="61">
        <f>+demanda!AQ56*HTDCOEF!AQ56</f>
        <v>1149879</v>
      </c>
      <c r="AR56" s="61">
        <f>+demanda!AR56*HTDCOEF!AR56</f>
        <v>117497</v>
      </c>
      <c r="AS56" s="61">
        <f>+demanda!AS56*HTDCOEF!AS56</f>
        <v>244121</v>
      </c>
      <c r="AT56" s="61">
        <f>+demanda!AT56*HTDCOEF!AT56</f>
        <v>129428</v>
      </c>
      <c r="AU56" s="61">
        <f>+demanda!AU56*HTDCOEF!AU56</f>
        <v>257591</v>
      </c>
      <c r="AV56" s="61">
        <f>+demanda!AV56*HTDCOEF!AV56</f>
        <v>92111</v>
      </c>
      <c r="AW56" s="61">
        <f>+demanda!AW56*HTDCOEF!AW56</f>
        <v>51484</v>
      </c>
      <c r="AX56" s="61">
        <f>+demanda!AX56*HTDCOEF!AX56</f>
        <v>543691</v>
      </c>
      <c r="AY56" s="61">
        <f>+demanda!AY56*HTDCOEF!AY56</f>
        <v>321055</v>
      </c>
      <c r="AZ56" s="61">
        <f>+demanda!AZ56*HTDCOEF!AZ56</f>
        <v>84632</v>
      </c>
      <c r="BA56" s="61">
        <f>+demanda!BA56*HTDCOEF!BA56</f>
        <v>142017</v>
      </c>
      <c r="BB56" s="61">
        <f>+demanda!BB56*HTDCOEF!BB56</f>
        <v>69336</v>
      </c>
      <c r="BC56" s="61">
        <f>+demanda!BC56*HTDCOEF!BC56</f>
        <v>113691</v>
      </c>
      <c r="BD56" s="61">
        <f>+demanda!BD56*HTDCOEF!BD56</f>
        <v>68668</v>
      </c>
      <c r="BE56" s="61">
        <f>+demanda!BE56*HTDCOEF!BE56</f>
        <v>39823</v>
      </c>
      <c r="BF56" s="61">
        <f>+demanda!BF56*HTDCOEF!BF56</f>
        <v>166936</v>
      </c>
      <c r="BG56" s="61">
        <f>+demanda!BG56*HTDCOEF!BG56</f>
        <v>141721</v>
      </c>
      <c r="BH56" s="61">
        <f>+demanda!BH56*HTDCOEF!BH56</f>
        <v>32865</v>
      </c>
      <c r="BI56" s="61">
        <f>+demanda!BI56*HTDCOEF!BI56</f>
        <v>102104</v>
      </c>
      <c r="BJ56" s="61">
        <f>+demanda!BJ56*HTDCOEF!BJ56</f>
        <v>60092</v>
      </c>
      <c r="BK56" s="61">
        <f>+demanda!BK56*HTDCOEF!BK56</f>
        <v>143900</v>
      </c>
      <c r="BL56" s="61">
        <f>+demanda!BL56*HTDCOEF!BL56</f>
        <v>23444</v>
      </c>
      <c r="BM56" s="61">
        <f>+demanda!BM56*HTDCOEF!BM56</f>
        <v>11661</v>
      </c>
      <c r="BN56" s="61">
        <f>+demanda!BN56*HTDCOEF!BN56</f>
        <v>376755</v>
      </c>
      <c r="BO56" s="61">
        <f>+demanda!BO56*HTDCOEF!BO56</f>
        <v>179334</v>
      </c>
      <c r="BP56" s="61">
        <f>+demanda!BP56*HTDCOEF!BP56</f>
        <v>447583</v>
      </c>
      <c r="BQ56" s="61">
        <f>+demanda!BQ56*HTDCOEF!BQ56</f>
        <v>686981</v>
      </c>
      <c r="BR56" s="61">
        <f>+demanda!BR56*HTDCOEF!BR56</f>
        <v>206545</v>
      </c>
      <c r="BS56" s="61">
        <f>+demanda!BS56*HTDCOEF!BS56</f>
        <v>501178</v>
      </c>
      <c r="BT56" s="61">
        <f>+demanda!BT56*HTDCOEF!BT56</f>
        <v>329285</v>
      </c>
      <c r="BU56" s="61">
        <f>+demanda!BU56*HTDCOEF!BU56</f>
        <v>87423</v>
      </c>
      <c r="BV56" s="61">
        <f>+demanda!BV56*HTDCOEF!BV56</f>
        <v>1956480</v>
      </c>
      <c r="BW56" s="61">
        <f>+demanda!BW56*HTDCOEF!BW56</f>
        <v>589742</v>
      </c>
      <c r="BX56" s="61">
        <f>+demanda!BX56*HTDCOEF!BX56</f>
        <v>295388</v>
      </c>
      <c r="BY56" s="61">
        <f>+demanda!BY56*HTDCOEF!BY56</f>
        <v>306212</v>
      </c>
      <c r="BZ56" s="61">
        <f>+demanda!BZ56*HTDCOEF!BZ56</f>
        <v>116183</v>
      </c>
      <c r="CA56" s="61">
        <f>+demanda!CA56*HTDCOEF!CA56</f>
        <v>231543</v>
      </c>
      <c r="CB56" s="61">
        <f>+demanda!CB56*HTDCOEF!CB56</f>
        <v>214960</v>
      </c>
      <c r="CC56" s="61">
        <f>+demanda!CC56*HTDCOEF!CC56</f>
        <v>71348</v>
      </c>
      <c r="CD56" s="61">
        <f>+demanda!CD56*HTDCOEF!CD56</f>
        <v>398288</v>
      </c>
      <c r="CE56" s="61">
        <f>+demanda!CE56*HTDCOEF!CE56</f>
        <v>228992</v>
      </c>
      <c r="CF56" s="61">
        <f>+demanda!CF56*HTDCOEF!CF56</f>
        <v>152195</v>
      </c>
      <c r="CG56" s="61">
        <f>+demanda!CG56*HTDCOEF!CG56</f>
        <v>380769</v>
      </c>
      <c r="CH56" s="61">
        <f>+demanda!CH56*HTDCOEF!CH56</f>
        <v>90361</v>
      </c>
      <c r="CI56" s="61">
        <f>+demanda!CI56*HTDCOEF!CI56</f>
        <v>269635</v>
      </c>
      <c r="CJ56" s="61">
        <f>+demanda!CJ56*HTDCOEF!CJ56</f>
        <v>114325</v>
      </c>
      <c r="CK56" s="61">
        <f>+demanda!CK56*HTDCOEF!CK56</f>
        <v>16074</v>
      </c>
      <c r="CL56" s="61">
        <f>+demanda!CL56*HTDCOEF!CL56</f>
        <v>1558193</v>
      </c>
      <c r="CM56" s="61">
        <f>+demanda!CM56*HTDCOEF!CM56</f>
        <v>360750</v>
      </c>
    </row>
    <row r="57" spans="1:91" s="62" customFormat="1" x14ac:dyDescent="0.3">
      <c r="A57" s="60" t="s">
        <v>76</v>
      </c>
      <c r="B57" s="61">
        <f>+demanda!B57*HTDCOEF!B57</f>
        <v>10180427</v>
      </c>
      <c r="C57" s="61">
        <f>+demanda!C57*HTDCOEF!C57</f>
        <v>1804761</v>
      </c>
      <c r="D57" s="61">
        <f>+demanda!D57*HTDCOEF!D57</f>
        <v>1539930</v>
      </c>
      <c r="E57" s="61">
        <f>+demanda!E57*HTDCOEF!E57</f>
        <v>748643</v>
      </c>
      <c r="F57" s="61">
        <f>+demanda!F57*HTDCOEF!F57</f>
        <v>2030224</v>
      </c>
      <c r="G57" s="61">
        <f>+demanda!G57*HTDCOEF!G57</f>
        <v>796416</v>
      </c>
      <c r="H57" s="61">
        <f>+demanda!H57*HTDCOEF!H57</f>
        <v>1037175</v>
      </c>
      <c r="I57" s="61">
        <f>+demanda!I57*HTDCOEF!I57</f>
        <v>4723090</v>
      </c>
      <c r="J57" s="61">
        <f>+demanda!J57*HTDCOEF!J57</f>
        <v>971751</v>
      </c>
      <c r="K57" s="61">
        <f>+demanda!K57*HTDCOEF!K57</f>
        <v>163743</v>
      </c>
      <c r="L57" s="61">
        <f>+demanda!L57*HTDCOEF!L57</f>
        <v>185047</v>
      </c>
      <c r="M57" s="61">
        <f>+demanda!M57*HTDCOEF!M57</f>
        <v>779106</v>
      </c>
      <c r="N57" s="61">
        <f>+demanda!N57*HTDCOEF!N57</f>
        <v>497722</v>
      </c>
      <c r="O57" s="61">
        <f>+demanda!O57*HTDCOEF!O57</f>
        <v>546344</v>
      </c>
      <c r="P57" s="61">
        <f>+demanda!P57*HTDCOEF!P57</f>
        <v>5457337</v>
      </c>
      <c r="Q57" s="61">
        <f>+demanda!Q57*HTDCOEF!Q57</f>
        <v>833009</v>
      </c>
      <c r="R57" s="61">
        <f>+demanda!R57*HTDCOEF!R57</f>
        <v>1376186</v>
      </c>
      <c r="S57" s="61">
        <f>+demanda!S57*HTDCOEF!S57</f>
        <v>563596</v>
      </c>
      <c r="T57" s="61">
        <f>+demanda!T57*HTDCOEF!T57</f>
        <v>1251118</v>
      </c>
      <c r="U57" s="61">
        <f>+demanda!U57*HTDCOEF!U57</f>
        <v>298694</v>
      </c>
      <c r="V57" s="61">
        <f>+demanda!V57*HTDCOEF!V57</f>
        <v>490831</v>
      </c>
      <c r="W57" s="61">
        <f>+demanda!W57*HTDCOEF!W57</f>
        <v>34430872</v>
      </c>
      <c r="X57" s="61">
        <f>+demanda!X57*HTDCOEF!X57</f>
        <v>5270870</v>
      </c>
      <c r="Y57" s="61">
        <f>+demanda!Y57*HTDCOEF!Y57</f>
        <v>9183976</v>
      </c>
      <c r="Z57" s="61">
        <f>+demanda!Z57*HTDCOEF!Z57</f>
        <v>5436486</v>
      </c>
      <c r="AA57" s="61">
        <f>+demanda!AA57*HTDCOEF!AA57</f>
        <v>5951253</v>
      </c>
      <c r="AB57" s="61">
        <f>+demanda!AB57*HTDCOEF!AB57</f>
        <v>2662517</v>
      </c>
      <c r="AC57" s="61">
        <f>+demanda!AC57*HTDCOEF!AC57</f>
        <v>1938550</v>
      </c>
      <c r="AD57" s="61">
        <f>+demanda!AD57*HTDCOEF!AD57</f>
        <v>10350864</v>
      </c>
      <c r="AE57" s="61">
        <f>+demanda!AE57*HTDCOEF!AE57</f>
        <v>2219754</v>
      </c>
      <c r="AF57" s="61">
        <f>+demanda!AF57*HTDCOEF!AF57</f>
        <v>608546</v>
      </c>
      <c r="AG57" s="61">
        <f>+demanda!AG57*HTDCOEF!AG57</f>
        <v>756693</v>
      </c>
      <c r="AH57" s="61">
        <f>+demanda!AH57*HTDCOEF!AH57</f>
        <v>1592502</v>
      </c>
      <c r="AI57" s="61">
        <f>+demanda!AI57*HTDCOEF!AI57</f>
        <v>1454643</v>
      </c>
      <c r="AJ57" s="61">
        <f>+demanda!AJ57*HTDCOEF!AJ57</f>
        <v>854091</v>
      </c>
      <c r="AK57" s="61">
        <f>+demanda!AK57*HTDCOEF!AK57</f>
        <v>24080008</v>
      </c>
      <c r="AL57" s="61">
        <f>+demanda!AL57*HTDCOEF!AL57</f>
        <v>3051116</v>
      </c>
      <c r="AM57" s="61">
        <f>+demanda!AM57*HTDCOEF!AM57</f>
        <v>8575430</v>
      </c>
      <c r="AN57" s="61">
        <f>+demanda!AN57*HTDCOEF!AN57</f>
        <v>4679793</v>
      </c>
      <c r="AO57" s="61">
        <f>+demanda!AO57*HTDCOEF!AO57</f>
        <v>4358751</v>
      </c>
      <c r="AP57" s="61">
        <f>+demanda!AP57*HTDCOEF!AP57</f>
        <v>1207875</v>
      </c>
      <c r="AQ57" s="61">
        <f>+demanda!AQ57*HTDCOEF!AQ57</f>
        <v>1084459</v>
      </c>
      <c r="AR57" s="61">
        <f>+demanda!AR57*HTDCOEF!AR57</f>
        <v>168066</v>
      </c>
      <c r="AS57" s="61">
        <f>+demanda!AS57*HTDCOEF!AS57</f>
        <v>293608</v>
      </c>
      <c r="AT57" s="61">
        <f>+demanda!AT57*HTDCOEF!AT57</f>
        <v>96833</v>
      </c>
      <c r="AU57" s="61">
        <f>+demanda!AU57*HTDCOEF!AU57</f>
        <v>236545</v>
      </c>
      <c r="AV57" s="61">
        <f>+demanda!AV57*HTDCOEF!AV57</f>
        <v>120917</v>
      </c>
      <c r="AW57" s="61">
        <f>+demanda!AW57*HTDCOEF!AW57</f>
        <v>44223</v>
      </c>
      <c r="AX57" s="61">
        <f>+demanda!AX57*HTDCOEF!AX57</f>
        <v>554043</v>
      </c>
      <c r="AY57" s="61">
        <f>+demanda!AY57*HTDCOEF!AY57</f>
        <v>290525</v>
      </c>
      <c r="AZ57" s="61">
        <f>+demanda!AZ57*HTDCOEF!AZ57</f>
        <v>131181</v>
      </c>
      <c r="BA57" s="61">
        <f>+demanda!BA57*HTDCOEF!BA57</f>
        <v>195630</v>
      </c>
      <c r="BB57" s="61">
        <f>+demanda!BB57*HTDCOEF!BB57</f>
        <v>56467</v>
      </c>
      <c r="BC57" s="61">
        <f>+demanda!BC57*HTDCOEF!BC57</f>
        <v>121143</v>
      </c>
      <c r="BD57" s="61">
        <f>+demanda!BD57*HTDCOEF!BD57</f>
        <v>87580</v>
      </c>
      <c r="BE57" s="61">
        <f>+demanda!BE57*HTDCOEF!BE57</f>
        <v>37277</v>
      </c>
      <c r="BF57" s="61">
        <f>+demanda!BF57*HTDCOEF!BF57</f>
        <v>202678</v>
      </c>
      <c r="BG57" s="61">
        <f>+demanda!BG57*HTDCOEF!BG57</f>
        <v>139794</v>
      </c>
      <c r="BH57" s="61">
        <f>+demanda!BH57*HTDCOEF!BH57</f>
        <v>36885</v>
      </c>
      <c r="BI57" s="61">
        <f>+demanda!BI57*HTDCOEF!BI57</f>
        <v>97978</v>
      </c>
      <c r="BJ57" s="61">
        <f>+demanda!BJ57*HTDCOEF!BJ57</f>
        <v>40365</v>
      </c>
      <c r="BK57" s="61">
        <f>+demanda!BK57*HTDCOEF!BK57</f>
        <v>115403</v>
      </c>
      <c r="BL57" s="61">
        <f>+demanda!BL57*HTDCOEF!BL57</f>
        <v>33337</v>
      </c>
      <c r="BM57" s="61">
        <f>+demanda!BM57*HTDCOEF!BM57</f>
        <v>6946</v>
      </c>
      <c r="BN57" s="61">
        <f>+demanda!BN57*HTDCOEF!BN57</f>
        <v>351365</v>
      </c>
      <c r="BO57" s="61">
        <f>+demanda!BO57*HTDCOEF!BO57</f>
        <v>150730</v>
      </c>
      <c r="BP57" s="61">
        <f>+demanda!BP57*HTDCOEF!BP57</f>
        <v>610801</v>
      </c>
      <c r="BQ57" s="61">
        <f>+demanda!BQ57*HTDCOEF!BQ57</f>
        <v>853861</v>
      </c>
      <c r="BR57" s="61">
        <f>+demanda!BR57*HTDCOEF!BR57</f>
        <v>149847</v>
      </c>
      <c r="BS57" s="61">
        <f>+demanda!BS57*HTDCOEF!BS57</f>
        <v>488469</v>
      </c>
      <c r="BT57" s="61">
        <f>+demanda!BT57*HTDCOEF!BT57</f>
        <v>447607</v>
      </c>
      <c r="BU57" s="61">
        <f>+demanda!BU57*HTDCOEF!BU57</f>
        <v>74954</v>
      </c>
      <c r="BV57" s="61">
        <f>+demanda!BV57*HTDCOEF!BV57</f>
        <v>2119188</v>
      </c>
      <c r="BW57" s="61">
        <f>+demanda!BW57*HTDCOEF!BW57</f>
        <v>526144</v>
      </c>
      <c r="BX57" s="61">
        <f>+demanda!BX57*HTDCOEF!BX57</f>
        <v>387156</v>
      </c>
      <c r="BY57" s="61">
        <f>+demanda!BY57*HTDCOEF!BY57</f>
        <v>451683</v>
      </c>
      <c r="BZ57" s="61">
        <f>+demanda!BZ57*HTDCOEF!BZ57</f>
        <v>90424</v>
      </c>
      <c r="CA57" s="61">
        <f>+demanda!CA57*HTDCOEF!CA57</f>
        <v>249176</v>
      </c>
      <c r="CB57" s="61">
        <f>+demanda!CB57*HTDCOEF!CB57</f>
        <v>255440</v>
      </c>
      <c r="CC57" s="61">
        <f>+demanda!CC57*HTDCOEF!CC57</f>
        <v>64488</v>
      </c>
      <c r="CD57" s="61">
        <f>+demanda!CD57*HTDCOEF!CD57</f>
        <v>497136</v>
      </c>
      <c r="CE57" s="61">
        <f>+demanda!CE57*HTDCOEF!CE57</f>
        <v>224252</v>
      </c>
      <c r="CF57" s="61">
        <f>+demanda!CF57*HTDCOEF!CF57</f>
        <v>223646</v>
      </c>
      <c r="CG57" s="61">
        <f>+demanda!CG57*HTDCOEF!CG57</f>
        <v>402178</v>
      </c>
      <c r="CH57" s="61">
        <f>+demanda!CH57*HTDCOEF!CH57</f>
        <v>59423</v>
      </c>
      <c r="CI57" s="61">
        <f>+demanda!CI57*HTDCOEF!CI57</f>
        <v>239292</v>
      </c>
      <c r="CJ57" s="61">
        <f>+demanda!CJ57*HTDCOEF!CJ57</f>
        <v>192166</v>
      </c>
      <c r="CK57" s="61">
        <f>+demanda!CK57*HTDCOEF!CK57</f>
        <v>10466</v>
      </c>
      <c r="CL57" s="61">
        <f>+demanda!CL57*HTDCOEF!CL57</f>
        <v>1622052</v>
      </c>
      <c r="CM57" s="61">
        <f>+demanda!CM57*HTDCOEF!CM57</f>
        <v>301892</v>
      </c>
    </row>
    <row r="58" spans="1:91" s="62" customFormat="1" x14ac:dyDescent="0.3">
      <c r="A58" s="60" t="s">
        <v>77</v>
      </c>
      <c r="B58" s="61">
        <f>+demanda!B58*HTDCOEF!B58</f>
        <v>11605320</v>
      </c>
      <c r="C58" s="61">
        <f>+demanda!C58*HTDCOEF!C58</f>
        <v>1920141</v>
      </c>
      <c r="D58" s="61">
        <f>+demanda!D58*HTDCOEF!D58</f>
        <v>1725962</v>
      </c>
      <c r="E58" s="61">
        <f>+demanda!E58*HTDCOEF!E58</f>
        <v>869448</v>
      </c>
      <c r="F58" s="61">
        <f>+demanda!F58*HTDCOEF!F58</f>
        <v>2402995</v>
      </c>
      <c r="G58" s="61">
        <f>+demanda!G58*HTDCOEF!G58</f>
        <v>977097</v>
      </c>
      <c r="H58" s="61">
        <f>+demanda!H58*HTDCOEF!H58</f>
        <v>969116</v>
      </c>
      <c r="I58" s="61">
        <f>+demanda!I58*HTDCOEF!I58</f>
        <v>5504356</v>
      </c>
      <c r="J58" s="61">
        <f>+demanda!J58*HTDCOEF!J58</f>
        <v>1089296</v>
      </c>
      <c r="K58" s="61">
        <f>+demanda!K58*HTDCOEF!K58</f>
        <v>173446</v>
      </c>
      <c r="L58" s="61">
        <f>+demanda!L58*HTDCOEF!L58</f>
        <v>219427</v>
      </c>
      <c r="M58" s="61">
        <f>+demanda!M58*HTDCOEF!M58</f>
        <v>874641</v>
      </c>
      <c r="N58" s="61">
        <f>+demanda!N58*HTDCOEF!N58</f>
        <v>629772</v>
      </c>
      <c r="O58" s="61">
        <f>+demanda!O58*HTDCOEF!O58</f>
        <v>502468</v>
      </c>
      <c r="P58" s="61">
        <f>+demanda!P58*HTDCOEF!P58</f>
        <v>6100964</v>
      </c>
      <c r="Q58" s="61">
        <f>+demanda!Q58*HTDCOEF!Q58</f>
        <v>830845</v>
      </c>
      <c r="R58" s="61">
        <f>+demanda!R58*HTDCOEF!R58</f>
        <v>1552517</v>
      </c>
      <c r="S58" s="61">
        <f>+demanda!S58*HTDCOEF!S58</f>
        <v>650021</v>
      </c>
      <c r="T58" s="61">
        <f>+demanda!T58*HTDCOEF!T58</f>
        <v>1528353</v>
      </c>
      <c r="U58" s="61">
        <f>+demanda!U58*HTDCOEF!U58</f>
        <v>347326</v>
      </c>
      <c r="V58" s="61">
        <f>+demanda!V58*HTDCOEF!V58</f>
        <v>466648</v>
      </c>
      <c r="W58" s="61">
        <f>+demanda!W58*HTDCOEF!W58</f>
        <v>42948946</v>
      </c>
      <c r="X58" s="61">
        <f>+demanda!X58*HTDCOEF!X58</f>
        <v>6582257</v>
      </c>
      <c r="Y58" s="61">
        <f>+demanda!Y58*HTDCOEF!Y58</f>
        <v>10638009</v>
      </c>
      <c r="Z58" s="61">
        <f>+demanda!Z58*HTDCOEF!Z58</f>
        <v>6613722</v>
      </c>
      <c r="AA58" s="61">
        <f>+demanda!AA58*HTDCOEF!AA58</f>
        <v>8171483</v>
      </c>
      <c r="AB58" s="61">
        <f>+demanda!AB58*HTDCOEF!AB58</f>
        <v>3654096</v>
      </c>
      <c r="AC58" s="61">
        <f>+demanda!AC58*HTDCOEF!AC58</f>
        <v>1893521</v>
      </c>
      <c r="AD58" s="61">
        <f>+demanda!AD58*HTDCOEF!AD58</f>
        <v>14586701</v>
      </c>
      <c r="AE58" s="61">
        <f>+demanda!AE58*HTDCOEF!AE58</f>
        <v>3425284</v>
      </c>
      <c r="AF58" s="61">
        <f>+demanda!AF58*HTDCOEF!AF58</f>
        <v>741548</v>
      </c>
      <c r="AG58" s="61">
        <f>+demanda!AG58*HTDCOEF!AG58</f>
        <v>1023831</v>
      </c>
      <c r="AH58" s="61">
        <f>+demanda!AH58*HTDCOEF!AH58</f>
        <v>2212941</v>
      </c>
      <c r="AI58" s="61">
        <f>+demanda!AI58*HTDCOEF!AI58</f>
        <v>2234263</v>
      </c>
      <c r="AJ58" s="61">
        <f>+demanda!AJ58*HTDCOEF!AJ58</f>
        <v>841845</v>
      </c>
      <c r="AK58" s="61">
        <f>+demanda!AK58*HTDCOEF!AK58</f>
        <v>28362245</v>
      </c>
      <c r="AL58" s="61">
        <f>+demanda!AL58*HTDCOEF!AL58</f>
        <v>3156972</v>
      </c>
      <c r="AM58" s="61">
        <f>+demanda!AM58*HTDCOEF!AM58</f>
        <v>9896460</v>
      </c>
      <c r="AN58" s="61">
        <f>+demanda!AN58*HTDCOEF!AN58</f>
        <v>5589891</v>
      </c>
      <c r="AO58" s="61">
        <f>+demanda!AO58*HTDCOEF!AO58</f>
        <v>5958542</v>
      </c>
      <c r="AP58" s="61">
        <f>+demanda!AP58*HTDCOEF!AP58</f>
        <v>1419833</v>
      </c>
      <c r="AQ58" s="61">
        <f>+demanda!AQ58*HTDCOEF!AQ58</f>
        <v>1051676</v>
      </c>
      <c r="AR58" s="61">
        <f>+demanda!AR58*HTDCOEF!AR58</f>
        <v>217402</v>
      </c>
      <c r="AS58" s="61">
        <f>+demanda!AS58*HTDCOEF!AS58</f>
        <v>330748</v>
      </c>
      <c r="AT58" s="61">
        <f>+demanda!AT58*HTDCOEF!AT58</f>
        <v>88346</v>
      </c>
      <c r="AU58" s="61">
        <f>+demanda!AU58*HTDCOEF!AU58</f>
        <v>245069</v>
      </c>
      <c r="AV58" s="61">
        <f>+demanda!AV58*HTDCOEF!AV58</f>
        <v>150602</v>
      </c>
      <c r="AW58" s="61">
        <f>+demanda!AW58*HTDCOEF!AW58</f>
        <v>43433</v>
      </c>
      <c r="AX58" s="61">
        <f>+demanda!AX58*HTDCOEF!AX58</f>
        <v>600871</v>
      </c>
      <c r="AY58" s="61">
        <f>+demanda!AY58*HTDCOEF!AY58</f>
        <v>243670</v>
      </c>
      <c r="AZ58" s="61">
        <f>+demanda!AZ58*HTDCOEF!AZ58</f>
        <v>170119</v>
      </c>
      <c r="BA58" s="61">
        <f>+demanda!BA58*HTDCOEF!BA58</f>
        <v>229729</v>
      </c>
      <c r="BB58" s="61">
        <f>+demanda!BB58*HTDCOEF!BB58</f>
        <v>47933</v>
      </c>
      <c r="BC58" s="61">
        <f>+demanda!BC58*HTDCOEF!BC58</f>
        <v>127127</v>
      </c>
      <c r="BD58" s="61">
        <f>+demanda!BD58*HTDCOEF!BD58</f>
        <v>123259</v>
      </c>
      <c r="BE58" s="61">
        <f>+demanda!BE58*HTDCOEF!BE58</f>
        <v>36398</v>
      </c>
      <c r="BF58" s="61">
        <f>+demanda!BF58*HTDCOEF!BF58</f>
        <v>243573</v>
      </c>
      <c r="BG58" s="61">
        <f>+demanda!BG58*HTDCOEF!BG58</f>
        <v>111157</v>
      </c>
      <c r="BH58" s="61">
        <f>+demanda!BH58*HTDCOEF!BH58</f>
        <v>47283</v>
      </c>
      <c r="BI58" s="61">
        <f>+demanda!BI58*HTDCOEF!BI58</f>
        <v>101019</v>
      </c>
      <c r="BJ58" s="61">
        <f>+demanda!BJ58*HTDCOEF!BJ58</f>
        <v>40413</v>
      </c>
      <c r="BK58" s="61">
        <f>+demanda!BK58*HTDCOEF!BK58</f>
        <v>117942</v>
      </c>
      <c r="BL58" s="61">
        <f>+demanda!BL58*HTDCOEF!BL58</f>
        <v>27343</v>
      </c>
      <c r="BM58" s="61">
        <f>+demanda!BM58*HTDCOEF!BM58</f>
        <v>7035</v>
      </c>
      <c r="BN58" s="61">
        <f>+demanda!BN58*HTDCOEF!BN58</f>
        <v>357298</v>
      </c>
      <c r="BO58" s="61">
        <f>+demanda!BO58*HTDCOEF!BO58</f>
        <v>132513</v>
      </c>
      <c r="BP58" s="61">
        <f>+demanda!BP58*HTDCOEF!BP58</f>
        <v>990071</v>
      </c>
      <c r="BQ58" s="61">
        <f>+demanda!BQ58*HTDCOEF!BQ58</f>
        <v>1155473</v>
      </c>
      <c r="BR58" s="61">
        <f>+demanda!BR58*HTDCOEF!BR58</f>
        <v>145543</v>
      </c>
      <c r="BS58" s="61">
        <f>+demanda!BS58*HTDCOEF!BS58</f>
        <v>554248</v>
      </c>
      <c r="BT58" s="61">
        <f>+demanda!BT58*HTDCOEF!BT58</f>
        <v>684484</v>
      </c>
      <c r="BU58" s="61">
        <f>+demanda!BU58*HTDCOEF!BU58</f>
        <v>76709</v>
      </c>
      <c r="BV58" s="61">
        <f>+demanda!BV58*HTDCOEF!BV58</f>
        <v>2500303</v>
      </c>
      <c r="BW58" s="61">
        <f>+demanda!BW58*HTDCOEF!BW58</f>
        <v>475426</v>
      </c>
      <c r="BX58" s="61">
        <f>+demanda!BX58*HTDCOEF!BX58</f>
        <v>727192</v>
      </c>
      <c r="BY58" s="61">
        <f>+demanda!BY58*HTDCOEF!BY58</f>
        <v>774670</v>
      </c>
      <c r="BZ58" s="61">
        <f>+demanda!BZ58*HTDCOEF!BZ58</f>
        <v>78754</v>
      </c>
      <c r="CA58" s="61">
        <f>+demanda!CA58*HTDCOEF!CA58</f>
        <v>306724</v>
      </c>
      <c r="CB58" s="61">
        <f>+demanda!CB58*HTDCOEF!CB58</f>
        <v>504528</v>
      </c>
      <c r="CC58" s="61">
        <f>+demanda!CC58*HTDCOEF!CC58</f>
        <v>66038</v>
      </c>
      <c r="CD58" s="61">
        <f>+demanda!CD58*HTDCOEF!CD58</f>
        <v>763522</v>
      </c>
      <c r="CE58" s="61">
        <f>+demanda!CE58*HTDCOEF!CE58</f>
        <v>203857</v>
      </c>
      <c r="CF58" s="61">
        <f>+demanda!CF58*HTDCOEF!CF58</f>
        <v>262879</v>
      </c>
      <c r="CG58" s="61">
        <f>+demanda!CG58*HTDCOEF!CG58</f>
        <v>380803</v>
      </c>
      <c r="CH58" s="61">
        <f>+demanda!CH58*HTDCOEF!CH58</f>
        <v>66788</v>
      </c>
      <c r="CI58" s="61">
        <f>+demanda!CI58*HTDCOEF!CI58</f>
        <v>247524</v>
      </c>
      <c r="CJ58" s="61">
        <f>+demanda!CJ58*HTDCOEF!CJ58</f>
        <v>179956</v>
      </c>
      <c r="CK58" s="61">
        <f>+demanda!CK58*HTDCOEF!CK58</f>
        <v>10671</v>
      </c>
      <c r="CL58" s="61">
        <f>+demanda!CL58*HTDCOEF!CL58</f>
        <v>1736782</v>
      </c>
      <c r="CM58" s="61">
        <f>+demanda!CM58*HTDCOEF!CM58</f>
        <v>271570</v>
      </c>
    </row>
    <row r="59" spans="1:91" s="62" customFormat="1" x14ac:dyDescent="0.3">
      <c r="A59" s="60" t="s">
        <v>78</v>
      </c>
      <c r="B59" s="61">
        <f>+demanda!B59*HTDCOEF!B59</f>
        <v>12187504</v>
      </c>
      <c r="C59" s="61">
        <f>+demanda!C59*HTDCOEF!C59</f>
        <v>2050220</v>
      </c>
      <c r="D59" s="61">
        <f>+demanda!D59*HTDCOEF!D59</f>
        <v>1745267</v>
      </c>
      <c r="E59" s="61">
        <f>+demanda!E59*HTDCOEF!E59</f>
        <v>871275</v>
      </c>
      <c r="F59" s="61">
        <f>+demanda!F59*HTDCOEF!F59</f>
        <v>2438860</v>
      </c>
      <c r="G59" s="61">
        <f>+demanda!G59*HTDCOEF!G59</f>
        <v>996293</v>
      </c>
      <c r="H59" s="61">
        <f>+demanda!H59*HTDCOEF!H59</f>
        <v>902997</v>
      </c>
      <c r="I59" s="61">
        <f>+demanda!I59*HTDCOEF!I59</f>
        <v>5993466</v>
      </c>
      <c r="J59" s="61">
        <f>+demanda!J59*HTDCOEF!J59</f>
        <v>1176004</v>
      </c>
      <c r="K59" s="61">
        <f>+demanda!K59*HTDCOEF!K59</f>
        <v>173893</v>
      </c>
      <c r="L59" s="61">
        <f>+demanda!L59*HTDCOEF!L59</f>
        <v>228342</v>
      </c>
      <c r="M59" s="61">
        <f>+demanda!M59*HTDCOEF!M59</f>
        <v>910431</v>
      </c>
      <c r="N59" s="61">
        <f>+demanda!N59*HTDCOEF!N59</f>
        <v>648129</v>
      </c>
      <c r="O59" s="61">
        <f>+demanda!O59*HTDCOEF!O59</f>
        <v>476530</v>
      </c>
      <c r="P59" s="61">
        <f>+demanda!P59*HTDCOEF!P59</f>
        <v>6194038</v>
      </c>
      <c r="Q59" s="61">
        <f>+demanda!Q59*HTDCOEF!Q59</f>
        <v>874216</v>
      </c>
      <c r="R59" s="61">
        <f>+demanda!R59*HTDCOEF!R59</f>
        <v>1571374</v>
      </c>
      <c r="S59" s="61">
        <f>+demanda!S59*HTDCOEF!S59</f>
        <v>642934</v>
      </c>
      <c r="T59" s="61">
        <f>+demanda!T59*HTDCOEF!T59</f>
        <v>1528429</v>
      </c>
      <c r="U59" s="61">
        <f>+demanda!U59*HTDCOEF!U59</f>
        <v>348164</v>
      </c>
      <c r="V59" s="61">
        <f>+demanda!V59*HTDCOEF!V59</f>
        <v>426467</v>
      </c>
      <c r="W59" s="61">
        <f>+demanda!W59*HTDCOEF!W59</f>
        <v>46502956</v>
      </c>
      <c r="X59" s="61">
        <f>+demanda!X59*HTDCOEF!X59</f>
        <v>7155098</v>
      </c>
      <c r="Y59" s="61">
        <f>+demanda!Y59*HTDCOEF!Y59</f>
        <v>10921751</v>
      </c>
      <c r="Z59" s="61">
        <f>+demanda!Z59*HTDCOEF!Z59</f>
        <v>7014090</v>
      </c>
      <c r="AA59" s="61">
        <f>+demanda!AA59*HTDCOEF!AA59</f>
        <v>8994168</v>
      </c>
      <c r="AB59" s="61">
        <f>+demanda!AB59*HTDCOEF!AB59</f>
        <v>3936825</v>
      </c>
      <c r="AC59" s="61">
        <f>+demanda!AC59*HTDCOEF!AC59</f>
        <v>1816501</v>
      </c>
      <c r="AD59" s="61">
        <f>+demanda!AD59*HTDCOEF!AD59</f>
        <v>17245641</v>
      </c>
      <c r="AE59" s="61">
        <f>+demanda!AE59*HTDCOEF!AE59</f>
        <v>3850822</v>
      </c>
      <c r="AF59" s="61">
        <f>+demanda!AF59*HTDCOEF!AF59</f>
        <v>818549</v>
      </c>
      <c r="AG59" s="61">
        <f>+demanda!AG59*HTDCOEF!AG59</f>
        <v>1223647</v>
      </c>
      <c r="AH59" s="61">
        <f>+demanda!AH59*HTDCOEF!AH59</f>
        <v>2739109</v>
      </c>
      <c r="AI59" s="61">
        <f>+demanda!AI59*HTDCOEF!AI59</f>
        <v>2475481</v>
      </c>
      <c r="AJ59" s="61">
        <f>+demanda!AJ59*HTDCOEF!AJ59</f>
        <v>857198</v>
      </c>
      <c r="AK59" s="61">
        <f>+demanda!AK59*HTDCOEF!AK59</f>
        <v>29257315</v>
      </c>
      <c r="AL59" s="61">
        <f>+demanda!AL59*HTDCOEF!AL59</f>
        <v>3304276</v>
      </c>
      <c r="AM59" s="61">
        <f>+demanda!AM59*HTDCOEF!AM59</f>
        <v>10103202</v>
      </c>
      <c r="AN59" s="61">
        <f>+demanda!AN59*HTDCOEF!AN59</f>
        <v>5790444</v>
      </c>
      <c r="AO59" s="61">
        <f>+demanda!AO59*HTDCOEF!AO59</f>
        <v>6255059</v>
      </c>
      <c r="AP59" s="61">
        <f>+demanda!AP59*HTDCOEF!AP59</f>
        <v>1461344</v>
      </c>
      <c r="AQ59" s="61">
        <f>+demanda!AQ59*HTDCOEF!AQ59</f>
        <v>959303</v>
      </c>
      <c r="AR59" s="61">
        <f>+demanda!AR59*HTDCOEF!AR59</f>
        <v>221253</v>
      </c>
      <c r="AS59" s="61">
        <f>+demanda!AS59*HTDCOEF!AS59</f>
        <v>335316</v>
      </c>
      <c r="AT59" s="61">
        <f>+demanda!AT59*HTDCOEF!AT59</f>
        <v>104245</v>
      </c>
      <c r="AU59" s="61">
        <f>+demanda!AU59*HTDCOEF!AU59</f>
        <v>280490</v>
      </c>
      <c r="AV59" s="61">
        <f>+demanda!AV59*HTDCOEF!AV59</f>
        <v>165311</v>
      </c>
      <c r="AW59" s="61">
        <f>+demanda!AW59*HTDCOEF!AW59</f>
        <v>52718</v>
      </c>
      <c r="AX59" s="61">
        <f>+demanda!AX59*HTDCOEF!AX59</f>
        <v>622950</v>
      </c>
      <c r="AY59" s="61">
        <f>+demanda!AY59*HTDCOEF!AY59</f>
        <v>267937</v>
      </c>
      <c r="AZ59" s="61">
        <f>+demanda!AZ59*HTDCOEF!AZ59</f>
        <v>175187</v>
      </c>
      <c r="BA59" s="61">
        <f>+demanda!BA59*HTDCOEF!BA59</f>
        <v>232959</v>
      </c>
      <c r="BB59" s="61">
        <f>+demanda!BB59*HTDCOEF!BB59</f>
        <v>57266</v>
      </c>
      <c r="BC59" s="61">
        <f>+demanda!BC59*HTDCOEF!BC59</f>
        <v>151692</v>
      </c>
      <c r="BD59" s="61">
        <f>+demanda!BD59*HTDCOEF!BD59</f>
        <v>131217</v>
      </c>
      <c r="BE59" s="61">
        <f>+demanda!BE59*HTDCOEF!BE59</f>
        <v>44673</v>
      </c>
      <c r="BF59" s="61">
        <f>+demanda!BF59*HTDCOEF!BF59</f>
        <v>274083</v>
      </c>
      <c r="BG59" s="61">
        <f>+demanda!BG59*HTDCOEF!BG59</f>
        <v>108927</v>
      </c>
      <c r="BH59" s="61">
        <f>+demanda!BH59*HTDCOEF!BH59</f>
        <v>46067</v>
      </c>
      <c r="BI59" s="61">
        <f>+demanda!BI59*HTDCOEF!BI59</f>
        <v>102357</v>
      </c>
      <c r="BJ59" s="61">
        <f>+demanda!BJ59*HTDCOEF!BJ59</f>
        <v>46980</v>
      </c>
      <c r="BK59" s="61">
        <f>+demanda!BK59*HTDCOEF!BK59</f>
        <v>128797</v>
      </c>
      <c r="BL59" s="61">
        <f>+demanda!BL59*HTDCOEF!BL59</f>
        <v>34094</v>
      </c>
      <c r="BM59" s="61">
        <f>+demanda!BM59*HTDCOEF!BM59</f>
        <v>8045</v>
      </c>
      <c r="BN59" s="61">
        <f>+demanda!BN59*HTDCOEF!BN59</f>
        <v>348867</v>
      </c>
      <c r="BO59" s="61">
        <f>+demanda!BO59*HTDCOEF!BO59</f>
        <v>159011</v>
      </c>
      <c r="BP59" s="61">
        <f>+demanda!BP59*HTDCOEF!BP59</f>
        <v>1060041</v>
      </c>
      <c r="BQ59" s="61">
        <f>+demanda!BQ59*HTDCOEF!BQ59</f>
        <v>1260714</v>
      </c>
      <c r="BR59" s="61">
        <f>+demanda!BR59*HTDCOEF!BR59</f>
        <v>176550</v>
      </c>
      <c r="BS59" s="61">
        <f>+demanda!BS59*HTDCOEF!BS59</f>
        <v>625113</v>
      </c>
      <c r="BT59" s="61">
        <f>+demanda!BT59*HTDCOEF!BT59</f>
        <v>682868</v>
      </c>
      <c r="BU59" s="61">
        <f>+demanda!BU59*HTDCOEF!BU59</f>
        <v>104001</v>
      </c>
      <c r="BV59" s="61">
        <f>+demanda!BV59*HTDCOEF!BV59</f>
        <v>2705090</v>
      </c>
      <c r="BW59" s="61">
        <f>+demanda!BW59*HTDCOEF!BW59</f>
        <v>540720</v>
      </c>
      <c r="BX59" s="61">
        <f>+demanda!BX59*HTDCOEF!BX59</f>
        <v>765962</v>
      </c>
      <c r="BY59" s="61">
        <f>+demanda!BY59*HTDCOEF!BY59</f>
        <v>864189</v>
      </c>
      <c r="BZ59" s="61">
        <f>+demanda!BZ59*HTDCOEF!BZ59</f>
        <v>102929</v>
      </c>
      <c r="CA59" s="61">
        <f>+demanda!CA59*HTDCOEF!CA59</f>
        <v>368238</v>
      </c>
      <c r="CB59" s="61">
        <f>+demanda!CB59*HTDCOEF!CB59</f>
        <v>492037</v>
      </c>
      <c r="CC59" s="61">
        <f>+demanda!CC59*HTDCOEF!CC59</f>
        <v>92434</v>
      </c>
      <c r="CD59" s="61">
        <f>+demanda!CD59*HTDCOEF!CD59</f>
        <v>956516</v>
      </c>
      <c r="CE59" s="61">
        <f>+demanda!CE59*HTDCOEF!CE59</f>
        <v>208517</v>
      </c>
      <c r="CF59" s="61">
        <f>+demanda!CF59*HTDCOEF!CF59</f>
        <v>294079</v>
      </c>
      <c r="CG59" s="61">
        <f>+demanda!CG59*HTDCOEF!CG59</f>
        <v>396525</v>
      </c>
      <c r="CH59" s="61">
        <f>+demanda!CH59*HTDCOEF!CH59</f>
        <v>73620</v>
      </c>
      <c r="CI59" s="61">
        <f>+demanda!CI59*HTDCOEF!CI59</f>
        <v>256876</v>
      </c>
      <c r="CJ59" s="61">
        <f>+demanda!CJ59*HTDCOEF!CJ59</f>
        <v>190831</v>
      </c>
      <c r="CK59" s="61">
        <f>+demanda!CK59*HTDCOEF!CK59</f>
        <v>11568</v>
      </c>
      <c r="CL59" s="61">
        <f>+demanda!CL59*HTDCOEF!CL59</f>
        <v>1748574</v>
      </c>
      <c r="CM59" s="61">
        <f>+demanda!CM59*HTDCOEF!CM59</f>
        <v>332203</v>
      </c>
    </row>
    <row r="60" spans="1:91" s="62" customFormat="1" x14ac:dyDescent="0.3">
      <c r="A60" s="60" t="s">
        <v>79</v>
      </c>
      <c r="B60" s="61">
        <f>+demanda!B60*HTDCOEF!B60</f>
        <v>10486719</v>
      </c>
      <c r="C60" s="61">
        <f>+demanda!C60*HTDCOEF!C60</f>
        <v>1853000</v>
      </c>
      <c r="D60" s="61">
        <f>+demanda!D60*HTDCOEF!D60</f>
        <v>1501207</v>
      </c>
      <c r="E60" s="61">
        <f>+demanda!E60*HTDCOEF!E60</f>
        <v>743224</v>
      </c>
      <c r="F60" s="61">
        <f>+demanda!F60*HTDCOEF!F60</f>
        <v>1968077</v>
      </c>
      <c r="G60" s="61">
        <f>+demanda!G60*HTDCOEF!G60</f>
        <v>832687</v>
      </c>
      <c r="H60" s="61">
        <f>+demanda!H60*HTDCOEF!H60</f>
        <v>1057307</v>
      </c>
      <c r="I60" s="61">
        <f>+demanda!I60*HTDCOEF!I60</f>
        <v>4672782</v>
      </c>
      <c r="J60" s="61">
        <f>+demanda!J60*HTDCOEF!J60</f>
        <v>879774</v>
      </c>
      <c r="K60" s="61">
        <f>+demanda!K60*HTDCOEF!K60</f>
        <v>132777</v>
      </c>
      <c r="L60" s="61">
        <f>+demanda!L60*HTDCOEF!L60</f>
        <v>166276</v>
      </c>
      <c r="M60" s="61">
        <f>+demanda!M60*HTDCOEF!M60</f>
        <v>698637</v>
      </c>
      <c r="N60" s="61">
        <f>+demanda!N60*HTDCOEF!N60</f>
        <v>480936</v>
      </c>
      <c r="O60" s="61">
        <f>+demanda!O60*HTDCOEF!O60</f>
        <v>537433</v>
      </c>
      <c r="P60" s="61">
        <f>+demanda!P60*HTDCOEF!P60</f>
        <v>5813937</v>
      </c>
      <c r="Q60" s="61">
        <f>+demanda!Q60*HTDCOEF!Q60</f>
        <v>973226</v>
      </c>
      <c r="R60" s="61">
        <f>+demanda!R60*HTDCOEF!R60</f>
        <v>1368430</v>
      </c>
      <c r="S60" s="61">
        <f>+demanda!S60*HTDCOEF!S60</f>
        <v>576947</v>
      </c>
      <c r="T60" s="61">
        <f>+demanda!T60*HTDCOEF!T60</f>
        <v>1269440</v>
      </c>
      <c r="U60" s="61">
        <f>+demanda!U60*HTDCOEF!U60</f>
        <v>351750</v>
      </c>
      <c r="V60" s="61">
        <f>+demanda!V60*HTDCOEF!V60</f>
        <v>519874</v>
      </c>
      <c r="W60" s="61">
        <f>+demanda!W60*HTDCOEF!W60</f>
        <v>37218422</v>
      </c>
      <c r="X60" s="61">
        <f>+demanda!X60*HTDCOEF!X60</f>
        <v>5789772</v>
      </c>
      <c r="Y60" s="61">
        <f>+demanda!Y60*HTDCOEF!Y60</f>
        <v>9279703</v>
      </c>
      <c r="Z60" s="61">
        <f>+demanda!Z60*HTDCOEF!Z60</f>
        <v>5811546</v>
      </c>
      <c r="AA60" s="61">
        <f>+demanda!AA60*HTDCOEF!AA60</f>
        <v>6450164</v>
      </c>
      <c r="AB60" s="61">
        <f>+demanda!AB60*HTDCOEF!AB60</f>
        <v>3074351</v>
      </c>
      <c r="AC60" s="61">
        <f>+demanda!AC60*HTDCOEF!AC60</f>
        <v>2059861</v>
      </c>
      <c r="AD60" s="61">
        <f>+demanda!AD60*HTDCOEF!AD60</f>
        <v>11216422</v>
      </c>
      <c r="AE60" s="61">
        <f>+demanda!AE60*HTDCOEF!AE60</f>
        <v>2351963</v>
      </c>
      <c r="AF60" s="61">
        <f>+demanda!AF60*HTDCOEF!AF60</f>
        <v>521822</v>
      </c>
      <c r="AG60" s="61">
        <f>+demanda!AG60*HTDCOEF!AG60</f>
        <v>771774</v>
      </c>
      <c r="AH60" s="61">
        <f>+demanda!AH60*HTDCOEF!AH60</f>
        <v>1597899</v>
      </c>
      <c r="AI60" s="61">
        <f>+demanda!AI60*HTDCOEF!AI60</f>
        <v>1626468</v>
      </c>
      <c r="AJ60" s="61">
        <f>+demanda!AJ60*HTDCOEF!AJ60</f>
        <v>895871</v>
      </c>
      <c r="AK60" s="61">
        <f>+demanda!AK60*HTDCOEF!AK60</f>
        <v>26001999</v>
      </c>
      <c r="AL60" s="61">
        <f>+demanda!AL60*HTDCOEF!AL60</f>
        <v>3437809</v>
      </c>
      <c r="AM60" s="61">
        <f>+demanda!AM60*HTDCOEF!AM60</f>
        <v>8757881</v>
      </c>
      <c r="AN60" s="61">
        <f>+demanda!AN60*HTDCOEF!AN60</f>
        <v>5039772</v>
      </c>
      <c r="AO60" s="61">
        <f>+demanda!AO60*HTDCOEF!AO60</f>
        <v>4852265</v>
      </c>
      <c r="AP60" s="61">
        <f>+demanda!AP60*HTDCOEF!AP60</f>
        <v>1447883</v>
      </c>
      <c r="AQ60" s="61">
        <f>+demanda!AQ60*HTDCOEF!AQ60</f>
        <v>1163990</v>
      </c>
      <c r="AR60" s="61">
        <f>+demanda!AR60*HTDCOEF!AR60</f>
        <v>173007</v>
      </c>
      <c r="AS60" s="61">
        <f>+demanda!AS60*HTDCOEF!AS60</f>
        <v>267626</v>
      </c>
      <c r="AT60" s="61">
        <f>+demanda!AT60*HTDCOEF!AT60</f>
        <v>107999</v>
      </c>
      <c r="AU60" s="61">
        <f>+demanda!AU60*HTDCOEF!AU60</f>
        <v>263469</v>
      </c>
      <c r="AV60" s="61">
        <f>+demanda!AV60*HTDCOEF!AV60</f>
        <v>128806</v>
      </c>
      <c r="AW60" s="61">
        <f>+demanda!AW60*HTDCOEF!AW60</f>
        <v>49217</v>
      </c>
      <c r="AX60" s="61">
        <f>+demanda!AX60*HTDCOEF!AX60</f>
        <v>566483</v>
      </c>
      <c r="AY60" s="61">
        <f>+demanda!AY60*HTDCOEF!AY60</f>
        <v>296394</v>
      </c>
      <c r="AZ60" s="61">
        <f>+demanda!AZ60*HTDCOEF!AZ60</f>
        <v>127113</v>
      </c>
      <c r="BA60" s="61">
        <f>+demanda!BA60*HTDCOEF!BA60</f>
        <v>152967</v>
      </c>
      <c r="BB60" s="61">
        <f>+demanda!BB60*HTDCOEF!BB60</f>
        <v>54795</v>
      </c>
      <c r="BC60" s="61">
        <f>+demanda!BC60*HTDCOEF!BC60</f>
        <v>117870</v>
      </c>
      <c r="BD60" s="61">
        <f>+demanda!BD60*HTDCOEF!BD60</f>
        <v>95452</v>
      </c>
      <c r="BE60" s="61">
        <f>+demanda!BE60*HTDCOEF!BE60</f>
        <v>38458</v>
      </c>
      <c r="BF60" s="61">
        <f>+demanda!BF60*HTDCOEF!BF60</f>
        <v>171131</v>
      </c>
      <c r="BG60" s="61">
        <f>+demanda!BG60*HTDCOEF!BG60</f>
        <v>121989</v>
      </c>
      <c r="BH60" s="61">
        <f>+demanda!BH60*HTDCOEF!BH60</f>
        <v>45894</v>
      </c>
      <c r="BI60" s="61">
        <f>+demanda!BI60*HTDCOEF!BI60</f>
        <v>114659</v>
      </c>
      <c r="BJ60" s="61">
        <f>+demanda!BJ60*HTDCOEF!BJ60</f>
        <v>53205</v>
      </c>
      <c r="BK60" s="61">
        <f>+demanda!BK60*HTDCOEF!BK60</f>
        <v>145598</v>
      </c>
      <c r="BL60" s="61">
        <f>+demanda!BL60*HTDCOEF!BL60</f>
        <v>33354</v>
      </c>
      <c r="BM60" s="61">
        <f>+demanda!BM60*HTDCOEF!BM60</f>
        <v>10760</v>
      </c>
      <c r="BN60" s="61">
        <f>+demanda!BN60*HTDCOEF!BN60</f>
        <v>395352</v>
      </c>
      <c r="BO60" s="61">
        <f>+demanda!BO60*HTDCOEF!BO60</f>
        <v>174405</v>
      </c>
      <c r="BP60" s="61">
        <f>+demanda!BP60*HTDCOEF!BP60</f>
        <v>734148</v>
      </c>
      <c r="BQ60" s="61">
        <f>+demanda!BQ60*HTDCOEF!BQ60</f>
        <v>921756</v>
      </c>
      <c r="BR60" s="61">
        <f>+demanda!BR60*HTDCOEF!BR60</f>
        <v>169648</v>
      </c>
      <c r="BS60" s="61">
        <f>+demanda!BS60*HTDCOEF!BS60</f>
        <v>552945</v>
      </c>
      <c r="BT60" s="61">
        <f>+demanda!BT60*HTDCOEF!BT60</f>
        <v>528589</v>
      </c>
      <c r="BU60" s="61">
        <f>+demanda!BU60*HTDCOEF!BU60</f>
        <v>81406</v>
      </c>
      <c r="BV60" s="61">
        <f>+demanda!BV60*HTDCOEF!BV60</f>
        <v>2224283</v>
      </c>
      <c r="BW60" s="61">
        <f>+demanda!BW60*HTDCOEF!BW60</f>
        <v>576997</v>
      </c>
      <c r="BX60" s="61">
        <f>+demanda!BX60*HTDCOEF!BX60</f>
        <v>459333</v>
      </c>
      <c r="BY60" s="61">
        <f>+demanda!BY60*HTDCOEF!BY60</f>
        <v>443298</v>
      </c>
      <c r="BZ60" s="61">
        <f>+demanda!BZ60*HTDCOEF!BZ60</f>
        <v>87985</v>
      </c>
      <c r="CA60" s="61">
        <f>+demanda!CA60*HTDCOEF!CA60</f>
        <v>258163</v>
      </c>
      <c r="CB60" s="61">
        <f>+demanda!CB60*HTDCOEF!CB60</f>
        <v>340954</v>
      </c>
      <c r="CC60" s="61">
        <f>+demanda!CC60*HTDCOEF!CC60</f>
        <v>64783</v>
      </c>
      <c r="CD60" s="61">
        <f>+demanda!CD60*HTDCOEF!CD60</f>
        <v>481887</v>
      </c>
      <c r="CE60" s="61">
        <f>+demanda!CE60*HTDCOEF!CE60</f>
        <v>215559</v>
      </c>
      <c r="CF60" s="61">
        <f>+demanda!CF60*HTDCOEF!CF60</f>
        <v>274815</v>
      </c>
      <c r="CG60" s="61">
        <f>+demanda!CG60*HTDCOEF!CG60</f>
        <v>478458</v>
      </c>
      <c r="CH60" s="61">
        <f>+demanda!CH60*HTDCOEF!CH60</f>
        <v>81663</v>
      </c>
      <c r="CI60" s="61">
        <f>+demanda!CI60*HTDCOEF!CI60</f>
        <v>294782</v>
      </c>
      <c r="CJ60" s="61">
        <f>+demanda!CJ60*HTDCOEF!CJ60</f>
        <v>187635</v>
      </c>
      <c r="CK60" s="61">
        <f>+demanda!CK60*HTDCOEF!CK60</f>
        <v>16623</v>
      </c>
      <c r="CL60" s="61">
        <f>+demanda!CL60*HTDCOEF!CL60</f>
        <v>1742396</v>
      </c>
      <c r="CM60" s="61">
        <f>+demanda!CM60*HTDCOEF!CM60</f>
        <v>361438</v>
      </c>
    </row>
    <row r="61" spans="1:91" s="62" customFormat="1" x14ac:dyDescent="0.3">
      <c r="A61" s="60" t="s">
        <v>80</v>
      </c>
      <c r="B61" s="61">
        <f>+demanda!B61*HTDCOEF!B61</f>
        <v>9274924</v>
      </c>
      <c r="C61" s="61">
        <f>+demanda!C61*HTDCOEF!C61</f>
        <v>1686180</v>
      </c>
      <c r="D61" s="61">
        <f>+demanda!D61*HTDCOEF!D61</f>
        <v>931925</v>
      </c>
      <c r="E61" s="61">
        <f>+demanda!E61*HTDCOEF!E61</f>
        <v>858909</v>
      </c>
      <c r="F61" s="61">
        <f>+demanda!F61*HTDCOEF!F61</f>
        <v>1730997</v>
      </c>
      <c r="G61" s="61">
        <f>+demanda!G61*HTDCOEF!G61</f>
        <v>718386</v>
      </c>
      <c r="H61" s="61">
        <f>+demanda!H61*HTDCOEF!H61</f>
        <v>1085035</v>
      </c>
      <c r="I61" s="61">
        <f>+demanda!I61*HTDCOEF!I61</f>
        <v>4358634</v>
      </c>
      <c r="J61" s="61">
        <f>+demanda!J61*HTDCOEF!J61</f>
        <v>805382</v>
      </c>
      <c r="K61" s="61">
        <f>+demanda!K61*HTDCOEF!K61</f>
        <v>128255</v>
      </c>
      <c r="L61" s="61">
        <f>+demanda!L61*HTDCOEF!L61</f>
        <v>143656</v>
      </c>
      <c r="M61" s="61">
        <f>+demanda!M61*HTDCOEF!M61</f>
        <v>628144</v>
      </c>
      <c r="N61" s="61">
        <f>+demanda!N61*HTDCOEF!N61</f>
        <v>399748</v>
      </c>
      <c r="O61" s="61">
        <f>+demanda!O61*HTDCOEF!O61</f>
        <v>557933</v>
      </c>
      <c r="P61" s="61">
        <f>+demanda!P61*HTDCOEF!P61</f>
        <v>4916290</v>
      </c>
      <c r="Q61" s="61">
        <f>+demanda!Q61*HTDCOEF!Q61</f>
        <v>880798</v>
      </c>
      <c r="R61" s="61">
        <f>+demanda!R61*HTDCOEF!R61</f>
        <v>803670</v>
      </c>
      <c r="S61" s="61">
        <f>+demanda!S61*HTDCOEF!S61</f>
        <v>715254</v>
      </c>
      <c r="T61" s="61">
        <f>+demanda!T61*HTDCOEF!T61</f>
        <v>1102853</v>
      </c>
      <c r="U61" s="61">
        <f>+demanda!U61*HTDCOEF!U61</f>
        <v>318638</v>
      </c>
      <c r="V61" s="61">
        <f>+demanda!V61*HTDCOEF!V61</f>
        <v>527102</v>
      </c>
      <c r="W61" s="61">
        <f>+demanda!W61*HTDCOEF!W61</f>
        <v>30587997</v>
      </c>
      <c r="X61" s="61">
        <f>+demanda!X61*HTDCOEF!X61</f>
        <v>4848164</v>
      </c>
      <c r="Y61" s="61">
        <f>+demanda!Y61*HTDCOEF!Y61</f>
        <v>6019888</v>
      </c>
      <c r="Z61" s="61">
        <f>+demanda!Z61*HTDCOEF!Z61</f>
        <v>6137042</v>
      </c>
      <c r="AA61" s="61">
        <f>+demanda!AA61*HTDCOEF!AA61</f>
        <v>4685287</v>
      </c>
      <c r="AB61" s="61">
        <f>+demanda!AB61*HTDCOEF!AB61</f>
        <v>2504601</v>
      </c>
      <c r="AC61" s="61">
        <f>+demanda!AC61*HTDCOEF!AC61</f>
        <v>2132406</v>
      </c>
      <c r="AD61" s="61">
        <f>+demanda!AD61*HTDCOEF!AD61</f>
        <v>9442129</v>
      </c>
      <c r="AE61" s="61">
        <f>+demanda!AE61*HTDCOEF!AE61</f>
        <v>1774823</v>
      </c>
      <c r="AF61" s="61">
        <f>+demanda!AF61*HTDCOEF!AF61</f>
        <v>453456</v>
      </c>
      <c r="AG61" s="61">
        <f>+demanda!AG61*HTDCOEF!AG61</f>
        <v>581308</v>
      </c>
      <c r="AH61" s="61">
        <f>+demanda!AH61*HTDCOEF!AH61</f>
        <v>1216213</v>
      </c>
      <c r="AI61" s="61">
        <f>+demanda!AI61*HTDCOEF!AI61</f>
        <v>1197221</v>
      </c>
      <c r="AJ61" s="61">
        <f>+demanda!AJ61*HTDCOEF!AJ61</f>
        <v>961972</v>
      </c>
      <c r="AK61" s="61">
        <f>+demanda!AK61*HTDCOEF!AK61</f>
        <v>21145869</v>
      </c>
      <c r="AL61" s="61">
        <f>+demanda!AL61*HTDCOEF!AL61</f>
        <v>3073341</v>
      </c>
      <c r="AM61" s="61">
        <f>+demanda!AM61*HTDCOEF!AM61</f>
        <v>5566432</v>
      </c>
      <c r="AN61" s="61">
        <f>+demanda!AN61*HTDCOEF!AN61</f>
        <v>5555734</v>
      </c>
      <c r="AO61" s="61">
        <f>+demanda!AO61*HTDCOEF!AO61</f>
        <v>3469074</v>
      </c>
      <c r="AP61" s="61">
        <f>+demanda!AP61*HTDCOEF!AP61</f>
        <v>1307381</v>
      </c>
      <c r="AQ61" s="61">
        <f>+demanda!AQ61*HTDCOEF!AQ61</f>
        <v>1170434</v>
      </c>
      <c r="AR61" s="61">
        <f>+demanda!AR61*HTDCOEF!AR61</f>
        <v>95959</v>
      </c>
      <c r="AS61" s="61">
        <f>+demanda!AS61*HTDCOEF!AS61</f>
        <v>233823</v>
      </c>
      <c r="AT61" s="61">
        <f>+demanda!AT61*HTDCOEF!AT61</f>
        <v>119052</v>
      </c>
      <c r="AU61" s="61">
        <f>+demanda!AU61*HTDCOEF!AU61</f>
        <v>259158</v>
      </c>
      <c r="AV61" s="61">
        <f>+demanda!AV61*HTDCOEF!AV61</f>
        <v>86608</v>
      </c>
      <c r="AW61" s="61">
        <f>+demanda!AW61*HTDCOEF!AW61</f>
        <v>53187</v>
      </c>
      <c r="AX61" s="61">
        <f>+demanda!AX61*HTDCOEF!AX61</f>
        <v>519822</v>
      </c>
      <c r="AY61" s="61">
        <f>+demanda!AY61*HTDCOEF!AY61</f>
        <v>318570</v>
      </c>
      <c r="AZ61" s="61">
        <f>+demanda!AZ61*HTDCOEF!AZ61</f>
        <v>65233</v>
      </c>
      <c r="BA61" s="61">
        <f>+demanda!BA61*HTDCOEF!BA61</f>
        <v>128867</v>
      </c>
      <c r="BB61" s="61">
        <f>+demanda!BB61*HTDCOEF!BB61</f>
        <v>67229</v>
      </c>
      <c r="BC61" s="61">
        <f>+demanda!BC61*HTDCOEF!BC61</f>
        <v>125589</v>
      </c>
      <c r="BD61" s="61">
        <f>+demanda!BD61*HTDCOEF!BD61</f>
        <v>64149</v>
      </c>
      <c r="BE61" s="61">
        <f>+demanda!BE61*HTDCOEF!BE61</f>
        <v>44864</v>
      </c>
      <c r="BF61" s="61">
        <f>+demanda!BF61*HTDCOEF!BF61</f>
        <v>166917</v>
      </c>
      <c r="BG61" s="61">
        <f>+demanda!BG61*HTDCOEF!BG61</f>
        <v>142533</v>
      </c>
      <c r="BH61" s="61">
        <f>+demanda!BH61*HTDCOEF!BH61</f>
        <v>30726</v>
      </c>
      <c r="BI61" s="61">
        <f>+demanda!BI61*HTDCOEF!BI61</f>
        <v>104956</v>
      </c>
      <c r="BJ61" s="61">
        <f>+demanda!BJ61*HTDCOEF!BJ61</f>
        <v>51823</v>
      </c>
      <c r="BK61" s="61">
        <f>+demanda!BK61*HTDCOEF!BK61</f>
        <v>133569</v>
      </c>
      <c r="BL61" s="61">
        <f>+demanda!BL61*HTDCOEF!BL61</f>
        <v>22459</v>
      </c>
      <c r="BM61" s="61">
        <f>+demanda!BM61*HTDCOEF!BM61</f>
        <v>8323</v>
      </c>
      <c r="BN61" s="61">
        <f>+demanda!BN61*HTDCOEF!BN61</f>
        <v>352905</v>
      </c>
      <c r="BO61" s="61">
        <f>+demanda!BO61*HTDCOEF!BO61</f>
        <v>176037</v>
      </c>
      <c r="BP61" s="61">
        <f>+demanda!BP61*HTDCOEF!BP61</f>
        <v>359240</v>
      </c>
      <c r="BQ61" s="61">
        <f>+demanda!BQ61*HTDCOEF!BQ61</f>
        <v>712884</v>
      </c>
      <c r="BR61" s="61">
        <f>+demanda!BR61*HTDCOEF!BR61</f>
        <v>193094</v>
      </c>
      <c r="BS61" s="61">
        <f>+demanda!BS61*HTDCOEF!BS61</f>
        <v>538408</v>
      </c>
      <c r="BT61" s="61">
        <f>+demanda!BT61*HTDCOEF!BT61</f>
        <v>311080</v>
      </c>
      <c r="BU61" s="61">
        <f>+demanda!BU61*HTDCOEF!BU61</f>
        <v>92449</v>
      </c>
      <c r="BV61" s="61">
        <f>+demanda!BV61*HTDCOEF!BV61</f>
        <v>2021754</v>
      </c>
      <c r="BW61" s="61">
        <f>+demanda!BW61*HTDCOEF!BW61</f>
        <v>619254</v>
      </c>
      <c r="BX61" s="61">
        <f>+demanda!BX61*HTDCOEF!BX61</f>
        <v>184808</v>
      </c>
      <c r="BY61" s="61">
        <f>+demanda!BY61*HTDCOEF!BY61</f>
        <v>275678</v>
      </c>
      <c r="BZ61" s="61">
        <f>+demanda!BZ61*HTDCOEF!BZ61</f>
        <v>113834</v>
      </c>
      <c r="CA61" s="61">
        <f>+demanda!CA61*HTDCOEF!CA61</f>
        <v>262906</v>
      </c>
      <c r="CB61" s="61">
        <f>+demanda!CB61*HTDCOEF!CB61</f>
        <v>176063</v>
      </c>
      <c r="CC61" s="61">
        <f>+demanda!CC61*HTDCOEF!CC61</f>
        <v>79017</v>
      </c>
      <c r="CD61" s="61">
        <f>+demanda!CD61*HTDCOEF!CD61</f>
        <v>427310</v>
      </c>
      <c r="CE61" s="61">
        <f>+demanda!CE61*HTDCOEF!CE61</f>
        <v>255208</v>
      </c>
      <c r="CF61" s="61">
        <f>+demanda!CF61*HTDCOEF!CF61</f>
        <v>174433</v>
      </c>
      <c r="CG61" s="61">
        <f>+demanda!CG61*HTDCOEF!CG61</f>
        <v>437206</v>
      </c>
      <c r="CH61" s="61">
        <f>+demanda!CH61*HTDCOEF!CH61</f>
        <v>79260</v>
      </c>
      <c r="CI61" s="61">
        <f>+demanda!CI61*HTDCOEF!CI61</f>
        <v>275502</v>
      </c>
      <c r="CJ61" s="61">
        <f>+demanda!CJ61*HTDCOEF!CJ61</f>
        <v>135017</v>
      </c>
      <c r="CK61" s="61">
        <f>+demanda!CK61*HTDCOEF!CK61</f>
        <v>13432</v>
      </c>
      <c r="CL61" s="61">
        <f>+demanda!CL61*HTDCOEF!CL61</f>
        <v>1594444</v>
      </c>
      <c r="CM61" s="61">
        <f>+demanda!CM61*HTDCOEF!CM61</f>
        <v>364047</v>
      </c>
    </row>
    <row r="62" spans="1:91" s="62" customFormat="1" x14ac:dyDescent="0.3">
      <c r="A62" s="60" t="s">
        <v>81</v>
      </c>
      <c r="B62" s="61">
        <f>+demanda!B62*HTDCOEF!B62</f>
        <v>5786675</v>
      </c>
      <c r="C62" s="61">
        <f>+demanda!C62*HTDCOEF!C62</f>
        <v>1015790</v>
      </c>
      <c r="D62" s="61">
        <f>+demanda!D62*HTDCOEF!D62</f>
        <v>96944</v>
      </c>
      <c r="E62" s="61">
        <f>+demanda!E62*HTDCOEF!E62</f>
        <v>734870</v>
      </c>
      <c r="F62" s="61">
        <f>+demanda!F62*HTDCOEF!F62</f>
        <v>1013465</v>
      </c>
      <c r="G62" s="61">
        <f>+demanda!G62*HTDCOEF!G62</f>
        <v>538453</v>
      </c>
      <c r="H62" s="61">
        <f>+demanda!H62*HTDCOEF!H62</f>
        <v>917807</v>
      </c>
      <c r="I62" s="61">
        <f>+demanda!I62*HTDCOEF!I62</f>
        <v>3186298</v>
      </c>
      <c r="J62" s="61">
        <f>+demanda!J62*HTDCOEF!J62</f>
        <v>574512</v>
      </c>
      <c r="K62" s="61">
        <f>+demanda!K62*HTDCOEF!K62</f>
        <v>38552</v>
      </c>
      <c r="L62" s="61">
        <f>+demanda!L62*HTDCOEF!L62</f>
        <v>105273</v>
      </c>
      <c r="M62" s="61">
        <f>+demanda!M62*HTDCOEF!M62</f>
        <v>413129</v>
      </c>
      <c r="N62" s="61">
        <f>+demanda!N62*HTDCOEF!N62</f>
        <v>317886</v>
      </c>
      <c r="O62" s="61">
        <f>+demanda!O62*HTDCOEF!O62</f>
        <v>525293</v>
      </c>
      <c r="P62" s="61">
        <f>+demanda!P62*HTDCOEF!P62</f>
        <v>2600378</v>
      </c>
      <c r="Q62" s="61">
        <f>+demanda!Q62*HTDCOEF!Q62</f>
        <v>441278</v>
      </c>
      <c r="R62" s="61">
        <f>+demanda!R62*HTDCOEF!R62</f>
        <v>58392</v>
      </c>
      <c r="S62" s="61">
        <f>+demanda!S62*HTDCOEF!S62</f>
        <v>629597</v>
      </c>
      <c r="T62" s="61">
        <f>+demanda!T62*HTDCOEF!T62</f>
        <v>600336</v>
      </c>
      <c r="U62" s="61">
        <f>+demanda!U62*HTDCOEF!U62</f>
        <v>220567</v>
      </c>
      <c r="V62" s="61">
        <f>+demanda!V62*HTDCOEF!V62</f>
        <v>392514</v>
      </c>
      <c r="W62" s="61">
        <f>+demanda!W62*HTDCOEF!W62</f>
        <v>17134705</v>
      </c>
      <c r="X62" s="61">
        <f>+demanda!X62*HTDCOEF!X62</f>
        <v>2483438</v>
      </c>
      <c r="Y62" s="61">
        <f>+demanda!Y62*HTDCOEF!Y62</f>
        <v>428457</v>
      </c>
      <c r="Z62" s="61">
        <f>+demanda!Z62*HTDCOEF!Z62</f>
        <v>5683971</v>
      </c>
      <c r="AA62" s="61">
        <f>+demanda!AA62*HTDCOEF!AA62</f>
        <v>2338240</v>
      </c>
      <c r="AB62" s="61">
        <f>+demanda!AB62*HTDCOEF!AB62</f>
        <v>1726891</v>
      </c>
      <c r="AC62" s="61">
        <f>+demanda!AC62*HTDCOEF!AC62</f>
        <v>1749889</v>
      </c>
      <c r="AD62" s="61">
        <f>+demanda!AD62*HTDCOEF!AD62</f>
        <v>6476574</v>
      </c>
      <c r="AE62" s="61">
        <f>+demanda!AE62*HTDCOEF!AE62</f>
        <v>1165512</v>
      </c>
      <c r="AF62" s="61">
        <f>+demanda!AF62*HTDCOEF!AF62</f>
        <v>118733</v>
      </c>
      <c r="AG62" s="61">
        <f>+demanda!AG62*HTDCOEF!AG62</f>
        <v>441092</v>
      </c>
      <c r="AH62" s="61">
        <f>+demanda!AH62*HTDCOEF!AH62</f>
        <v>770642</v>
      </c>
      <c r="AI62" s="61">
        <f>+demanda!AI62*HTDCOEF!AI62</f>
        <v>860923</v>
      </c>
      <c r="AJ62" s="61">
        <f>+demanda!AJ62*HTDCOEF!AJ62</f>
        <v>881446</v>
      </c>
      <c r="AK62" s="61">
        <f>+demanda!AK62*HTDCOEF!AK62</f>
        <v>10658131</v>
      </c>
      <c r="AL62" s="61">
        <f>+demanda!AL62*HTDCOEF!AL62</f>
        <v>1317927</v>
      </c>
      <c r="AM62" s="61">
        <f>+demanda!AM62*HTDCOEF!AM62</f>
        <v>309724</v>
      </c>
      <c r="AN62" s="61">
        <f>+demanda!AN62*HTDCOEF!AN62</f>
        <v>5242878</v>
      </c>
      <c r="AO62" s="61">
        <f>+demanda!AO62*HTDCOEF!AO62</f>
        <v>1567598</v>
      </c>
      <c r="AP62" s="61">
        <f>+demanda!AP62*HTDCOEF!AP62</f>
        <v>865968</v>
      </c>
      <c r="AQ62" s="61">
        <f>+demanda!AQ62*HTDCOEF!AQ62</f>
        <v>868443</v>
      </c>
      <c r="AR62" s="61">
        <f>+demanda!AR62*HTDCOEF!AR62</f>
        <v>54177</v>
      </c>
      <c r="AS62" s="61">
        <f>+demanda!AS62*HTDCOEF!AS62</f>
        <v>100730</v>
      </c>
      <c r="AT62" s="61">
        <f>+demanda!AT62*HTDCOEF!AT62</f>
        <v>85944</v>
      </c>
      <c r="AU62" s="61">
        <f>+demanda!AU62*HTDCOEF!AU62</f>
        <v>190544</v>
      </c>
      <c r="AV62" s="61">
        <f>+demanda!AV62*HTDCOEF!AV62</f>
        <v>33788</v>
      </c>
      <c r="AW62" s="61">
        <f>+demanda!AW62*HTDCOEF!AW62</f>
        <v>38296</v>
      </c>
      <c r="AX62" s="61">
        <f>+demanda!AX62*HTDCOEF!AX62</f>
        <v>271234</v>
      </c>
      <c r="AY62" s="61">
        <f>+demanda!AY62*HTDCOEF!AY62</f>
        <v>241078</v>
      </c>
      <c r="AZ62" s="61">
        <f>+demanda!AZ62*HTDCOEF!AZ62</f>
        <v>41600</v>
      </c>
      <c r="BA62" s="61">
        <f>+demanda!BA62*HTDCOEF!BA62</f>
        <v>63013</v>
      </c>
      <c r="BB62" s="61">
        <f>+demanda!BB62*HTDCOEF!BB62</f>
        <v>57482</v>
      </c>
      <c r="BC62" s="61">
        <f>+demanda!BC62*HTDCOEF!BC62</f>
        <v>115774</v>
      </c>
      <c r="BD62" s="61">
        <f>+demanda!BD62*HTDCOEF!BD62</f>
        <v>29101</v>
      </c>
      <c r="BE62" s="61">
        <f>+demanda!BE62*HTDCOEF!BE62</f>
        <v>33634</v>
      </c>
      <c r="BF62" s="61">
        <f>+demanda!BF62*HTDCOEF!BF62</f>
        <v>108809</v>
      </c>
      <c r="BG62" s="61">
        <f>+demanda!BG62*HTDCOEF!BG62</f>
        <v>125100</v>
      </c>
      <c r="BH62" s="61">
        <f>+demanda!BH62*HTDCOEF!BH62</f>
        <v>12577</v>
      </c>
      <c r="BI62" s="61">
        <f>+demanda!BI62*HTDCOEF!BI62</f>
        <v>37717</v>
      </c>
      <c r="BJ62" s="61">
        <f>+demanda!BJ62*HTDCOEF!BJ62</f>
        <v>28462</v>
      </c>
      <c r="BK62" s="61">
        <f>+demanda!BK62*HTDCOEF!BK62</f>
        <v>74770</v>
      </c>
      <c r="BL62" s="61">
        <f>+demanda!BL62*HTDCOEF!BL62</f>
        <v>4687</v>
      </c>
      <c r="BM62" s="61">
        <f>+demanda!BM62*HTDCOEF!BM62</f>
        <v>4662</v>
      </c>
      <c r="BN62" s="61">
        <f>+demanda!BN62*HTDCOEF!BN62</f>
        <v>162425</v>
      </c>
      <c r="BO62" s="61">
        <f>+demanda!BO62*HTDCOEF!BO62</f>
        <v>115978</v>
      </c>
      <c r="BP62" s="61">
        <f>+demanda!BP62*HTDCOEF!BP62</f>
        <v>141811</v>
      </c>
      <c r="BQ62" s="61">
        <f>+demanda!BQ62*HTDCOEF!BQ62</f>
        <v>241278</v>
      </c>
      <c r="BR62" s="61">
        <f>+demanda!BR62*HTDCOEF!BR62</f>
        <v>139046</v>
      </c>
      <c r="BS62" s="61">
        <f>+demanda!BS62*HTDCOEF!BS62</f>
        <v>357872</v>
      </c>
      <c r="BT62" s="61">
        <f>+demanda!BT62*HTDCOEF!BT62</f>
        <v>94698</v>
      </c>
      <c r="BU62" s="61">
        <f>+demanda!BU62*HTDCOEF!BU62</f>
        <v>64798</v>
      </c>
      <c r="BV62" s="61">
        <f>+demanda!BV62*HTDCOEF!BV62</f>
        <v>989824</v>
      </c>
      <c r="BW62" s="61">
        <f>+demanda!BW62*HTDCOEF!BW62</f>
        <v>454111</v>
      </c>
      <c r="BX62" s="61">
        <f>+demanda!BX62*HTDCOEF!BX62</f>
        <v>92057</v>
      </c>
      <c r="BY62" s="61">
        <f>+demanda!BY62*HTDCOEF!BY62</f>
        <v>120168</v>
      </c>
      <c r="BZ62" s="61">
        <f>+demanda!BZ62*HTDCOEF!BZ62</f>
        <v>95508</v>
      </c>
      <c r="CA62" s="61">
        <f>+demanda!CA62*HTDCOEF!CA62</f>
        <v>221384</v>
      </c>
      <c r="CB62" s="61">
        <f>+demanda!CB62*HTDCOEF!CB62</f>
        <v>77429</v>
      </c>
      <c r="CC62" s="61">
        <f>+demanda!CC62*HTDCOEF!CC62</f>
        <v>57507</v>
      </c>
      <c r="CD62" s="61">
        <f>+demanda!CD62*HTDCOEF!CD62</f>
        <v>287113</v>
      </c>
      <c r="CE62" s="61">
        <f>+demanda!CE62*HTDCOEF!CE62</f>
        <v>214345</v>
      </c>
      <c r="CF62" s="61">
        <f>+demanda!CF62*HTDCOEF!CF62</f>
        <v>49755</v>
      </c>
      <c r="CG62" s="61">
        <f>+demanda!CG62*HTDCOEF!CG62</f>
        <v>121110</v>
      </c>
      <c r="CH62" s="61">
        <f>+demanda!CH62*HTDCOEF!CH62</f>
        <v>43538</v>
      </c>
      <c r="CI62" s="61">
        <f>+demanda!CI62*HTDCOEF!CI62</f>
        <v>136488</v>
      </c>
      <c r="CJ62" s="61">
        <f>+demanda!CJ62*HTDCOEF!CJ62</f>
        <v>17268</v>
      </c>
      <c r="CK62" s="61">
        <f>+demanda!CK62*HTDCOEF!CK62</f>
        <v>7291</v>
      </c>
      <c r="CL62" s="61">
        <f>+demanda!CL62*HTDCOEF!CL62</f>
        <v>702711</v>
      </c>
      <c r="CM62" s="61">
        <f>+demanda!CM62*HTDCOEF!CM62</f>
        <v>239766</v>
      </c>
    </row>
    <row r="63" spans="1:91" s="62" customFormat="1" x14ac:dyDescent="0.3">
      <c r="A63" s="60" t="s">
        <v>82</v>
      </c>
      <c r="B63" s="61">
        <f>+demanda!B63*HTDCOEF!B63</f>
        <v>5540097</v>
      </c>
      <c r="C63" s="61">
        <f>+demanda!C63*HTDCOEF!C63</f>
        <v>966347</v>
      </c>
      <c r="D63" s="61">
        <f>+demanda!D63*HTDCOEF!D63</f>
        <v>68543</v>
      </c>
      <c r="E63" s="61">
        <f>+demanda!E63*HTDCOEF!E63</f>
        <v>760016</v>
      </c>
      <c r="F63" s="61">
        <f>+demanda!F63*HTDCOEF!F63</f>
        <v>1011373</v>
      </c>
      <c r="G63" s="61">
        <f>+demanda!G63*HTDCOEF!G63</f>
        <v>451157</v>
      </c>
      <c r="H63" s="61">
        <f>+demanda!H63*HTDCOEF!H63</f>
        <v>888804</v>
      </c>
      <c r="I63" s="61">
        <f>+demanda!I63*HTDCOEF!I63</f>
        <v>3231853</v>
      </c>
      <c r="J63" s="61">
        <f>+demanda!J63*HTDCOEF!J63</f>
        <v>595675</v>
      </c>
      <c r="K63" s="61">
        <f>+demanda!K63*HTDCOEF!K63</f>
        <v>26521</v>
      </c>
      <c r="L63" s="61">
        <f>+demanda!L63*HTDCOEF!L63</f>
        <v>122259</v>
      </c>
      <c r="M63" s="61">
        <f>+demanda!M63*HTDCOEF!M63</f>
        <v>476090</v>
      </c>
      <c r="N63" s="61">
        <f>+demanda!N63*HTDCOEF!N63</f>
        <v>284713</v>
      </c>
      <c r="O63" s="61">
        <f>+demanda!O63*HTDCOEF!O63</f>
        <v>546597</v>
      </c>
      <c r="P63" s="61">
        <f>+demanda!P63*HTDCOEF!P63</f>
        <v>2308244</v>
      </c>
      <c r="Q63" s="61">
        <f>+demanda!Q63*HTDCOEF!Q63</f>
        <v>370673</v>
      </c>
      <c r="R63" s="61">
        <f>+demanda!R63*HTDCOEF!R63</f>
        <v>42022</v>
      </c>
      <c r="S63" s="61">
        <f>+demanda!S63*HTDCOEF!S63</f>
        <v>637758</v>
      </c>
      <c r="T63" s="61">
        <f>+demanda!T63*HTDCOEF!T63</f>
        <v>535283</v>
      </c>
      <c r="U63" s="61">
        <f>+demanda!U63*HTDCOEF!U63</f>
        <v>166444</v>
      </c>
      <c r="V63" s="61">
        <f>+demanda!V63*HTDCOEF!V63</f>
        <v>342208</v>
      </c>
      <c r="W63" s="61">
        <f>+demanda!W63*HTDCOEF!W63</f>
        <v>16013165</v>
      </c>
      <c r="X63" s="61">
        <f>+demanda!X63*HTDCOEF!X63</f>
        <v>2193025</v>
      </c>
      <c r="Y63" s="61">
        <f>+demanda!Y63*HTDCOEF!Y63</f>
        <v>237980</v>
      </c>
      <c r="Z63" s="61">
        <f>+demanda!Z63*HTDCOEF!Z63</f>
        <v>5606991</v>
      </c>
      <c r="AA63" s="61">
        <f>+demanda!AA63*HTDCOEF!AA63</f>
        <v>2312262</v>
      </c>
      <c r="AB63" s="61">
        <f>+demanda!AB63*HTDCOEF!AB63</f>
        <v>1360094</v>
      </c>
      <c r="AC63" s="61">
        <f>+demanda!AC63*HTDCOEF!AC63</f>
        <v>1773267</v>
      </c>
      <c r="AD63" s="61">
        <f>+demanda!AD63*HTDCOEF!AD63</f>
        <v>6581936</v>
      </c>
      <c r="AE63" s="61">
        <f>+demanda!AE63*HTDCOEF!AE63</f>
        <v>1231488</v>
      </c>
      <c r="AF63" s="61">
        <f>+demanda!AF63*HTDCOEF!AF63</f>
        <v>59824</v>
      </c>
      <c r="AG63" s="61">
        <f>+demanda!AG63*HTDCOEF!AG63</f>
        <v>518386</v>
      </c>
      <c r="AH63" s="61">
        <f>+demanda!AH63*HTDCOEF!AH63</f>
        <v>902125</v>
      </c>
      <c r="AI63" s="61">
        <f>+demanda!AI63*HTDCOEF!AI63</f>
        <v>754832</v>
      </c>
      <c r="AJ63" s="61">
        <f>+demanda!AJ63*HTDCOEF!AJ63</f>
        <v>981037</v>
      </c>
      <c r="AK63" s="61">
        <f>+demanda!AK63*HTDCOEF!AK63</f>
        <v>9431229</v>
      </c>
      <c r="AL63" s="61">
        <f>+demanda!AL63*HTDCOEF!AL63</f>
        <v>961537</v>
      </c>
      <c r="AM63" s="61">
        <f>+demanda!AM63*HTDCOEF!AM63</f>
        <v>178156</v>
      </c>
      <c r="AN63" s="61">
        <f>+demanda!AN63*HTDCOEF!AN63</f>
        <v>5088604</v>
      </c>
      <c r="AO63" s="61">
        <f>+demanda!AO63*HTDCOEF!AO63</f>
        <v>1410137</v>
      </c>
      <c r="AP63" s="61">
        <f>+demanda!AP63*HTDCOEF!AP63</f>
        <v>605261</v>
      </c>
      <c r="AQ63" s="61">
        <f>+demanda!AQ63*HTDCOEF!AQ63</f>
        <v>792231</v>
      </c>
      <c r="AR63" s="61">
        <f>+demanda!AR63*HTDCOEF!AR63</f>
        <v>43192</v>
      </c>
      <c r="AS63" s="61">
        <f>+demanda!AS63*HTDCOEF!AS63</f>
        <v>95548</v>
      </c>
      <c r="AT63" s="61">
        <f>+demanda!AT63*HTDCOEF!AT63</f>
        <v>86258</v>
      </c>
      <c r="AU63" s="61">
        <f>+demanda!AU63*HTDCOEF!AU63</f>
        <v>222345</v>
      </c>
      <c r="AV63" s="61">
        <f>+demanda!AV63*HTDCOEF!AV63</f>
        <v>24214</v>
      </c>
      <c r="AW63" s="61">
        <f>+demanda!AW63*HTDCOEF!AW63</f>
        <v>38462</v>
      </c>
      <c r="AX63" s="61">
        <f>+demanda!AX63*HTDCOEF!AX63</f>
        <v>239770</v>
      </c>
      <c r="AY63" s="61">
        <f>+demanda!AY63*HTDCOEF!AY63</f>
        <v>216559</v>
      </c>
      <c r="AZ63" s="61">
        <f>+demanda!AZ63*HTDCOEF!AZ63</f>
        <v>34460</v>
      </c>
      <c r="BA63" s="61">
        <f>+demanda!BA63*HTDCOEF!BA63</f>
        <v>68174</v>
      </c>
      <c r="BB63" s="61">
        <f>+demanda!BB63*HTDCOEF!BB63</f>
        <v>57832</v>
      </c>
      <c r="BC63" s="61">
        <f>+demanda!BC63*HTDCOEF!BC63</f>
        <v>144565</v>
      </c>
      <c r="BD63" s="61">
        <f>+demanda!BD63*HTDCOEF!BD63</f>
        <v>21092</v>
      </c>
      <c r="BE63" s="61">
        <f>+demanda!BE63*HTDCOEF!BE63</f>
        <v>34923</v>
      </c>
      <c r="BF63" s="61">
        <f>+demanda!BF63*HTDCOEF!BF63</f>
        <v>121105</v>
      </c>
      <c r="BG63" s="61">
        <f>+demanda!BG63*HTDCOEF!BG63</f>
        <v>113524</v>
      </c>
      <c r="BH63" s="61">
        <f>+demanda!BH63*HTDCOEF!BH63</f>
        <v>8732</v>
      </c>
      <c r="BI63" s="61">
        <f>+demanda!BI63*HTDCOEF!BI63</f>
        <v>27373</v>
      </c>
      <c r="BJ63" s="61">
        <f>+demanda!BJ63*HTDCOEF!BJ63</f>
        <v>28426</v>
      </c>
      <c r="BK63" s="61">
        <f>+demanda!BK63*HTDCOEF!BK63</f>
        <v>77781</v>
      </c>
      <c r="BL63" s="61">
        <f>+demanda!BL63*HTDCOEF!BL63</f>
        <v>3121</v>
      </c>
      <c r="BM63" s="61">
        <f>+demanda!BM63*HTDCOEF!BM63</f>
        <v>3540</v>
      </c>
      <c r="BN63" s="61">
        <f>+demanda!BN63*HTDCOEF!BN63</f>
        <v>118666</v>
      </c>
      <c r="BO63" s="61">
        <f>+demanda!BO63*HTDCOEF!BO63</f>
        <v>103034</v>
      </c>
      <c r="BP63" s="61">
        <f>+demanda!BP63*HTDCOEF!BP63</f>
        <v>117350</v>
      </c>
      <c r="BQ63" s="61">
        <f>+demanda!BQ63*HTDCOEF!BQ63</f>
        <v>196032</v>
      </c>
      <c r="BR63" s="61">
        <f>+demanda!BR63*HTDCOEF!BR63</f>
        <v>142614</v>
      </c>
      <c r="BS63" s="61">
        <f>+demanda!BS63*HTDCOEF!BS63</f>
        <v>430093</v>
      </c>
      <c r="BT63" s="61">
        <f>+demanda!BT63*HTDCOEF!BT63</f>
        <v>47923</v>
      </c>
      <c r="BU63" s="61">
        <f>+demanda!BU63*HTDCOEF!BU63</f>
        <v>63217</v>
      </c>
      <c r="BV63" s="61">
        <f>+demanda!BV63*HTDCOEF!BV63</f>
        <v>766817</v>
      </c>
      <c r="BW63" s="61">
        <f>+demanda!BW63*HTDCOEF!BW63</f>
        <v>428980</v>
      </c>
      <c r="BX63" s="61">
        <f>+demanda!BX63*HTDCOEF!BX63</f>
        <v>85398</v>
      </c>
      <c r="BY63" s="61">
        <f>+demanda!BY63*HTDCOEF!BY63</f>
        <v>132281</v>
      </c>
      <c r="BZ63" s="61">
        <f>+demanda!BZ63*HTDCOEF!BZ63</f>
        <v>101171</v>
      </c>
      <c r="CA63" s="61">
        <f>+demanda!CA63*HTDCOEF!CA63</f>
        <v>289454</v>
      </c>
      <c r="CB63" s="61">
        <f>+demanda!CB63*HTDCOEF!CB63</f>
        <v>40323</v>
      </c>
      <c r="CC63" s="61">
        <f>+demanda!CC63*HTDCOEF!CC63</f>
        <v>57529</v>
      </c>
      <c r="CD63" s="61">
        <f>+demanda!CD63*HTDCOEF!CD63</f>
        <v>304571</v>
      </c>
      <c r="CE63" s="61">
        <f>+demanda!CE63*HTDCOEF!CE63</f>
        <v>220762</v>
      </c>
      <c r="CF63" s="61">
        <f>+demanda!CF63*HTDCOEF!CF63</f>
        <v>31952</v>
      </c>
      <c r="CG63" s="61">
        <f>+demanda!CG63*HTDCOEF!CG63</f>
        <v>63751</v>
      </c>
      <c r="CH63" s="61">
        <f>+demanda!CH63*HTDCOEF!CH63</f>
        <v>41443</v>
      </c>
      <c r="CI63" s="61">
        <f>+demanda!CI63*HTDCOEF!CI63</f>
        <v>140640</v>
      </c>
      <c r="CJ63" s="61">
        <f>+demanda!CJ63*HTDCOEF!CJ63</f>
        <v>7600</v>
      </c>
      <c r="CK63" s="61">
        <f>+demanda!CK63*HTDCOEF!CK63</f>
        <v>5688</v>
      </c>
      <c r="CL63" s="61">
        <f>+demanda!CL63*HTDCOEF!CL63</f>
        <v>462246</v>
      </c>
      <c r="CM63" s="61">
        <f>+demanda!CM63*HTDCOEF!CM63</f>
        <v>208217</v>
      </c>
    </row>
    <row r="64" spans="1:91" s="62" customFormat="1" x14ac:dyDescent="0.3">
      <c r="A64" s="60" t="s">
        <v>83</v>
      </c>
      <c r="B64" s="61">
        <f>+demanda!B64*HTDCOEF!B64</f>
        <v>4984634</v>
      </c>
      <c r="C64" s="61">
        <f>+demanda!C64*HTDCOEF!C64</f>
        <v>892265</v>
      </c>
      <c r="D64" s="61">
        <f>+demanda!D64*HTDCOEF!D64</f>
        <v>55727</v>
      </c>
      <c r="E64" s="61">
        <f>+demanda!E64*HTDCOEF!E64</f>
        <v>739102</v>
      </c>
      <c r="F64" s="61">
        <f>+demanda!F64*HTDCOEF!F64</f>
        <v>900538</v>
      </c>
      <c r="G64" s="61">
        <f>+demanda!G64*HTDCOEF!G64</f>
        <v>406855</v>
      </c>
      <c r="H64" s="61">
        <f>+demanda!H64*HTDCOEF!H64</f>
        <v>847583</v>
      </c>
      <c r="I64" s="61">
        <f>+demanda!I64*HTDCOEF!I64</f>
        <v>2655015</v>
      </c>
      <c r="J64" s="61">
        <f>+demanda!J64*HTDCOEF!J64</f>
        <v>496846</v>
      </c>
      <c r="K64" s="61">
        <f>+demanda!K64*HTDCOEF!K64</f>
        <v>23268</v>
      </c>
      <c r="L64" s="61">
        <f>+demanda!L64*HTDCOEF!L64</f>
        <v>94678</v>
      </c>
      <c r="M64" s="61">
        <f>+demanda!M64*HTDCOEF!M64</f>
        <v>378975</v>
      </c>
      <c r="N64" s="61">
        <f>+demanda!N64*HTDCOEF!N64</f>
        <v>238814</v>
      </c>
      <c r="O64" s="61">
        <f>+demanda!O64*HTDCOEF!O64</f>
        <v>485984</v>
      </c>
      <c r="P64" s="61">
        <f>+demanda!P64*HTDCOEF!P64</f>
        <v>2329619</v>
      </c>
      <c r="Q64" s="61">
        <f>+demanda!Q64*HTDCOEF!Q64</f>
        <v>395419</v>
      </c>
      <c r="R64" s="61">
        <f>+demanda!R64*HTDCOEF!R64</f>
        <v>32458</v>
      </c>
      <c r="S64" s="61">
        <f>+demanda!S64*HTDCOEF!S64</f>
        <v>644425</v>
      </c>
      <c r="T64" s="61">
        <f>+demanda!T64*HTDCOEF!T64</f>
        <v>521563</v>
      </c>
      <c r="U64" s="61">
        <f>+demanda!U64*HTDCOEF!U64</f>
        <v>168041</v>
      </c>
      <c r="V64" s="61">
        <f>+demanda!V64*HTDCOEF!V64</f>
        <v>361600</v>
      </c>
      <c r="W64" s="61">
        <f>+demanda!W64*HTDCOEF!W64</f>
        <v>15200690</v>
      </c>
      <c r="X64" s="61">
        <f>+demanda!X64*HTDCOEF!X64</f>
        <v>2042959</v>
      </c>
      <c r="Y64" s="61">
        <f>+demanda!Y64*HTDCOEF!Y64</f>
        <v>224756</v>
      </c>
      <c r="Z64" s="61">
        <f>+demanda!Z64*HTDCOEF!Z64</f>
        <v>5858214</v>
      </c>
      <c r="AA64" s="61">
        <f>+demanda!AA64*HTDCOEF!AA64</f>
        <v>2026648</v>
      </c>
      <c r="AB64" s="61">
        <f>+demanda!AB64*HTDCOEF!AB64</f>
        <v>1291976</v>
      </c>
      <c r="AC64" s="61">
        <f>+demanda!AC64*HTDCOEF!AC64</f>
        <v>1691367</v>
      </c>
      <c r="AD64" s="61">
        <f>+demanda!AD64*HTDCOEF!AD64</f>
        <v>5316890</v>
      </c>
      <c r="AE64" s="61">
        <f>+demanda!AE64*HTDCOEF!AE64</f>
        <v>960332</v>
      </c>
      <c r="AF64" s="61">
        <f>+demanda!AF64*HTDCOEF!AF64</f>
        <v>55492</v>
      </c>
      <c r="AG64" s="61">
        <f>+demanda!AG64*HTDCOEF!AG64</f>
        <v>430545</v>
      </c>
      <c r="AH64" s="61">
        <f>+demanda!AH64*HTDCOEF!AH64</f>
        <v>710738</v>
      </c>
      <c r="AI64" s="61">
        <f>+demanda!AI64*HTDCOEF!AI64</f>
        <v>645214</v>
      </c>
      <c r="AJ64" s="61">
        <f>+demanda!AJ64*HTDCOEF!AJ64</f>
        <v>856283</v>
      </c>
      <c r="AK64" s="61">
        <f>+demanda!AK64*HTDCOEF!AK64</f>
        <v>9883800</v>
      </c>
      <c r="AL64" s="61">
        <f>+demanda!AL64*HTDCOEF!AL64</f>
        <v>1082626</v>
      </c>
      <c r="AM64" s="61">
        <f>+demanda!AM64*HTDCOEF!AM64</f>
        <v>169263</v>
      </c>
      <c r="AN64" s="61">
        <f>+demanda!AN64*HTDCOEF!AN64</f>
        <v>5427669</v>
      </c>
      <c r="AO64" s="61">
        <f>+demanda!AO64*HTDCOEF!AO64</f>
        <v>1315910</v>
      </c>
      <c r="AP64" s="61">
        <f>+demanda!AP64*HTDCOEF!AP64</f>
        <v>646762</v>
      </c>
      <c r="AQ64" s="61">
        <f>+demanda!AQ64*HTDCOEF!AQ64</f>
        <v>835084</v>
      </c>
      <c r="AR64" s="61">
        <f>+demanda!AR64*HTDCOEF!AR64</f>
        <v>41313</v>
      </c>
      <c r="AS64" s="61">
        <f>+demanda!AS64*HTDCOEF!AS64</f>
        <v>83733</v>
      </c>
      <c r="AT64" s="61">
        <f>+demanda!AT64*HTDCOEF!AT64</f>
        <v>73529</v>
      </c>
      <c r="AU64" s="61">
        <f>+demanda!AU64*HTDCOEF!AU64</f>
        <v>200753</v>
      </c>
      <c r="AV64" s="61">
        <f>+demanda!AV64*HTDCOEF!AV64</f>
        <v>25284</v>
      </c>
      <c r="AW64" s="61">
        <f>+demanda!AW64*HTDCOEF!AW64</f>
        <v>26610</v>
      </c>
      <c r="AX64" s="61">
        <f>+demanda!AX64*HTDCOEF!AX64</f>
        <v>223154</v>
      </c>
      <c r="AY64" s="61">
        <f>+demanda!AY64*HTDCOEF!AY64</f>
        <v>217888</v>
      </c>
      <c r="AZ64" s="61">
        <f>+demanda!AZ64*HTDCOEF!AZ64</f>
        <v>31323</v>
      </c>
      <c r="BA64" s="61">
        <f>+demanda!BA64*HTDCOEF!BA64</f>
        <v>52157</v>
      </c>
      <c r="BB64" s="61">
        <f>+demanda!BB64*HTDCOEF!BB64</f>
        <v>48792</v>
      </c>
      <c r="BC64" s="61">
        <f>+demanda!BC64*HTDCOEF!BC64</f>
        <v>123586</v>
      </c>
      <c r="BD64" s="61">
        <f>+demanda!BD64*HTDCOEF!BD64</f>
        <v>19061</v>
      </c>
      <c r="BE64" s="61">
        <f>+demanda!BE64*HTDCOEF!BE64</f>
        <v>23429</v>
      </c>
      <c r="BF64" s="61">
        <f>+demanda!BF64*HTDCOEF!BF64</f>
        <v>90312</v>
      </c>
      <c r="BG64" s="61">
        <f>+demanda!BG64*HTDCOEF!BG64</f>
        <v>108185</v>
      </c>
      <c r="BH64" s="61">
        <f>+demanda!BH64*HTDCOEF!BH64</f>
        <v>9990</v>
      </c>
      <c r="BI64" s="61">
        <f>+demanda!BI64*HTDCOEF!BI64</f>
        <v>31576</v>
      </c>
      <c r="BJ64" s="61">
        <f>+demanda!BJ64*HTDCOEF!BJ64</f>
        <v>24737</v>
      </c>
      <c r="BK64" s="61">
        <f>+demanda!BK64*HTDCOEF!BK64</f>
        <v>77167</v>
      </c>
      <c r="BL64" s="61">
        <f>+demanda!BL64*HTDCOEF!BL64</f>
        <v>6223</v>
      </c>
      <c r="BM64" s="61">
        <f>+demanda!BM64*HTDCOEF!BM64</f>
        <v>3181</v>
      </c>
      <c r="BN64" s="61">
        <f>+demanda!BN64*HTDCOEF!BN64</f>
        <v>132842</v>
      </c>
      <c r="BO64" s="61">
        <f>+demanda!BO64*HTDCOEF!BO64</f>
        <v>109702</v>
      </c>
      <c r="BP64" s="61">
        <f>+demanda!BP64*HTDCOEF!BP64</f>
        <v>118831</v>
      </c>
      <c r="BQ64" s="61">
        <f>+demanda!BQ64*HTDCOEF!BQ64</f>
        <v>177001</v>
      </c>
      <c r="BR64" s="61">
        <f>+demanda!BR64*HTDCOEF!BR64</f>
        <v>120941</v>
      </c>
      <c r="BS64" s="61">
        <f>+demanda!BS64*HTDCOEF!BS64</f>
        <v>379597</v>
      </c>
      <c r="BT64" s="61">
        <f>+demanda!BT64*HTDCOEF!BT64</f>
        <v>67649</v>
      </c>
      <c r="BU64" s="61">
        <f>+demanda!BU64*HTDCOEF!BU64</f>
        <v>45325</v>
      </c>
      <c r="BV64" s="61">
        <f>+demanda!BV64*HTDCOEF!BV64</f>
        <v>737402</v>
      </c>
      <c r="BW64" s="61">
        <f>+demanda!BW64*HTDCOEF!BW64</f>
        <v>396212</v>
      </c>
      <c r="BX64" s="61">
        <f>+demanda!BX64*HTDCOEF!BX64</f>
        <v>77367</v>
      </c>
      <c r="BY64" s="61">
        <f>+demanda!BY64*HTDCOEF!BY64</f>
        <v>91409</v>
      </c>
      <c r="BZ64" s="61">
        <f>+demanda!BZ64*HTDCOEF!BZ64</f>
        <v>82990</v>
      </c>
      <c r="CA64" s="61">
        <f>+demanda!CA64*HTDCOEF!CA64</f>
        <v>245965</v>
      </c>
      <c r="CB64" s="61">
        <f>+demanda!CB64*HTDCOEF!CB64</f>
        <v>41897</v>
      </c>
      <c r="CC64" s="61">
        <f>+demanda!CC64*HTDCOEF!CC64</f>
        <v>39047</v>
      </c>
      <c r="CD64" s="61">
        <f>+demanda!CD64*HTDCOEF!CD64</f>
        <v>198720</v>
      </c>
      <c r="CE64" s="61">
        <f>+demanda!CE64*HTDCOEF!CE64</f>
        <v>182936</v>
      </c>
      <c r="CF64" s="61">
        <f>+demanda!CF64*HTDCOEF!CF64</f>
        <v>41464</v>
      </c>
      <c r="CG64" s="61">
        <f>+demanda!CG64*HTDCOEF!CG64</f>
        <v>85592</v>
      </c>
      <c r="CH64" s="61">
        <f>+demanda!CH64*HTDCOEF!CH64</f>
        <v>37951</v>
      </c>
      <c r="CI64" s="61">
        <f>+demanda!CI64*HTDCOEF!CI64</f>
        <v>133631</v>
      </c>
      <c r="CJ64" s="61">
        <f>+demanda!CJ64*HTDCOEF!CJ64</f>
        <v>25752</v>
      </c>
      <c r="CK64" s="61">
        <f>+demanda!CK64*HTDCOEF!CK64</f>
        <v>6278</v>
      </c>
      <c r="CL64" s="61">
        <f>+demanda!CL64*HTDCOEF!CL64</f>
        <v>538682</v>
      </c>
      <c r="CM64" s="61">
        <f>+demanda!CM64*HTDCOEF!CM64</f>
        <v>213277</v>
      </c>
    </row>
    <row r="65" spans="1:91" s="62" customFormat="1" x14ac:dyDescent="0.3">
      <c r="A65" s="60" t="s">
        <v>84</v>
      </c>
      <c r="B65" s="61">
        <f>+demanda!B65*HTDCOEF!B65</f>
        <v>5689624</v>
      </c>
      <c r="C65" s="61">
        <f>+demanda!C65*HTDCOEF!C65</f>
        <v>1049004</v>
      </c>
      <c r="D65" s="61">
        <f>+demanda!D65*HTDCOEF!D65</f>
        <v>129922</v>
      </c>
      <c r="E65" s="61">
        <f>+demanda!E65*HTDCOEF!E65</f>
        <v>744398</v>
      </c>
      <c r="F65" s="61">
        <f>+demanda!F65*HTDCOEF!F65</f>
        <v>1023683</v>
      </c>
      <c r="G65" s="61">
        <f>+demanda!G65*HTDCOEF!G65</f>
        <v>508080</v>
      </c>
      <c r="H65" s="61">
        <f>+demanda!H65*HTDCOEF!H65</f>
        <v>887678</v>
      </c>
      <c r="I65" s="61">
        <f>+demanda!I65*HTDCOEF!I65</f>
        <v>3157734</v>
      </c>
      <c r="J65" s="61">
        <f>+demanda!J65*HTDCOEF!J65</f>
        <v>622114</v>
      </c>
      <c r="K65" s="61">
        <f>+demanda!K65*HTDCOEF!K65</f>
        <v>54662</v>
      </c>
      <c r="L65" s="61">
        <f>+demanda!L65*HTDCOEF!L65</f>
        <v>93796</v>
      </c>
      <c r="M65" s="61">
        <f>+demanda!M65*HTDCOEF!M65</f>
        <v>435363</v>
      </c>
      <c r="N65" s="61">
        <f>+demanda!N65*HTDCOEF!N65</f>
        <v>318443</v>
      </c>
      <c r="O65" s="61">
        <f>+demanda!O65*HTDCOEF!O65</f>
        <v>512811</v>
      </c>
      <c r="P65" s="61">
        <f>+demanda!P65*HTDCOEF!P65</f>
        <v>2531890</v>
      </c>
      <c r="Q65" s="61">
        <f>+demanda!Q65*HTDCOEF!Q65</f>
        <v>426890</v>
      </c>
      <c r="R65" s="61">
        <f>+demanda!R65*HTDCOEF!R65</f>
        <v>75260</v>
      </c>
      <c r="S65" s="61">
        <f>+demanda!S65*HTDCOEF!S65</f>
        <v>650602</v>
      </c>
      <c r="T65" s="61">
        <f>+demanda!T65*HTDCOEF!T65</f>
        <v>588319</v>
      </c>
      <c r="U65" s="61">
        <f>+demanda!U65*HTDCOEF!U65</f>
        <v>189637</v>
      </c>
      <c r="V65" s="61">
        <f>+demanda!V65*HTDCOEF!V65</f>
        <v>374867</v>
      </c>
      <c r="W65" s="61">
        <f>+demanda!W65*HTDCOEF!W65</f>
        <v>16346534</v>
      </c>
      <c r="X65" s="61">
        <f>+demanda!X65*HTDCOEF!X65</f>
        <v>2491926</v>
      </c>
      <c r="Y65" s="61">
        <f>+demanda!Y65*HTDCOEF!Y65</f>
        <v>522678</v>
      </c>
      <c r="Z65" s="61">
        <f>+demanda!Z65*HTDCOEF!Z65</f>
        <v>5431297</v>
      </c>
      <c r="AA65" s="61">
        <f>+demanda!AA65*HTDCOEF!AA65</f>
        <v>2328476</v>
      </c>
      <c r="AB65" s="61">
        <f>+demanda!AB65*HTDCOEF!AB65</f>
        <v>1457446</v>
      </c>
      <c r="AC65" s="61">
        <f>+demanda!AC65*HTDCOEF!AC65</f>
        <v>1692260</v>
      </c>
      <c r="AD65" s="61">
        <f>+demanda!AD65*HTDCOEF!AD65</f>
        <v>6225212</v>
      </c>
      <c r="AE65" s="61">
        <f>+demanda!AE65*HTDCOEF!AE65</f>
        <v>1261758</v>
      </c>
      <c r="AF65" s="61">
        <f>+demanda!AF65*HTDCOEF!AF65</f>
        <v>167520</v>
      </c>
      <c r="AG65" s="61">
        <f>+demanda!AG65*HTDCOEF!AG65</f>
        <v>390804</v>
      </c>
      <c r="AH65" s="61">
        <f>+demanda!AH65*HTDCOEF!AH65</f>
        <v>793586</v>
      </c>
      <c r="AI65" s="61">
        <f>+demanda!AI65*HTDCOEF!AI65</f>
        <v>761147</v>
      </c>
      <c r="AJ65" s="61">
        <f>+demanda!AJ65*HTDCOEF!AJ65</f>
        <v>862468</v>
      </c>
      <c r="AK65" s="61">
        <f>+demanda!AK65*HTDCOEF!AK65</f>
        <v>10121322</v>
      </c>
      <c r="AL65" s="61">
        <f>+demanda!AL65*HTDCOEF!AL65</f>
        <v>1230168</v>
      </c>
      <c r="AM65" s="61">
        <f>+demanda!AM65*HTDCOEF!AM65</f>
        <v>355159</v>
      </c>
      <c r="AN65" s="61">
        <f>+demanda!AN65*HTDCOEF!AN65</f>
        <v>5040492</v>
      </c>
      <c r="AO65" s="61">
        <f>+demanda!AO65*HTDCOEF!AO65</f>
        <v>1534890</v>
      </c>
      <c r="AP65" s="61">
        <f>+demanda!AP65*HTDCOEF!AP65</f>
        <v>696299</v>
      </c>
      <c r="AQ65" s="61">
        <f>+demanda!AQ65*HTDCOEF!AQ65</f>
        <v>829793</v>
      </c>
      <c r="AR65" s="61">
        <f>+demanda!AR65*HTDCOEF!AR65</f>
        <v>59417</v>
      </c>
      <c r="AS65" s="61">
        <f>+demanda!AS65*HTDCOEF!AS65</f>
        <v>119263</v>
      </c>
      <c r="AT65" s="61">
        <f>+demanda!AT65*HTDCOEF!AT65</f>
        <v>82095</v>
      </c>
      <c r="AU65" s="61">
        <f>+demanda!AU65*HTDCOEF!AU65</f>
        <v>200108</v>
      </c>
      <c r="AV65" s="61">
        <f>+demanda!AV65*HTDCOEF!AV65</f>
        <v>40074</v>
      </c>
      <c r="AW65" s="61">
        <f>+demanda!AW65*HTDCOEF!AW65</f>
        <v>34249</v>
      </c>
      <c r="AX65" s="61">
        <f>+demanda!AX65*HTDCOEF!AX65</f>
        <v>281267</v>
      </c>
      <c r="AY65" s="61">
        <f>+demanda!AY65*HTDCOEF!AY65</f>
        <v>232531</v>
      </c>
      <c r="AZ65" s="61">
        <f>+demanda!AZ65*HTDCOEF!AZ65</f>
        <v>48152</v>
      </c>
      <c r="BA65" s="61">
        <f>+demanda!BA65*HTDCOEF!BA65</f>
        <v>81006</v>
      </c>
      <c r="BB65" s="61">
        <f>+demanda!BB65*HTDCOEF!BB65</f>
        <v>56096</v>
      </c>
      <c r="BC65" s="61">
        <f>+demanda!BC65*HTDCOEF!BC65</f>
        <v>125544</v>
      </c>
      <c r="BD65" s="61">
        <f>+demanda!BD65*HTDCOEF!BD65</f>
        <v>33617</v>
      </c>
      <c r="BE65" s="61">
        <f>+demanda!BE65*HTDCOEF!BE65</f>
        <v>31240</v>
      </c>
      <c r="BF65" s="61">
        <f>+demanda!BF65*HTDCOEF!BF65</f>
        <v>122933</v>
      </c>
      <c r="BG65" s="61">
        <f>+demanda!BG65*HTDCOEF!BG65</f>
        <v>123524</v>
      </c>
      <c r="BH65" s="61">
        <f>+demanda!BH65*HTDCOEF!BH65</f>
        <v>11265</v>
      </c>
      <c r="BI65" s="61">
        <f>+demanda!BI65*HTDCOEF!BI65</f>
        <v>38257</v>
      </c>
      <c r="BJ65" s="61">
        <f>+demanda!BJ65*HTDCOEF!BJ65</f>
        <v>25998</v>
      </c>
      <c r="BK65" s="61">
        <f>+demanda!BK65*HTDCOEF!BK65</f>
        <v>74563</v>
      </c>
      <c r="BL65" s="61">
        <f>+demanda!BL65*HTDCOEF!BL65</f>
        <v>6457</v>
      </c>
      <c r="BM65" s="61">
        <f>+demanda!BM65*HTDCOEF!BM65</f>
        <v>3009</v>
      </c>
      <c r="BN65" s="61">
        <f>+demanda!BN65*HTDCOEF!BN65</f>
        <v>158333</v>
      </c>
      <c r="BO65" s="61">
        <f>+demanda!BO65*HTDCOEF!BO65</f>
        <v>109007</v>
      </c>
      <c r="BP65" s="61">
        <f>+demanda!BP65*HTDCOEF!BP65</f>
        <v>188663</v>
      </c>
      <c r="BQ65" s="61">
        <f>+demanda!BQ65*HTDCOEF!BQ65</f>
        <v>244980</v>
      </c>
      <c r="BR65" s="61">
        <f>+demanda!BR65*HTDCOEF!BR65</f>
        <v>130433</v>
      </c>
      <c r="BS65" s="61">
        <f>+demanda!BS65*HTDCOEF!BS65</f>
        <v>389378</v>
      </c>
      <c r="BT65" s="61">
        <f>+demanda!BT65*HTDCOEF!BT65</f>
        <v>139445</v>
      </c>
      <c r="BU65" s="61">
        <f>+demanda!BU65*HTDCOEF!BU65</f>
        <v>55224</v>
      </c>
      <c r="BV65" s="61">
        <f>+demanda!BV65*HTDCOEF!BV65</f>
        <v>919408</v>
      </c>
      <c r="BW65" s="61">
        <f>+demanda!BW65*HTDCOEF!BW65</f>
        <v>424395</v>
      </c>
      <c r="BX65" s="61">
        <f>+demanda!BX65*HTDCOEF!BX65</f>
        <v>133527</v>
      </c>
      <c r="BY65" s="61">
        <f>+demanda!BY65*HTDCOEF!BY65</f>
        <v>143077</v>
      </c>
      <c r="BZ65" s="61">
        <f>+demanda!BZ65*HTDCOEF!BZ65</f>
        <v>91801</v>
      </c>
      <c r="CA65" s="61">
        <f>+demanda!CA65*HTDCOEF!CA65</f>
        <v>244840</v>
      </c>
      <c r="CB65" s="61">
        <f>+demanda!CB65*HTDCOEF!CB65</f>
        <v>112318</v>
      </c>
      <c r="CC65" s="61">
        <f>+demanda!CC65*HTDCOEF!CC65</f>
        <v>49896</v>
      </c>
      <c r="CD65" s="61">
        <f>+demanda!CD65*HTDCOEF!CD65</f>
        <v>277793</v>
      </c>
      <c r="CE65" s="61">
        <f>+demanda!CE65*HTDCOEF!CE65</f>
        <v>208505</v>
      </c>
      <c r="CF65" s="61">
        <f>+demanda!CF65*HTDCOEF!CF65</f>
        <v>55136</v>
      </c>
      <c r="CG65" s="61">
        <f>+demanda!CG65*HTDCOEF!CG65</f>
        <v>101903</v>
      </c>
      <c r="CH65" s="61">
        <f>+demanda!CH65*HTDCOEF!CH65</f>
        <v>38632</v>
      </c>
      <c r="CI65" s="61">
        <f>+demanda!CI65*HTDCOEF!CI65</f>
        <v>144538</v>
      </c>
      <c r="CJ65" s="61">
        <f>+demanda!CJ65*HTDCOEF!CJ65</f>
        <v>27127</v>
      </c>
      <c r="CK65" s="61">
        <f>+demanda!CK65*HTDCOEF!CK65</f>
        <v>5327</v>
      </c>
      <c r="CL65" s="61">
        <f>+demanda!CL65*HTDCOEF!CL65</f>
        <v>641615</v>
      </c>
      <c r="CM65" s="61">
        <f>+demanda!CM65*HTDCOEF!CM65</f>
        <v>215891</v>
      </c>
    </row>
    <row r="66" spans="1:91" s="62" customFormat="1" x14ac:dyDescent="0.3">
      <c r="A66" s="60" t="s">
        <v>85</v>
      </c>
      <c r="B66" s="61">
        <f>+demanda!B66*HTDCOEF!B66</f>
        <v>6921086</v>
      </c>
      <c r="C66" s="61">
        <f>+demanda!C66*HTDCOEF!C66</f>
        <v>1291347</v>
      </c>
      <c r="D66" s="61">
        <f>+demanda!D66*HTDCOEF!D66</f>
        <v>248405</v>
      </c>
      <c r="E66" s="61">
        <f>+demanda!E66*HTDCOEF!E66</f>
        <v>803834</v>
      </c>
      <c r="F66" s="61">
        <f>+demanda!F66*HTDCOEF!F66</f>
        <v>1318810</v>
      </c>
      <c r="G66" s="61">
        <f>+demanda!G66*HTDCOEF!G66</f>
        <v>638042</v>
      </c>
      <c r="H66" s="61">
        <f>+demanda!H66*HTDCOEF!H66</f>
        <v>983876</v>
      </c>
      <c r="I66" s="61">
        <f>+demanda!I66*HTDCOEF!I66</f>
        <v>3706176</v>
      </c>
      <c r="J66" s="61">
        <f>+demanda!J66*HTDCOEF!J66</f>
        <v>705705</v>
      </c>
      <c r="K66" s="61">
        <f>+demanda!K66*HTDCOEF!K66</f>
        <v>81237</v>
      </c>
      <c r="L66" s="61">
        <f>+demanda!L66*HTDCOEF!L66</f>
        <v>113076</v>
      </c>
      <c r="M66" s="61">
        <f>+demanda!M66*HTDCOEF!M66</f>
        <v>545304</v>
      </c>
      <c r="N66" s="61">
        <f>+demanda!N66*HTDCOEF!N66</f>
        <v>384076</v>
      </c>
      <c r="O66" s="61">
        <f>+demanda!O66*HTDCOEF!O66</f>
        <v>527856</v>
      </c>
      <c r="P66" s="61">
        <f>+demanda!P66*HTDCOEF!P66</f>
        <v>3214910</v>
      </c>
      <c r="Q66" s="61">
        <f>+demanda!Q66*HTDCOEF!Q66</f>
        <v>585642</v>
      </c>
      <c r="R66" s="61">
        <f>+demanda!R66*HTDCOEF!R66</f>
        <v>167168</v>
      </c>
      <c r="S66" s="61">
        <f>+demanda!S66*HTDCOEF!S66</f>
        <v>690758</v>
      </c>
      <c r="T66" s="61">
        <f>+demanda!T66*HTDCOEF!T66</f>
        <v>773506</v>
      </c>
      <c r="U66" s="61">
        <f>+demanda!U66*HTDCOEF!U66</f>
        <v>253967</v>
      </c>
      <c r="V66" s="61">
        <f>+demanda!V66*HTDCOEF!V66</f>
        <v>456020</v>
      </c>
      <c r="W66" s="61">
        <f>+demanda!W66*HTDCOEF!W66</f>
        <v>20508641</v>
      </c>
      <c r="X66" s="61">
        <f>+demanda!X66*HTDCOEF!X66</f>
        <v>3380964</v>
      </c>
      <c r="Y66" s="61">
        <f>+demanda!Y66*HTDCOEF!Y66</f>
        <v>1215890</v>
      </c>
      <c r="Z66" s="61">
        <f>+demanda!Z66*HTDCOEF!Z66</f>
        <v>5849571</v>
      </c>
      <c r="AA66" s="61">
        <f>+demanda!AA66*HTDCOEF!AA66</f>
        <v>3146212</v>
      </c>
      <c r="AB66" s="61">
        <f>+demanda!AB66*HTDCOEF!AB66</f>
        <v>2014824</v>
      </c>
      <c r="AC66" s="61">
        <f>+demanda!AC66*HTDCOEF!AC66</f>
        <v>1894658</v>
      </c>
      <c r="AD66" s="61">
        <f>+demanda!AD66*HTDCOEF!AD66</f>
        <v>7938883</v>
      </c>
      <c r="AE66" s="61">
        <f>+demanda!AE66*HTDCOEF!AE66</f>
        <v>1641704</v>
      </c>
      <c r="AF66" s="61">
        <f>+demanda!AF66*HTDCOEF!AF66</f>
        <v>342116</v>
      </c>
      <c r="AG66" s="61">
        <f>+demanda!AG66*HTDCOEF!AG66</f>
        <v>445780</v>
      </c>
      <c r="AH66" s="61">
        <f>+demanda!AH66*HTDCOEF!AH66</f>
        <v>1118657</v>
      </c>
      <c r="AI66" s="61">
        <f>+demanda!AI66*HTDCOEF!AI66</f>
        <v>1048121</v>
      </c>
      <c r="AJ66" s="61">
        <f>+demanda!AJ66*HTDCOEF!AJ66</f>
        <v>882747</v>
      </c>
      <c r="AK66" s="61">
        <f>+demanda!AK66*HTDCOEF!AK66</f>
        <v>12569758</v>
      </c>
      <c r="AL66" s="61">
        <f>+demanda!AL66*HTDCOEF!AL66</f>
        <v>1739260</v>
      </c>
      <c r="AM66" s="61">
        <f>+demanda!AM66*HTDCOEF!AM66</f>
        <v>873775</v>
      </c>
      <c r="AN66" s="61">
        <f>+demanda!AN66*HTDCOEF!AN66</f>
        <v>5403791</v>
      </c>
      <c r="AO66" s="61">
        <f>+demanda!AO66*HTDCOEF!AO66</f>
        <v>2027555</v>
      </c>
      <c r="AP66" s="61">
        <f>+demanda!AP66*HTDCOEF!AP66</f>
        <v>966702</v>
      </c>
      <c r="AQ66" s="61">
        <f>+demanda!AQ66*HTDCOEF!AQ66</f>
        <v>1011910</v>
      </c>
      <c r="AR66" s="61">
        <f>+demanda!AR66*HTDCOEF!AR66</f>
        <v>77091</v>
      </c>
      <c r="AS66" s="61">
        <f>+demanda!AS66*HTDCOEF!AS66</f>
        <v>145183</v>
      </c>
      <c r="AT66" s="61">
        <f>+demanda!AT66*HTDCOEF!AT66</f>
        <v>103236</v>
      </c>
      <c r="AU66" s="61">
        <f>+demanda!AU66*HTDCOEF!AU66</f>
        <v>236655</v>
      </c>
      <c r="AV66" s="61">
        <f>+demanda!AV66*HTDCOEF!AV66</f>
        <v>48582</v>
      </c>
      <c r="AW66" s="61">
        <f>+demanda!AW66*HTDCOEF!AW66</f>
        <v>42834</v>
      </c>
      <c r="AX66" s="61">
        <f>+demanda!AX66*HTDCOEF!AX66</f>
        <v>362153</v>
      </c>
      <c r="AY66" s="61">
        <f>+demanda!AY66*HTDCOEF!AY66</f>
        <v>275613</v>
      </c>
      <c r="AZ66" s="61">
        <f>+demanda!AZ66*HTDCOEF!AZ66</f>
        <v>62897</v>
      </c>
      <c r="BA66" s="61">
        <f>+demanda!BA66*HTDCOEF!BA66</f>
        <v>90361</v>
      </c>
      <c r="BB66" s="61">
        <f>+demanda!BB66*HTDCOEF!BB66</f>
        <v>64379</v>
      </c>
      <c r="BC66" s="61">
        <f>+demanda!BC66*HTDCOEF!BC66</f>
        <v>136504</v>
      </c>
      <c r="BD66" s="61">
        <f>+demanda!BD66*HTDCOEF!BD66</f>
        <v>40746</v>
      </c>
      <c r="BE66" s="61">
        <f>+demanda!BE66*HTDCOEF!BE66</f>
        <v>36504</v>
      </c>
      <c r="BF66" s="61">
        <f>+demanda!BF66*HTDCOEF!BF66</f>
        <v>136572</v>
      </c>
      <c r="BG66" s="61">
        <f>+demanda!BG66*HTDCOEF!BG66</f>
        <v>137742</v>
      </c>
      <c r="BH66" s="61">
        <f>+demanda!BH66*HTDCOEF!BH66</f>
        <v>14194</v>
      </c>
      <c r="BI66" s="61">
        <f>+demanda!BI66*HTDCOEF!BI66</f>
        <v>54822</v>
      </c>
      <c r="BJ66" s="61">
        <f>+demanda!BJ66*HTDCOEF!BJ66</f>
        <v>38857</v>
      </c>
      <c r="BK66" s="61">
        <f>+demanda!BK66*HTDCOEF!BK66</f>
        <v>100151</v>
      </c>
      <c r="BL66" s="61">
        <f>+demanda!BL66*HTDCOEF!BL66</f>
        <v>7836</v>
      </c>
      <c r="BM66" s="61">
        <f>+demanda!BM66*HTDCOEF!BM66</f>
        <v>6330</v>
      </c>
      <c r="BN66" s="61">
        <f>+demanda!BN66*HTDCOEF!BN66</f>
        <v>225581</v>
      </c>
      <c r="BO66" s="61">
        <f>+demanda!BO66*HTDCOEF!BO66</f>
        <v>137871</v>
      </c>
      <c r="BP66" s="61">
        <f>+demanda!BP66*HTDCOEF!BP66</f>
        <v>313052</v>
      </c>
      <c r="BQ66" s="61">
        <f>+demanda!BQ66*HTDCOEF!BQ66</f>
        <v>358453</v>
      </c>
      <c r="BR66" s="61">
        <f>+demanda!BR66*HTDCOEF!BR66</f>
        <v>159823</v>
      </c>
      <c r="BS66" s="61">
        <f>+demanda!BS66*HTDCOEF!BS66</f>
        <v>459189</v>
      </c>
      <c r="BT66" s="61">
        <f>+demanda!BT66*HTDCOEF!BT66</f>
        <v>214992</v>
      </c>
      <c r="BU66" s="61">
        <f>+demanda!BU66*HTDCOEF!BU66</f>
        <v>71907</v>
      </c>
      <c r="BV66" s="61">
        <f>+demanda!BV66*HTDCOEF!BV66</f>
        <v>1281601</v>
      </c>
      <c r="BW66" s="61">
        <f>+demanda!BW66*HTDCOEF!BW66</f>
        <v>521947</v>
      </c>
      <c r="BX66" s="61">
        <f>+demanda!BX66*HTDCOEF!BX66</f>
        <v>250636</v>
      </c>
      <c r="BY66" s="61">
        <f>+demanda!BY66*HTDCOEF!BY66</f>
        <v>175828</v>
      </c>
      <c r="BZ66" s="61">
        <f>+demanda!BZ66*HTDCOEF!BZ66</f>
        <v>104561</v>
      </c>
      <c r="CA66" s="61">
        <f>+demanda!CA66*HTDCOEF!CA66</f>
        <v>264126</v>
      </c>
      <c r="CB66" s="61">
        <f>+demanda!CB66*HTDCOEF!CB66</f>
        <v>179259</v>
      </c>
      <c r="CC66" s="61">
        <f>+demanda!CC66*HTDCOEF!CC66</f>
        <v>62447</v>
      </c>
      <c r="CD66" s="61">
        <f>+demanda!CD66*HTDCOEF!CD66</f>
        <v>362027</v>
      </c>
      <c r="CE66" s="61">
        <f>+demanda!CE66*HTDCOEF!CE66</f>
        <v>242820</v>
      </c>
      <c r="CF66" s="61">
        <f>+demanda!CF66*HTDCOEF!CF66</f>
        <v>62416</v>
      </c>
      <c r="CG66" s="61">
        <f>+demanda!CG66*HTDCOEF!CG66</f>
        <v>182625</v>
      </c>
      <c r="CH66" s="61">
        <f>+demanda!CH66*HTDCOEF!CH66</f>
        <v>55262</v>
      </c>
      <c r="CI66" s="61">
        <f>+demanda!CI66*HTDCOEF!CI66</f>
        <v>195063</v>
      </c>
      <c r="CJ66" s="61">
        <f>+demanda!CJ66*HTDCOEF!CJ66</f>
        <v>35733</v>
      </c>
      <c r="CK66" s="61">
        <f>+demanda!CK66*HTDCOEF!CK66</f>
        <v>9460</v>
      </c>
      <c r="CL66" s="61">
        <f>+demanda!CL66*HTDCOEF!CL66</f>
        <v>919573</v>
      </c>
      <c r="CM66" s="61">
        <f>+demanda!CM66*HTDCOEF!CM66</f>
        <v>279127</v>
      </c>
    </row>
    <row r="67" spans="1:91" s="62" customFormat="1" x14ac:dyDescent="0.3">
      <c r="A67" s="60" t="s">
        <v>86</v>
      </c>
      <c r="B67" s="61">
        <f>+demanda!B67*HTDCOEF!B67</f>
        <v>9209286</v>
      </c>
      <c r="C67" s="61">
        <f>+demanda!C67*HTDCOEF!C67</f>
        <v>1765905</v>
      </c>
      <c r="D67" s="61">
        <f>+demanda!D67*HTDCOEF!D67</f>
        <v>571312</v>
      </c>
      <c r="E67" s="61">
        <f>+demanda!E67*HTDCOEF!E67</f>
        <v>872719</v>
      </c>
      <c r="F67" s="61">
        <f>+demanda!F67*HTDCOEF!F67</f>
        <v>1835414</v>
      </c>
      <c r="G67" s="61">
        <f>+demanda!G67*HTDCOEF!G67</f>
        <v>807816</v>
      </c>
      <c r="H67" s="61">
        <f>+demanda!H67*HTDCOEF!H67</f>
        <v>1067032</v>
      </c>
      <c r="I67" s="61">
        <f>+demanda!I67*HTDCOEF!I67</f>
        <v>4688384</v>
      </c>
      <c r="J67" s="61">
        <f>+demanda!J67*HTDCOEF!J67</f>
        <v>875700</v>
      </c>
      <c r="K67" s="61">
        <f>+demanda!K67*HTDCOEF!K67</f>
        <v>107073</v>
      </c>
      <c r="L67" s="61">
        <f>+demanda!L67*HTDCOEF!L67</f>
        <v>176764</v>
      </c>
      <c r="M67" s="61">
        <f>+demanda!M67*HTDCOEF!M67</f>
        <v>719618</v>
      </c>
      <c r="N67" s="61">
        <f>+demanda!N67*HTDCOEF!N67</f>
        <v>495566</v>
      </c>
      <c r="O67" s="61">
        <f>+demanda!O67*HTDCOEF!O67</f>
        <v>536729</v>
      </c>
      <c r="P67" s="61">
        <f>+demanda!P67*HTDCOEF!P67</f>
        <v>4520901</v>
      </c>
      <c r="Q67" s="61">
        <f>+demanda!Q67*HTDCOEF!Q67</f>
        <v>890205</v>
      </c>
      <c r="R67" s="61">
        <f>+demanda!R67*HTDCOEF!R67</f>
        <v>464239</v>
      </c>
      <c r="S67" s="61">
        <f>+demanda!S67*HTDCOEF!S67</f>
        <v>695954</v>
      </c>
      <c r="T67" s="61">
        <f>+demanda!T67*HTDCOEF!T67</f>
        <v>1115796</v>
      </c>
      <c r="U67" s="61">
        <f>+demanda!U67*HTDCOEF!U67</f>
        <v>312250</v>
      </c>
      <c r="V67" s="61">
        <f>+demanda!V67*HTDCOEF!V67</f>
        <v>530303</v>
      </c>
      <c r="W67" s="61">
        <f>+demanda!W67*HTDCOEF!W67</f>
        <v>27549426</v>
      </c>
      <c r="X67" s="61">
        <f>+demanda!X67*HTDCOEF!X67</f>
        <v>4787905</v>
      </c>
      <c r="Y67" s="61">
        <f>+demanda!Y67*HTDCOEF!Y67</f>
        <v>2954104</v>
      </c>
      <c r="Z67" s="61">
        <f>+demanda!Z67*HTDCOEF!Z67</f>
        <v>5861018</v>
      </c>
      <c r="AA67" s="61">
        <f>+demanda!AA67*HTDCOEF!AA67</f>
        <v>4860980</v>
      </c>
      <c r="AB67" s="61">
        <f>+demanda!AB67*HTDCOEF!AB67</f>
        <v>2602681</v>
      </c>
      <c r="AC67" s="61">
        <f>+demanda!AC67*HTDCOEF!AC67</f>
        <v>2165634</v>
      </c>
      <c r="AD67" s="61">
        <f>+demanda!AD67*HTDCOEF!AD67</f>
        <v>10757733</v>
      </c>
      <c r="AE67" s="61">
        <f>+demanda!AE67*HTDCOEF!AE67</f>
        <v>2122056</v>
      </c>
      <c r="AF67" s="61">
        <f>+demanda!AF67*HTDCOEF!AF67</f>
        <v>409113</v>
      </c>
      <c r="AG67" s="61">
        <f>+demanda!AG67*HTDCOEF!AG67</f>
        <v>681517</v>
      </c>
      <c r="AH67" s="61">
        <f>+demanda!AH67*HTDCOEF!AH67</f>
        <v>1724570</v>
      </c>
      <c r="AI67" s="61">
        <f>+demanda!AI67*HTDCOEF!AI67</f>
        <v>1428819</v>
      </c>
      <c r="AJ67" s="61">
        <f>+demanda!AJ67*HTDCOEF!AJ67</f>
        <v>943240</v>
      </c>
      <c r="AK67" s="61">
        <f>+demanda!AK67*HTDCOEF!AK67</f>
        <v>16791693</v>
      </c>
      <c r="AL67" s="61">
        <f>+demanda!AL67*HTDCOEF!AL67</f>
        <v>2665849</v>
      </c>
      <c r="AM67" s="61">
        <f>+demanda!AM67*HTDCOEF!AM67</f>
        <v>2544992</v>
      </c>
      <c r="AN67" s="61">
        <f>+demanda!AN67*HTDCOEF!AN67</f>
        <v>5179501</v>
      </c>
      <c r="AO67" s="61">
        <f>+demanda!AO67*HTDCOEF!AO67</f>
        <v>3136411</v>
      </c>
      <c r="AP67" s="61">
        <f>+demanda!AP67*HTDCOEF!AP67</f>
        <v>1173862</v>
      </c>
      <c r="AQ67" s="61">
        <f>+demanda!AQ67*HTDCOEF!AQ67</f>
        <v>1222393</v>
      </c>
      <c r="AR67" s="61">
        <f>+demanda!AR67*HTDCOEF!AR67</f>
        <v>114662</v>
      </c>
      <c r="AS67" s="61">
        <f>+demanda!AS67*HTDCOEF!AS67</f>
        <v>246325</v>
      </c>
      <c r="AT67" s="61">
        <f>+demanda!AT67*HTDCOEF!AT67</f>
        <v>127171</v>
      </c>
      <c r="AU67" s="61">
        <f>+demanda!AU67*HTDCOEF!AU67</f>
        <v>282113</v>
      </c>
      <c r="AV67" s="61">
        <f>+demanda!AV67*HTDCOEF!AV67</f>
        <v>90562</v>
      </c>
      <c r="AW67" s="61">
        <f>+demanda!AW67*HTDCOEF!AW67</f>
        <v>57245</v>
      </c>
      <c r="AX67" s="61">
        <f>+demanda!AX67*HTDCOEF!AX67</f>
        <v>534549</v>
      </c>
      <c r="AY67" s="61">
        <f>+demanda!AY67*HTDCOEF!AY67</f>
        <v>313277</v>
      </c>
      <c r="AZ67" s="61">
        <f>+demanda!AZ67*HTDCOEF!AZ67</f>
        <v>91134</v>
      </c>
      <c r="BA67" s="61">
        <f>+demanda!BA67*HTDCOEF!BA67</f>
        <v>153093</v>
      </c>
      <c r="BB67" s="61">
        <f>+demanda!BB67*HTDCOEF!BB67</f>
        <v>69931</v>
      </c>
      <c r="BC67" s="61">
        <f>+demanda!BC67*HTDCOEF!BC67</f>
        <v>133473</v>
      </c>
      <c r="BD67" s="61">
        <f>+demanda!BD67*HTDCOEF!BD67</f>
        <v>55136</v>
      </c>
      <c r="BE67" s="61">
        <f>+demanda!BE67*HTDCOEF!BE67</f>
        <v>48288</v>
      </c>
      <c r="BF67" s="61">
        <f>+demanda!BF67*HTDCOEF!BF67</f>
        <v>191239</v>
      </c>
      <c r="BG67" s="61">
        <f>+demanda!BG67*HTDCOEF!BG67</f>
        <v>133406</v>
      </c>
      <c r="BH67" s="61">
        <f>+demanda!BH67*HTDCOEF!BH67</f>
        <v>23528</v>
      </c>
      <c r="BI67" s="61">
        <f>+demanda!BI67*HTDCOEF!BI67</f>
        <v>93232</v>
      </c>
      <c r="BJ67" s="61">
        <f>+demanda!BJ67*HTDCOEF!BJ67</f>
        <v>57240</v>
      </c>
      <c r="BK67" s="61">
        <f>+demanda!BK67*HTDCOEF!BK67</f>
        <v>148640</v>
      </c>
      <c r="BL67" s="61">
        <f>+demanda!BL67*HTDCOEF!BL67</f>
        <v>35426</v>
      </c>
      <c r="BM67" s="61">
        <f>+demanda!BM67*HTDCOEF!BM67</f>
        <v>8957</v>
      </c>
      <c r="BN67" s="61">
        <f>+demanda!BN67*HTDCOEF!BN67</f>
        <v>343311</v>
      </c>
      <c r="BO67" s="61">
        <f>+demanda!BO67*HTDCOEF!BO67</f>
        <v>179871</v>
      </c>
      <c r="BP67" s="61">
        <f>+demanda!BP67*HTDCOEF!BP67</f>
        <v>420585</v>
      </c>
      <c r="BQ67" s="61">
        <f>+demanda!BQ67*HTDCOEF!BQ67</f>
        <v>641040</v>
      </c>
      <c r="BR67" s="61">
        <f>+demanda!BR67*HTDCOEF!BR67</f>
        <v>214602</v>
      </c>
      <c r="BS67" s="61">
        <f>+demanda!BS67*HTDCOEF!BS67</f>
        <v>582783</v>
      </c>
      <c r="BT67" s="61">
        <f>+demanda!BT67*HTDCOEF!BT67</f>
        <v>340670</v>
      </c>
      <c r="BU67" s="61">
        <f>+demanda!BU67*HTDCOEF!BU67</f>
        <v>104087</v>
      </c>
      <c r="BV67" s="61">
        <f>+demanda!BV67*HTDCOEF!BV67</f>
        <v>1847771</v>
      </c>
      <c r="BW67" s="61">
        <f>+demanda!BW67*HTDCOEF!BW67</f>
        <v>636366</v>
      </c>
      <c r="BX67" s="61">
        <f>+demanda!BX67*HTDCOEF!BX67</f>
        <v>324818</v>
      </c>
      <c r="BY67" s="61">
        <f>+demanda!BY67*HTDCOEF!BY67</f>
        <v>327722</v>
      </c>
      <c r="BZ67" s="61">
        <f>+demanda!BZ67*HTDCOEF!BZ67</f>
        <v>129269</v>
      </c>
      <c r="CA67" s="61">
        <f>+demanda!CA67*HTDCOEF!CA67</f>
        <v>286990</v>
      </c>
      <c r="CB67" s="61">
        <f>+demanda!CB67*HTDCOEF!CB67</f>
        <v>180796</v>
      </c>
      <c r="CC67" s="61">
        <f>+demanda!CC67*HTDCOEF!CC67</f>
        <v>91745</v>
      </c>
      <c r="CD67" s="61">
        <f>+demanda!CD67*HTDCOEF!CD67</f>
        <v>516751</v>
      </c>
      <c r="CE67" s="61">
        <f>+demanda!CE67*HTDCOEF!CE67</f>
        <v>263964</v>
      </c>
      <c r="CF67" s="61">
        <f>+demanda!CF67*HTDCOEF!CF67</f>
        <v>95767</v>
      </c>
      <c r="CG67" s="61">
        <f>+demanda!CG67*HTDCOEF!CG67</f>
        <v>313318</v>
      </c>
      <c r="CH67" s="61">
        <f>+demanda!CH67*HTDCOEF!CH67</f>
        <v>85334</v>
      </c>
      <c r="CI67" s="61">
        <f>+demanda!CI67*HTDCOEF!CI67</f>
        <v>295793</v>
      </c>
      <c r="CJ67" s="61">
        <f>+demanda!CJ67*HTDCOEF!CJ67</f>
        <v>159874</v>
      </c>
      <c r="CK67" s="61">
        <f>+demanda!CK67*HTDCOEF!CK67</f>
        <v>12341</v>
      </c>
      <c r="CL67" s="61">
        <f>+demanda!CL67*HTDCOEF!CL67</f>
        <v>1331019</v>
      </c>
      <c r="CM67" s="61">
        <f>+demanda!CM67*HTDCOEF!CM67</f>
        <v>372402</v>
      </c>
    </row>
    <row r="68" spans="1:91" s="62" customFormat="1" x14ac:dyDescent="0.3">
      <c r="A68" s="60" t="s">
        <v>87</v>
      </c>
      <c r="B68" s="61">
        <f>+demanda!B68*HTDCOEF!B68</f>
        <v>9844007</v>
      </c>
      <c r="C68" s="61">
        <f>+demanda!C68*HTDCOEF!C68</f>
        <v>1804719</v>
      </c>
      <c r="D68" s="61">
        <f>+demanda!D68*HTDCOEF!D68</f>
        <v>1333964</v>
      </c>
      <c r="E68" s="61">
        <f>+demanda!E68*HTDCOEF!E68</f>
        <v>745463</v>
      </c>
      <c r="F68" s="61">
        <f>+demanda!F68*HTDCOEF!F68</f>
        <v>1910609</v>
      </c>
      <c r="G68" s="61">
        <f>+demanda!G68*HTDCOEF!G68</f>
        <v>774387</v>
      </c>
      <c r="H68" s="61">
        <f>+demanda!H68*HTDCOEF!H68</f>
        <v>1102462</v>
      </c>
      <c r="I68" s="61">
        <f>+demanda!I68*HTDCOEF!I68</f>
        <v>4177945</v>
      </c>
      <c r="J68" s="61">
        <f>+demanda!J68*HTDCOEF!J68</f>
        <v>803315</v>
      </c>
      <c r="K68" s="61">
        <f>+demanda!K68*HTDCOEF!K68</f>
        <v>143630</v>
      </c>
      <c r="L68" s="61">
        <f>+demanda!L68*HTDCOEF!L68</f>
        <v>166035</v>
      </c>
      <c r="M68" s="61">
        <f>+demanda!M68*HTDCOEF!M68</f>
        <v>626583</v>
      </c>
      <c r="N68" s="61">
        <f>+demanda!N68*HTDCOEF!N68</f>
        <v>419905</v>
      </c>
      <c r="O68" s="61">
        <f>+demanda!O68*HTDCOEF!O68</f>
        <v>553773</v>
      </c>
      <c r="P68" s="61">
        <f>+demanda!P68*HTDCOEF!P68</f>
        <v>5666062</v>
      </c>
      <c r="Q68" s="61">
        <f>+demanda!Q68*HTDCOEF!Q68</f>
        <v>1001404</v>
      </c>
      <c r="R68" s="61">
        <f>+demanda!R68*HTDCOEF!R68</f>
        <v>1190334</v>
      </c>
      <c r="S68" s="61">
        <f>+demanda!S68*HTDCOEF!S68</f>
        <v>579429</v>
      </c>
      <c r="T68" s="61">
        <f>+demanda!T68*HTDCOEF!T68</f>
        <v>1284026</v>
      </c>
      <c r="U68" s="61">
        <f>+demanda!U68*HTDCOEF!U68</f>
        <v>354481</v>
      </c>
      <c r="V68" s="61">
        <f>+demanda!V68*HTDCOEF!V68</f>
        <v>548690</v>
      </c>
      <c r="W68" s="61">
        <f>+demanda!W68*HTDCOEF!W68</f>
        <v>31439920</v>
      </c>
      <c r="X68" s="61">
        <f>+demanda!X68*HTDCOEF!X68</f>
        <v>4880292</v>
      </c>
      <c r="Y68" s="61">
        <f>+demanda!Y68*HTDCOEF!Y68</f>
        <v>7422865</v>
      </c>
      <c r="Z68" s="61">
        <f>+demanda!Z68*HTDCOEF!Z68</f>
        <v>5252323</v>
      </c>
      <c r="AA68" s="61">
        <f>+demanda!AA68*HTDCOEF!AA68</f>
        <v>5304838</v>
      </c>
      <c r="AB68" s="61">
        <f>+demanda!AB68*HTDCOEF!AB68</f>
        <v>2495903</v>
      </c>
      <c r="AC68" s="61">
        <f>+demanda!AC68*HTDCOEF!AC68</f>
        <v>2168316</v>
      </c>
      <c r="AD68" s="61">
        <f>+demanda!AD68*HTDCOEF!AD68</f>
        <v>9023683</v>
      </c>
      <c r="AE68" s="61">
        <f>+demanda!AE68*HTDCOEF!AE68</f>
        <v>1747488</v>
      </c>
      <c r="AF68" s="61">
        <f>+demanda!AF68*HTDCOEF!AF68</f>
        <v>497317</v>
      </c>
      <c r="AG68" s="61">
        <f>+demanda!AG68*HTDCOEF!AG68</f>
        <v>651124</v>
      </c>
      <c r="AH68" s="61">
        <f>+demanda!AH68*HTDCOEF!AH68</f>
        <v>1323064</v>
      </c>
      <c r="AI68" s="61">
        <f>+demanda!AI68*HTDCOEF!AI68</f>
        <v>1156538</v>
      </c>
      <c r="AJ68" s="61">
        <f>+demanda!AJ68*HTDCOEF!AJ68</f>
        <v>920437</v>
      </c>
      <c r="AK68" s="61">
        <f>+demanda!AK68*HTDCOEF!AK68</f>
        <v>22416238</v>
      </c>
      <c r="AL68" s="61">
        <f>+demanda!AL68*HTDCOEF!AL68</f>
        <v>3132804</v>
      </c>
      <c r="AM68" s="61">
        <f>+demanda!AM68*HTDCOEF!AM68</f>
        <v>6925548</v>
      </c>
      <c r="AN68" s="61">
        <f>+demanda!AN68*HTDCOEF!AN68</f>
        <v>4601199</v>
      </c>
      <c r="AO68" s="61">
        <f>+demanda!AO68*HTDCOEF!AO68</f>
        <v>3981774</v>
      </c>
      <c r="AP68" s="61">
        <f>+demanda!AP68*HTDCOEF!AP68</f>
        <v>1339365</v>
      </c>
      <c r="AQ68" s="61">
        <f>+demanda!AQ68*HTDCOEF!AQ68</f>
        <v>1247879</v>
      </c>
      <c r="AR68" s="61">
        <f>+demanda!AR68*HTDCOEF!AR68</f>
        <v>117006</v>
      </c>
      <c r="AS68" s="61">
        <f>+demanda!AS68*HTDCOEF!AS68</f>
        <v>261547</v>
      </c>
      <c r="AT68" s="61">
        <f>+demanda!AT68*HTDCOEF!AT68</f>
        <v>133050</v>
      </c>
      <c r="AU68" s="61">
        <f>+demanda!AU68*HTDCOEF!AU68</f>
        <v>259060</v>
      </c>
      <c r="AV68" s="61">
        <f>+demanda!AV68*HTDCOEF!AV68</f>
        <v>102462</v>
      </c>
      <c r="AW68" s="61">
        <f>+demanda!AW68*HTDCOEF!AW68</f>
        <v>53644</v>
      </c>
      <c r="AX68" s="61">
        <f>+demanda!AX68*HTDCOEF!AX68</f>
        <v>553665</v>
      </c>
      <c r="AY68" s="61">
        <f>+demanda!AY68*HTDCOEF!AY68</f>
        <v>324284</v>
      </c>
      <c r="AZ68" s="61">
        <f>+demanda!AZ68*HTDCOEF!AZ68</f>
        <v>79442</v>
      </c>
      <c r="BA68" s="61">
        <f>+demanda!BA68*HTDCOEF!BA68</f>
        <v>147382</v>
      </c>
      <c r="BB68" s="61">
        <f>+demanda!BB68*HTDCOEF!BB68</f>
        <v>69917</v>
      </c>
      <c r="BC68" s="61">
        <f>+demanda!BC68*HTDCOEF!BC68</f>
        <v>106705</v>
      </c>
      <c r="BD68" s="61">
        <f>+demanda!BD68*HTDCOEF!BD68</f>
        <v>74589</v>
      </c>
      <c r="BE68" s="61">
        <f>+demanda!BE68*HTDCOEF!BE68</f>
        <v>40773</v>
      </c>
      <c r="BF68" s="61">
        <f>+demanda!BF68*HTDCOEF!BF68</f>
        <v>156748</v>
      </c>
      <c r="BG68" s="61">
        <f>+demanda!BG68*HTDCOEF!BG68</f>
        <v>127760</v>
      </c>
      <c r="BH68" s="61">
        <f>+demanda!BH68*HTDCOEF!BH68</f>
        <v>37564</v>
      </c>
      <c r="BI68" s="61">
        <f>+demanda!BI68*HTDCOEF!BI68</f>
        <v>114165</v>
      </c>
      <c r="BJ68" s="61">
        <f>+demanda!BJ68*HTDCOEF!BJ68</f>
        <v>63133</v>
      </c>
      <c r="BK68" s="61">
        <f>+demanda!BK68*HTDCOEF!BK68</f>
        <v>152356</v>
      </c>
      <c r="BL68" s="61">
        <f>+demanda!BL68*HTDCOEF!BL68</f>
        <v>27873</v>
      </c>
      <c r="BM68" s="61">
        <f>+demanda!BM68*HTDCOEF!BM68</f>
        <v>12871</v>
      </c>
      <c r="BN68" s="61">
        <f>+demanda!BN68*HTDCOEF!BN68</f>
        <v>396917</v>
      </c>
      <c r="BO68" s="61">
        <f>+demanda!BO68*HTDCOEF!BO68</f>
        <v>196524</v>
      </c>
      <c r="BP68" s="61">
        <f>+demanda!BP68*HTDCOEF!BP68</f>
        <v>394009</v>
      </c>
      <c r="BQ68" s="61">
        <f>+demanda!BQ68*HTDCOEF!BQ68</f>
        <v>733913</v>
      </c>
      <c r="BR68" s="61">
        <f>+demanda!BR68*HTDCOEF!BR68</f>
        <v>214775</v>
      </c>
      <c r="BS68" s="61">
        <f>+demanda!BS68*HTDCOEF!BS68</f>
        <v>509587</v>
      </c>
      <c r="BT68" s="61">
        <f>+demanda!BT68*HTDCOEF!BT68</f>
        <v>350033</v>
      </c>
      <c r="BU68" s="61">
        <f>+demanda!BU68*HTDCOEF!BU68</f>
        <v>91888</v>
      </c>
      <c r="BV68" s="61">
        <f>+demanda!BV68*HTDCOEF!BV68</f>
        <v>1954812</v>
      </c>
      <c r="BW68" s="61">
        <f>+demanda!BW68*HTDCOEF!BW68</f>
        <v>631275</v>
      </c>
      <c r="BX68" s="61">
        <f>+demanda!BX68*HTDCOEF!BX68</f>
        <v>211226</v>
      </c>
      <c r="BY68" s="61">
        <f>+demanda!BY68*HTDCOEF!BY68</f>
        <v>327285</v>
      </c>
      <c r="BZ68" s="61">
        <f>+demanda!BZ68*HTDCOEF!BZ68</f>
        <v>120427</v>
      </c>
      <c r="CA68" s="61">
        <f>+demanda!CA68*HTDCOEF!CA68</f>
        <v>215916</v>
      </c>
      <c r="CB68" s="61">
        <f>+demanda!CB68*HTDCOEF!CB68</f>
        <v>203239</v>
      </c>
      <c r="CC68" s="61">
        <f>+demanda!CC68*HTDCOEF!CC68</f>
        <v>73280</v>
      </c>
      <c r="CD68" s="61">
        <f>+demanda!CD68*HTDCOEF!CD68</f>
        <v>356038</v>
      </c>
      <c r="CE68" s="61">
        <f>+demanda!CE68*HTDCOEF!CE68</f>
        <v>240076</v>
      </c>
      <c r="CF68" s="61">
        <f>+demanda!CF68*HTDCOEF!CF68</f>
        <v>182783</v>
      </c>
      <c r="CG68" s="61">
        <f>+demanda!CG68*HTDCOEF!CG68</f>
        <v>406628</v>
      </c>
      <c r="CH68" s="61">
        <f>+demanda!CH68*HTDCOEF!CH68</f>
        <v>94348</v>
      </c>
      <c r="CI68" s="61">
        <f>+demanda!CI68*HTDCOEF!CI68</f>
        <v>293671</v>
      </c>
      <c r="CJ68" s="61">
        <f>+demanda!CJ68*HTDCOEF!CJ68</f>
        <v>146794</v>
      </c>
      <c r="CK68" s="61">
        <f>+demanda!CK68*HTDCOEF!CK68</f>
        <v>18608</v>
      </c>
      <c r="CL68" s="61">
        <f>+demanda!CL68*HTDCOEF!CL68</f>
        <v>1598774</v>
      </c>
      <c r="CM68" s="61">
        <f>+demanda!CM68*HTDCOEF!CM68</f>
        <v>391199</v>
      </c>
    </row>
    <row r="69" spans="1:91" s="62" customFormat="1" x14ac:dyDescent="0.3">
      <c r="A69" s="60" t="s">
        <v>88</v>
      </c>
      <c r="B69" s="61">
        <f>+demanda!B69*HTDCOEF!B69</f>
        <v>10640606</v>
      </c>
      <c r="C69" s="61">
        <f>+demanda!C69*HTDCOEF!C69</f>
        <v>1875440</v>
      </c>
      <c r="D69" s="61">
        <f>+demanda!D69*HTDCOEF!D69</f>
        <v>1563138</v>
      </c>
      <c r="E69" s="61">
        <f>+demanda!E69*HTDCOEF!E69</f>
        <v>790561</v>
      </c>
      <c r="F69" s="61">
        <f>+demanda!F69*HTDCOEF!F69</f>
        <v>2181419</v>
      </c>
      <c r="G69" s="61">
        <f>+demanda!G69*HTDCOEF!G69</f>
        <v>860704</v>
      </c>
      <c r="H69" s="61">
        <f>+demanda!H69*HTDCOEF!H69</f>
        <v>1072991</v>
      </c>
      <c r="I69" s="61">
        <f>+demanda!I69*HTDCOEF!I69</f>
        <v>4785681</v>
      </c>
      <c r="J69" s="61">
        <f>+demanda!J69*HTDCOEF!J69</f>
        <v>945831</v>
      </c>
      <c r="K69" s="61">
        <f>+demanda!K69*HTDCOEF!K69</f>
        <v>178385</v>
      </c>
      <c r="L69" s="61">
        <f>+demanda!L69*HTDCOEF!L69</f>
        <v>179099</v>
      </c>
      <c r="M69" s="61">
        <f>+demanda!M69*HTDCOEF!M69</f>
        <v>817555</v>
      </c>
      <c r="N69" s="61">
        <f>+demanda!N69*HTDCOEF!N69</f>
        <v>520257</v>
      </c>
      <c r="O69" s="61">
        <f>+demanda!O69*HTDCOEF!O69</f>
        <v>536784</v>
      </c>
      <c r="P69" s="61">
        <f>+demanda!P69*HTDCOEF!P69</f>
        <v>5854925</v>
      </c>
      <c r="Q69" s="61">
        <f>+demanda!Q69*HTDCOEF!Q69</f>
        <v>929609</v>
      </c>
      <c r="R69" s="61">
        <f>+demanda!R69*HTDCOEF!R69</f>
        <v>1384753</v>
      </c>
      <c r="S69" s="61">
        <f>+demanda!S69*HTDCOEF!S69</f>
        <v>611462</v>
      </c>
      <c r="T69" s="61">
        <f>+demanda!T69*HTDCOEF!T69</f>
        <v>1363864</v>
      </c>
      <c r="U69" s="61">
        <f>+demanda!U69*HTDCOEF!U69</f>
        <v>340447</v>
      </c>
      <c r="V69" s="61">
        <f>+demanda!V69*HTDCOEF!V69</f>
        <v>536206</v>
      </c>
      <c r="W69" s="61">
        <f>+demanda!W69*HTDCOEF!W69</f>
        <v>36646402</v>
      </c>
      <c r="X69" s="61">
        <f>+demanda!X69*HTDCOEF!X69</f>
        <v>5547936</v>
      </c>
      <c r="Y69" s="61">
        <f>+demanda!Y69*HTDCOEF!Y69</f>
        <v>9420349</v>
      </c>
      <c r="Z69" s="61">
        <f>+demanda!Z69*HTDCOEF!Z69</f>
        <v>5654437</v>
      </c>
      <c r="AA69" s="61">
        <f>+demanda!AA69*HTDCOEF!AA69</f>
        <v>6699077</v>
      </c>
      <c r="AB69" s="61">
        <f>+demanda!AB69*HTDCOEF!AB69</f>
        <v>2925371</v>
      </c>
      <c r="AC69" s="61">
        <f>+demanda!AC69*HTDCOEF!AC69</f>
        <v>2162892</v>
      </c>
      <c r="AD69" s="61">
        <f>+demanda!AD69*HTDCOEF!AD69</f>
        <v>10850740</v>
      </c>
      <c r="AE69" s="61">
        <f>+demanda!AE69*HTDCOEF!AE69</f>
        <v>2191504</v>
      </c>
      <c r="AF69" s="61">
        <f>+demanda!AF69*HTDCOEF!AF69</f>
        <v>702774</v>
      </c>
      <c r="AG69" s="61">
        <f>+demanda!AG69*HTDCOEF!AG69</f>
        <v>751768</v>
      </c>
      <c r="AH69" s="61">
        <f>+demanda!AH69*HTDCOEF!AH69</f>
        <v>1732843</v>
      </c>
      <c r="AI69" s="61">
        <f>+demanda!AI69*HTDCOEF!AI69</f>
        <v>1546270</v>
      </c>
      <c r="AJ69" s="61">
        <f>+demanda!AJ69*HTDCOEF!AJ69</f>
        <v>898539</v>
      </c>
      <c r="AK69" s="61">
        <f>+demanda!AK69*HTDCOEF!AK69</f>
        <v>25795662</v>
      </c>
      <c r="AL69" s="61">
        <f>+demanda!AL69*HTDCOEF!AL69</f>
        <v>3356432</v>
      </c>
      <c r="AM69" s="61">
        <f>+demanda!AM69*HTDCOEF!AM69</f>
        <v>8717575</v>
      </c>
      <c r="AN69" s="61">
        <f>+demanda!AN69*HTDCOEF!AN69</f>
        <v>4902669</v>
      </c>
      <c r="AO69" s="61">
        <f>+demanda!AO69*HTDCOEF!AO69</f>
        <v>4966234</v>
      </c>
      <c r="AP69" s="61">
        <f>+demanda!AP69*HTDCOEF!AP69</f>
        <v>1379101</v>
      </c>
      <c r="AQ69" s="61">
        <f>+demanda!AQ69*HTDCOEF!AQ69</f>
        <v>1264354</v>
      </c>
      <c r="AR69" s="61">
        <f>+demanda!AR69*HTDCOEF!AR69</f>
        <v>175445</v>
      </c>
      <c r="AS69" s="61">
        <f>+demanda!AS69*HTDCOEF!AS69</f>
        <v>292977</v>
      </c>
      <c r="AT69" s="61">
        <f>+demanda!AT69*HTDCOEF!AT69</f>
        <v>102802</v>
      </c>
      <c r="AU69" s="61">
        <f>+demanda!AU69*HTDCOEF!AU69</f>
        <v>240499</v>
      </c>
      <c r="AV69" s="61">
        <f>+demanda!AV69*HTDCOEF!AV69</f>
        <v>127835</v>
      </c>
      <c r="AW69" s="61">
        <f>+demanda!AW69*HTDCOEF!AW69</f>
        <v>45856</v>
      </c>
      <c r="AX69" s="61">
        <f>+demanda!AX69*HTDCOEF!AX69</f>
        <v>572988</v>
      </c>
      <c r="AY69" s="61">
        <f>+demanda!AY69*HTDCOEF!AY69</f>
        <v>317037</v>
      </c>
      <c r="AZ69" s="61">
        <f>+demanda!AZ69*HTDCOEF!AZ69</f>
        <v>132588</v>
      </c>
      <c r="BA69" s="61">
        <f>+demanda!BA69*HTDCOEF!BA69</f>
        <v>187653</v>
      </c>
      <c r="BB69" s="61">
        <f>+demanda!BB69*HTDCOEF!BB69</f>
        <v>56647</v>
      </c>
      <c r="BC69" s="61">
        <f>+demanda!BC69*HTDCOEF!BC69</f>
        <v>115570</v>
      </c>
      <c r="BD69" s="61">
        <f>+demanda!BD69*HTDCOEF!BD69</f>
        <v>93252</v>
      </c>
      <c r="BE69" s="61">
        <f>+demanda!BE69*HTDCOEF!BE69</f>
        <v>38675</v>
      </c>
      <c r="BF69" s="61">
        <f>+demanda!BF69*HTDCOEF!BF69</f>
        <v>186214</v>
      </c>
      <c r="BG69" s="61">
        <f>+demanda!BG69*HTDCOEF!BG69</f>
        <v>135232</v>
      </c>
      <c r="BH69" s="61">
        <f>+demanda!BH69*HTDCOEF!BH69</f>
        <v>42857</v>
      </c>
      <c r="BI69" s="61">
        <f>+demanda!BI69*HTDCOEF!BI69</f>
        <v>105324</v>
      </c>
      <c r="BJ69" s="61">
        <f>+demanda!BJ69*HTDCOEF!BJ69</f>
        <v>46156</v>
      </c>
      <c r="BK69" s="61">
        <f>+demanda!BK69*HTDCOEF!BK69</f>
        <v>124929</v>
      </c>
      <c r="BL69" s="61">
        <f>+demanda!BL69*HTDCOEF!BL69</f>
        <v>34583</v>
      </c>
      <c r="BM69" s="61">
        <f>+demanda!BM69*HTDCOEF!BM69</f>
        <v>7181</v>
      </c>
      <c r="BN69" s="61">
        <f>+demanda!BN69*HTDCOEF!BN69</f>
        <v>386774</v>
      </c>
      <c r="BO69" s="61">
        <f>+demanda!BO69*HTDCOEF!BO69</f>
        <v>181806</v>
      </c>
      <c r="BP69" s="61">
        <f>+demanda!BP69*HTDCOEF!BP69</f>
        <v>675939</v>
      </c>
      <c r="BQ69" s="61">
        <f>+demanda!BQ69*HTDCOEF!BQ69</f>
        <v>907973</v>
      </c>
      <c r="BR69" s="61">
        <f>+demanda!BR69*HTDCOEF!BR69</f>
        <v>157927</v>
      </c>
      <c r="BS69" s="61">
        <f>+demanda!BS69*HTDCOEF!BS69</f>
        <v>511899</v>
      </c>
      <c r="BT69" s="61">
        <f>+demanda!BT69*HTDCOEF!BT69</f>
        <v>487770</v>
      </c>
      <c r="BU69" s="61">
        <f>+demanda!BU69*HTDCOEF!BU69</f>
        <v>80558</v>
      </c>
      <c r="BV69" s="61">
        <f>+demanda!BV69*HTDCOEF!BV69</f>
        <v>2162259</v>
      </c>
      <c r="BW69" s="61">
        <f>+demanda!BW69*HTDCOEF!BW69</f>
        <v>563611</v>
      </c>
      <c r="BX69" s="61">
        <f>+demanda!BX69*HTDCOEF!BX69</f>
        <v>405584</v>
      </c>
      <c r="BY69" s="61">
        <f>+demanda!BY69*HTDCOEF!BY69</f>
        <v>453499</v>
      </c>
      <c r="BZ69" s="61">
        <f>+demanda!BZ69*HTDCOEF!BZ69</f>
        <v>89984</v>
      </c>
      <c r="CA69" s="61">
        <f>+demanda!CA69*HTDCOEF!CA69</f>
        <v>256225</v>
      </c>
      <c r="CB69" s="61">
        <f>+demanda!CB69*HTDCOEF!CB69</f>
        <v>271032</v>
      </c>
      <c r="CC69" s="61">
        <f>+demanda!CC69*HTDCOEF!CC69</f>
        <v>68858</v>
      </c>
      <c r="CD69" s="61">
        <f>+demanda!CD69*HTDCOEF!CD69</f>
        <v>429937</v>
      </c>
      <c r="CE69" s="61">
        <f>+demanda!CE69*HTDCOEF!CE69</f>
        <v>216386</v>
      </c>
      <c r="CF69" s="61">
        <f>+demanda!CF69*HTDCOEF!CF69</f>
        <v>270355</v>
      </c>
      <c r="CG69" s="61">
        <f>+demanda!CG69*HTDCOEF!CG69</f>
        <v>454474</v>
      </c>
      <c r="CH69" s="61">
        <f>+demanda!CH69*HTDCOEF!CH69</f>
        <v>67943</v>
      </c>
      <c r="CI69" s="61">
        <f>+demanda!CI69*HTDCOEF!CI69</f>
        <v>255674</v>
      </c>
      <c r="CJ69" s="61">
        <f>+demanda!CJ69*HTDCOEF!CJ69</f>
        <v>216738</v>
      </c>
      <c r="CK69" s="61">
        <f>+demanda!CK69*HTDCOEF!CK69</f>
        <v>11700</v>
      </c>
      <c r="CL69" s="61">
        <f>+demanda!CL69*HTDCOEF!CL69</f>
        <v>1732322</v>
      </c>
      <c r="CM69" s="61">
        <f>+demanda!CM69*HTDCOEF!CM69</f>
        <v>347225</v>
      </c>
    </row>
    <row r="70" spans="1:91" s="62" customFormat="1" x14ac:dyDescent="0.3">
      <c r="A70" s="60" t="s">
        <v>89</v>
      </c>
      <c r="B70" s="61">
        <f>+demanda!B70*HTDCOEF!B70</f>
        <v>11910574</v>
      </c>
      <c r="C70" s="61">
        <f>+demanda!C70*HTDCOEF!C70</f>
        <v>1935158</v>
      </c>
      <c r="D70" s="61">
        <f>+demanda!D70*HTDCOEF!D70</f>
        <v>1781881</v>
      </c>
      <c r="E70" s="61">
        <f>+demanda!E70*HTDCOEF!E70</f>
        <v>915220</v>
      </c>
      <c r="F70" s="61">
        <f>+demanda!F70*HTDCOEF!F70</f>
        <v>2471000</v>
      </c>
      <c r="G70" s="61">
        <f>+demanda!G70*HTDCOEF!G70</f>
        <v>1003252</v>
      </c>
      <c r="H70" s="61">
        <f>+demanda!H70*HTDCOEF!H70</f>
        <v>1041379</v>
      </c>
      <c r="I70" s="61">
        <f>+demanda!I70*HTDCOEF!I70</f>
        <v>5453609</v>
      </c>
      <c r="J70" s="61">
        <f>+demanda!J70*HTDCOEF!J70</f>
        <v>1055694</v>
      </c>
      <c r="K70" s="61">
        <f>+demanda!K70*HTDCOEF!K70</f>
        <v>190036</v>
      </c>
      <c r="L70" s="61">
        <f>+demanda!L70*HTDCOEF!L70</f>
        <v>222182</v>
      </c>
      <c r="M70" s="61">
        <f>+demanda!M70*HTDCOEF!M70</f>
        <v>860492</v>
      </c>
      <c r="N70" s="61">
        <f>+demanda!N70*HTDCOEF!N70</f>
        <v>613352</v>
      </c>
      <c r="O70" s="61">
        <f>+demanda!O70*HTDCOEF!O70</f>
        <v>511157</v>
      </c>
      <c r="P70" s="61">
        <f>+demanda!P70*HTDCOEF!P70</f>
        <v>6456965</v>
      </c>
      <c r="Q70" s="61">
        <f>+demanda!Q70*HTDCOEF!Q70</f>
        <v>879464</v>
      </c>
      <c r="R70" s="61">
        <f>+demanda!R70*HTDCOEF!R70</f>
        <v>1591845</v>
      </c>
      <c r="S70" s="61">
        <f>+demanda!S70*HTDCOEF!S70</f>
        <v>693038</v>
      </c>
      <c r="T70" s="61">
        <f>+demanda!T70*HTDCOEF!T70</f>
        <v>1610508</v>
      </c>
      <c r="U70" s="61">
        <f>+demanda!U70*HTDCOEF!U70</f>
        <v>389900</v>
      </c>
      <c r="V70" s="61">
        <f>+demanda!V70*HTDCOEF!V70</f>
        <v>530222</v>
      </c>
      <c r="W70" s="61">
        <f>+demanda!W70*HTDCOEF!W70</f>
        <v>43624461</v>
      </c>
      <c r="X70" s="61">
        <f>+demanda!X70*HTDCOEF!X70</f>
        <v>6567798</v>
      </c>
      <c r="Y70" s="61">
        <f>+demanda!Y70*HTDCOEF!Y70</f>
        <v>10677426</v>
      </c>
      <c r="Z70" s="61">
        <f>+demanda!Z70*HTDCOEF!Z70</f>
        <v>6703140</v>
      </c>
      <c r="AA70" s="61">
        <f>+demanda!AA70*HTDCOEF!AA70</f>
        <v>8450255</v>
      </c>
      <c r="AB70" s="61">
        <f>+demanda!AB70*HTDCOEF!AB70</f>
        <v>3626621</v>
      </c>
      <c r="AC70" s="61">
        <f>+demanda!AC70*HTDCOEF!AC70</f>
        <v>2073274</v>
      </c>
      <c r="AD70" s="61">
        <f>+demanda!AD70*HTDCOEF!AD70</f>
        <v>14336386</v>
      </c>
      <c r="AE70" s="61">
        <f>+demanda!AE70*HTDCOEF!AE70</f>
        <v>3241594</v>
      </c>
      <c r="AF70" s="61">
        <f>+demanda!AF70*HTDCOEF!AF70</f>
        <v>805712</v>
      </c>
      <c r="AG70" s="61">
        <f>+demanda!AG70*HTDCOEF!AG70</f>
        <v>1016676</v>
      </c>
      <c r="AH70" s="61">
        <f>+demanda!AH70*HTDCOEF!AH70</f>
        <v>2164074</v>
      </c>
      <c r="AI70" s="61">
        <f>+demanda!AI70*HTDCOEF!AI70</f>
        <v>2097381</v>
      </c>
      <c r="AJ70" s="61">
        <f>+demanda!AJ70*HTDCOEF!AJ70</f>
        <v>846413</v>
      </c>
      <c r="AK70" s="61">
        <f>+demanda!AK70*HTDCOEF!AK70</f>
        <v>29288076</v>
      </c>
      <c r="AL70" s="61">
        <f>+demanda!AL70*HTDCOEF!AL70</f>
        <v>3326203</v>
      </c>
      <c r="AM70" s="61">
        <f>+demanda!AM70*HTDCOEF!AM70</f>
        <v>9871714</v>
      </c>
      <c r="AN70" s="61">
        <f>+demanda!AN70*HTDCOEF!AN70</f>
        <v>5686463</v>
      </c>
      <c r="AO70" s="61">
        <f>+demanda!AO70*HTDCOEF!AO70</f>
        <v>6286181</v>
      </c>
      <c r="AP70" s="61">
        <f>+demanda!AP70*HTDCOEF!AP70</f>
        <v>1529239</v>
      </c>
      <c r="AQ70" s="61">
        <f>+demanda!AQ70*HTDCOEF!AQ70</f>
        <v>1226861</v>
      </c>
      <c r="AR70" s="61">
        <f>+demanda!AR70*HTDCOEF!AR70</f>
        <v>215630</v>
      </c>
      <c r="AS70" s="61">
        <f>+demanda!AS70*HTDCOEF!AS70</f>
        <v>325682</v>
      </c>
      <c r="AT70" s="61">
        <f>+demanda!AT70*HTDCOEF!AT70</f>
        <v>90053</v>
      </c>
      <c r="AU70" s="61">
        <f>+demanda!AU70*HTDCOEF!AU70</f>
        <v>241411</v>
      </c>
      <c r="AV70" s="61">
        <f>+demanda!AV70*HTDCOEF!AV70</f>
        <v>154451</v>
      </c>
      <c r="AW70" s="61">
        <f>+demanda!AW70*HTDCOEF!AW70</f>
        <v>46198</v>
      </c>
      <c r="AX70" s="61">
        <f>+demanda!AX70*HTDCOEF!AX70</f>
        <v>600442</v>
      </c>
      <c r="AY70" s="61">
        <f>+demanda!AY70*HTDCOEF!AY70</f>
        <v>261291</v>
      </c>
      <c r="AZ70" s="61">
        <f>+demanda!AZ70*HTDCOEF!AZ70</f>
        <v>164826</v>
      </c>
      <c r="BA70" s="61">
        <f>+demanda!BA70*HTDCOEF!BA70</f>
        <v>217716</v>
      </c>
      <c r="BB70" s="61">
        <f>+demanda!BB70*HTDCOEF!BB70</f>
        <v>48991</v>
      </c>
      <c r="BC70" s="61">
        <f>+demanda!BC70*HTDCOEF!BC70</f>
        <v>124890</v>
      </c>
      <c r="BD70" s="61">
        <f>+demanda!BD70*HTDCOEF!BD70</f>
        <v>120903</v>
      </c>
      <c r="BE70" s="61">
        <f>+demanda!BE70*HTDCOEF!BE70</f>
        <v>39322</v>
      </c>
      <c r="BF70" s="61">
        <f>+demanda!BF70*HTDCOEF!BF70</f>
        <v>232613</v>
      </c>
      <c r="BG70" s="61">
        <f>+demanda!BG70*HTDCOEF!BG70</f>
        <v>106433</v>
      </c>
      <c r="BH70" s="61">
        <f>+demanda!BH70*HTDCOEF!BH70</f>
        <v>50804</v>
      </c>
      <c r="BI70" s="61">
        <f>+demanda!BI70*HTDCOEF!BI70</f>
        <v>107967</v>
      </c>
      <c r="BJ70" s="61">
        <f>+demanda!BJ70*HTDCOEF!BJ70</f>
        <v>41061</v>
      </c>
      <c r="BK70" s="61">
        <f>+demanda!BK70*HTDCOEF!BK70</f>
        <v>116522</v>
      </c>
      <c r="BL70" s="61">
        <f>+demanda!BL70*HTDCOEF!BL70</f>
        <v>33549</v>
      </c>
      <c r="BM70" s="61">
        <f>+demanda!BM70*HTDCOEF!BM70</f>
        <v>6876</v>
      </c>
      <c r="BN70" s="61">
        <f>+demanda!BN70*HTDCOEF!BN70</f>
        <v>367828</v>
      </c>
      <c r="BO70" s="61">
        <f>+demanda!BO70*HTDCOEF!BO70</f>
        <v>154858</v>
      </c>
      <c r="BP70" s="61">
        <f>+demanda!BP70*HTDCOEF!BP70</f>
        <v>975010</v>
      </c>
      <c r="BQ70" s="61">
        <f>+demanda!BQ70*HTDCOEF!BQ70</f>
        <v>1123582</v>
      </c>
      <c r="BR70" s="61">
        <f>+demanda!BR70*HTDCOEF!BR70</f>
        <v>142404</v>
      </c>
      <c r="BS70" s="61">
        <f>+demanda!BS70*HTDCOEF!BS70</f>
        <v>570196</v>
      </c>
      <c r="BT70" s="61">
        <f>+demanda!BT70*HTDCOEF!BT70</f>
        <v>688378</v>
      </c>
      <c r="BU70" s="61">
        <f>+demanda!BU70*HTDCOEF!BU70</f>
        <v>89388</v>
      </c>
      <c r="BV70" s="61">
        <f>+demanda!BV70*HTDCOEF!BV70</f>
        <v>2476361</v>
      </c>
      <c r="BW70" s="61">
        <f>+demanda!BW70*HTDCOEF!BW70</f>
        <v>502479</v>
      </c>
      <c r="BX70" s="61">
        <f>+demanda!BX70*HTDCOEF!BX70</f>
        <v>681972</v>
      </c>
      <c r="BY70" s="61">
        <f>+demanda!BY70*HTDCOEF!BY70</f>
        <v>700720</v>
      </c>
      <c r="BZ70" s="61">
        <f>+demanda!BZ70*HTDCOEF!BZ70</f>
        <v>78901</v>
      </c>
      <c r="CA70" s="61">
        <f>+demanda!CA70*HTDCOEF!CA70</f>
        <v>324705</v>
      </c>
      <c r="CB70" s="61">
        <f>+demanda!CB70*HTDCOEF!CB70</f>
        <v>472876</v>
      </c>
      <c r="CC70" s="61">
        <f>+demanda!CC70*HTDCOEF!CC70</f>
        <v>76588</v>
      </c>
      <c r="CD70" s="61">
        <f>+demanda!CD70*HTDCOEF!CD70</f>
        <v>707649</v>
      </c>
      <c r="CE70" s="61">
        <f>+demanda!CE70*HTDCOEF!CE70</f>
        <v>198184</v>
      </c>
      <c r="CF70" s="61">
        <f>+demanda!CF70*HTDCOEF!CF70</f>
        <v>293038</v>
      </c>
      <c r="CG70" s="61">
        <f>+demanda!CG70*HTDCOEF!CG70</f>
        <v>422862</v>
      </c>
      <c r="CH70" s="61">
        <f>+demanda!CH70*HTDCOEF!CH70</f>
        <v>63503</v>
      </c>
      <c r="CI70" s="61">
        <f>+demanda!CI70*HTDCOEF!CI70</f>
        <v>245491</v>
      </c>
      <c r="CJ70" s="61">
        <f>+demanda!CJ70*HTDCOEF!CJ70</f>
        <v>215502</v>
      </c>
      <c r="CK70" s="61">
        <f>+demanda!CK70*HTDCOEF!CK70</f>
        <v>12800</v>
      </c>
      <c r="CL70" s="61">
        <f>+demanda!CL70*HTDCOEF!CL70</f>
        <v>1768712</v>
      </c>
      <c r="CM70" s="61">
        <f>+demanda!CM70*HTDCOEF!CM70</f>
        <v>304295</v>
      </c>
    </row>
    <row r="71" spans="1:91" s="62" customFormat="1" x14ac:dyDescent="0.3">
      <c r="A71" s="60" t="s">
        <v>90</v>
      </c>
      <c r="B71" s="61">
        <f>+demanda!B71*HTDCOEF!B71</f>
        <v>12338502</v>
      </c>
      <c r="C71" s="61">
        <f>+demanda!C71*HTDCOEF!C71</f>
        <v>2048680</v>
      </c>
      <c r="D71" s="61">
        <f>+demanda!D71*HTDCOEF!D71</f>
        <v>1732706</v>
      </c>
      <c r="E71" s="61">
        <f>+demanda!E71*HTDCOEF!E71</f>
        <v>902809</v>
      </c>
      <c r="F71" s="61">
        <f>+demanda!F71*HTDCOEF!F71</f>
        <v>2434939</v>
      </c>
      <c r="G71" s="61">
        <f>+demanda!G71*HTDCOEF!G71</f>
        <v>1022462</v>
      </c>
      <c r="H71" s="61">
        <f>+demanda!H71*HTDCOEF!H71</f>
        <v>956166</v>
      </c>
      <c r="I71" s="61">
        <f>+demanda!I71*HTDCOEF!I71</f>
        <v>5970747</v>
      </c>
      <c r="J71" s="61">
        <f>+demanda!J71*HTDCOEF!J71</f>
        <v>1119329</v>
      </c>
      <c r="K71" s="61">
        <f>+demanda!K71*HTDCOEF!K71</f>
        <v>201011</v>
      </c>
      <c r="L71" s="61">
        <f>+demanda!L71*HTDCOEF!L71</f>
        <v>243476</v>
      </c>
      <c r="M71" s="61">
        <f>+demanda!M71*HTDCOEF!M71</f>
        <v>879521</v>
      </c>
      <c r="N71" s="61">
        <f>+demanda!N71*HTDCOEF!N71</f>
        <v>635255</v>
      </c>
      <c r="O71" s="61">
        <f>+demanda!O71*HTDCOEF!O71</f>
        <v>478174</v>
      </c>
      <c r="P71" s="61">
        <f>+demanda!P71*HTDCOEF!P71</f>
        <v>6367755</v>
      </c>
      <c r="Q71" s="61">
        <f>+demanda!Q71*HTDCOEF!Q71</f>
        <v>929351</v>
      </c>
      <c r="R71" s="61">
        <f>+demanda!R71*HTDCOEF!R71</f>
        <v>1531695</v>
      </c>
      <c r="S71" s="61">
        <f>+demanda!S71*HTDCOEF!S71</f>
        <v>659333</v>
      </c>
      <c r="T71" s="61">
        <f>+demanda!T71*HTDCOEF!T71</f>
        <v>1555418</v>
      </c>
      <c r="U71" s="61">
        <f>+demanda!U71*HTDCOEF!U71</f>
        <v>387207</v>
      </c>
      <c r="V71" s="61">
        <f>+demanda!V71*HTDCOEF!V71</f>
        <v>477992</v>
      </c>
      <c r="W71" s="61">
        <f>+demanda!W71*HTDCOEF!W71</f>
        <v>46657187</v>
      </c>
      <c r="X71" s="61">
        <f>+demanda!X71*HTDCOEF!X71</f>
        <v>7106106</v>
      </c>
      <c r="Y71" s="61">
        <f>+demanda!Y71*HTDCOEF!Y71</f>
        <v>10839522</v>
      </c>
      <c r="Z71" s="61">
        <f>+demanda!Z71*HTDCOEF!Z71</f>
        <v>7040351</v>
      </c>
      <c r="AA71" s="61">
        <f>+demanda!AA71*HTDCOEF!AA71</f>
        <v>8941201</v>
      </c>
      <c r="AB71" s="61">
        <f>+demanda!AB71*HTDCOEF!AB71</f>
        <v>3913874</v>
      </c>
      <c r="AC71" s="61">
        <f>+demanda!AC71*HTDCOEF!AC71</f>
        <v>1966960</v>
      </c>
      <c r="AD71" s="61">
        <f>+demanda!AD71*HTDCOEF!AD71</f>
        <v>17063116</v>
      </c>
      <c r="AE71" s="61">
        <f>+demanda!AE71*HTDCOEF!AE71</f>
        <v>3679226</v>
      </c>
      <c r="AF71" s="61">
        <f>+demanda!AF71*HTDCOEF!AF71</f>
        <v>911072</v>
      </c>
      <c r="AG71" s="61">
        <f>+demanda!AG71*HTDCOEF!AG71</f>
        <v>1269308</v>
      </c>
      <c r="AH71" s="61">
        <f>+demanda!AH71*HTDCOEF!AH71</f>
        <v>2595839</v>
      </c>
      <c r="AI71" s="61">
        <f>+demanda!AI71*HTDCOEF!AI71</f>
        <v>2354272</v>
      </c>
      <c r="AJ71" s="61">
        <f>+demanda!AJ71*HTDCOEF!AJ71</f>
        <v>842081</v>
      </c>
      <c r="AK71" s="61">
        <f>+demanda!AK71*HTDCOEF!AK71</f>
        <v>29594071</v>
      </c>
      <c r="AL71" s="61">
        <f>+demanda!AL71*HTDCOEF!AL71</f>
        <v>3426880</v>
      </c>
      <c r="AM71" s="61">
        <f>+demanda!AM71*HTDCOEF!AM71</f>
        <v>9928450</v>
      </c>
      <c r="AN71" s="61">
        <f>+demanda!AN71*HTDCOEF!AN71</f>
        <v>5771043</v>
      </c>
      <c r="AO71" s="61">
        <f>+demanda!AO71*HTDCOEF!AO71</f>
        <v>6345362</v>
      </c>
      <c r="AP71" s="61">
        <f>+demanda!AP71*HTDCOEF!AP71</f>
        <v>1559601</v>
      </c>
      <c r="AQ71" s="61">
        <f>+demanda!AQ71*HTDCOEF!AQ71</f>
        <v>1124879</v>
      </c>
      <c r="AR71" s="61">
        <f>+demanda!AR71*HTDCOEF!AR71</f>
        <v>219463</v>
      </c>
      <c r="AS71" s="61">
        <f>+demanda!AS71*HTDCOEF!AS71</f>
        <v>343245</v>
      </c>
      <c r="AT71" s="61">
        <f>+demanda!AT71*HTDCOEF!AT71</f>
        <v>103143</v>
      </c>
      <c r="AU71" s="61">
        <f>+demanda!AU71*HTDCOEF!AU71</f>
        <v>271471</v>
      </c>
      <c r="AV71" s="61">
        <f>+demanda!AV71*HTDCOEF!AV71</f>
        <v>152250</v>
      </c>
      <c r="AW71" s="61">
        <f>+demanda!AW71*HTDCOEF!AW71</f>
        <v>51284</v>
      </c>
      <c r="AX71" s="61">
        <f>+demanda!AX71*HTDCOEF!AX71</f>
        <v>615915</v>
      </c>
      <c r="AY71" s="61">
        <f>+demanda!AY71*HTDCOEF!AY71</f>
        <v>291910</v>
      </c>
      <c r="AZ71" s="61">
        <f>+demanda!AZ71*HTDCOEF!AZ71</f>
        <v>168169</v>
      </c>
      <c r="BA71" s="61">
        <f>+demanda!BA71*HTDCOEF!BA71</f>
        <v>237045</v>
      </c>
      <c r="BB71" s="61">
        <f>+demanda!BB71*HTDCOEF!BB71</f>
        <v>53769</v>
      </c>
      <c r="BC71" s="61">
        <f>+demanda!BC71*HTDCOEF!BC71</f>
        <v>145088</v>
      </c>
      <c r="BD71" s="61">
        <f>+demanda!BD71*HTDCOEF!BD71</f>
        <v>118107</v>
      </c>
      <c r="BE71" s="61">
        <f>+demanda!BE71*HTDCOEF!BE71</f>
        <v>43432</v>
      </c>
      <c r="BF71" s="61">
        <f>+demanda!BF71*HTDCOEF!BF71</f>
        <v>247717</v>
      </c>
      <c r="BG71" s="61">
        <f>+demanda!BG71*HTDCOEF!BG71</f>
        <v>106002</v>
      </c>
      <c r="BH71" s="61">
        <f>+demanda!BH71*HTDCOEF!BH71</f>
        <v>51294</v>
      </c>
      <c r="BI71" s="61">
        <f>+demanda!BI71*HTDCOEF!BI71</f>
        <v>106200</v>
      </c>
      <c r="BJ71" s="61">
        <f>+demanda!BJ71*HTDCOEF!BJ71</f>
        <v>49374</v>
      </c>
      <c r="BK71" s="61">
        <f>+demanda!BK71*HTDCOEF!BK71</f>
        <v>126383</v>
      </c>
      <c r="BL71" s="61">
        <f>+demanda!BL71*HTDCOEF!BL71</f>
        <v>34143</v>
      </c>
      <c r="BM71" s="61">
        <f>+demanda!BM71*HTDCOEF!BM71</f>
        <v>7851</v>
      </c>
      <c r="BN71" s="61">
        <f>+demanda!BN71*HTDCOEF!BN71</f>
        <v>368198</v>
      </c>
      <c r="BO71" s="61">
        <f>+demanda!BO71*HTDCOEF!BO71</f>
        <v>185908</v>
      </c>
      <c r="BP71" s="61">
        <f>+demanda!BP71*HTDCOEF!BP71</f>
        <v>1066937</v>
      </c>
      <c r="BQ71" s="61">
        <f>+demanda!BQ71*HTDCOEF!BQ71</f>
        <v>1235634</v>
      </c>
      <c r="BR71" s="61">
        <f>+demanda!BR71*HTDCOEF!BR71</f>
        <v>171874</v>
      </c>
      <c r="BS71" s="61">
        <f>+demanda!BS71*HTDCOEF!BS71</f>
        <v>631918</v>
      </c>
      <c r="BT71" s="61">
        <f>+demanda!BT71*HTDCOEF!BT71</f>
        <v>720389</v>
      </c>
      <c r="BU71" s="61">
        <f>+demanda!BU71*HTDCOEF!BU71</f>
        <v>100778</v>
      </c>
      <c r="BV71" s="61">
        <f>+demanda!BV71*HTDCOEF!BV71</f>
        <v>2606782</v>
      </c>
      <c r="BW71" s="61">
        <f>+demanda!BW71*HTDCOEF!BW71</f>
        <v>571794</v>
      </c>
      <c r="BX71" s="61">
        <f>+demanda!BX71*HTDCOEF!BX71</f>
        <v>750143</v>
      </c>
      <c r="BY71" s="61">
        <f>+demanda!BY71*HTDCOEF!BY71</f>
        <v>838642</v>
      </c>
      <c r="BZ71" s="61">
        <f>+demanda!BZ71*HTDCOEF!BZ71</f>
        <v>96130</v>
      </c>
      <c r="CA71" s="61">
        <f>+demanda!CA71*HTDCOEF!CA71</f>
        <v>372583</v>
      </c>
      <c r="CB71" s="61">
        <f>+demanda!CB71*HTDCOEF!CB71</f>
        <v>502602</v>
      </c>
      <c r="CC71" s="61">
        <f>+demanda!CC71*HTDCOEF!CC71</f>
        <v>89014</v>
      </c>
      <c r="CD71" s="61">
        <f>+demanda!CD71*HTDCOEF!CD71</f>
        <v>837983</v>
      </c>
      <c r="CE71" s="61">
        <f>+demanda!CE71*HTDCOEF!CE71</f>
        <v>192129</v>
      </c>
      <c r="CF71" s="61">
        <f>+demanda!CF71*HTDCOEF!CF71</f>
        <v>316793</v>
      </c>
      <c r="CG71" s="61">
        <f>+demanda!CG71*HTDCOEF!CG71</f>
        <v>396992</v>
      </c>
      <c r="CH71" s="61">
        <f>+demanda!CH71*HTDCOEF!CH71</f>
        <v>75744</v>
      </c>
      <c r="CI71" s="61">
        <f>+demanda!CI71*HTDCOEF!CI71</f>
        <v>259335</v>
      </c>
      <c r="CJ71" s="61">
        <f>+demanda!CJ71*HTDCOEF!CJ71</f>
        <v>217787</v>
      </c>
      <c r="CK71" s="61">
        <f>+demanda!CK71*HTDCOEF!CK71</f>
        <v>11764</v>
      </c>
      <c r="CL71" s="61">
        <f>+demanda!CL71*HTDCOEF!CL71</f>
        <v>1768799</v>
      </c>
      <c r="CM71" s="61">
        <f>+demanda!CM71*HTDCOEF!CM71</f>
        <v>379665</v>
      </c>
    </row>
    <row r="72" spans="1:91" s="62" customFormat="1" x14ac:dyDescent="0.3">
      <c r="A72" s="60" t="s">
        <v>91</v>
      </c>
      <c r="B72" s="61">
        <f>+demanda!B72*HTDCOEF!B72</f>
        <v>10933324</v>
      </c>
      <c r="C72" s="61">
        <f>+demanda!C72*HTDCOEF!C72</f>
        <v>1919699</v>
      </c>
      <c r="D72" s="61">
        <f>+demanda!D72*HTDCOEF!D72</f>
        <v>1553939</v>
      </c>
      <c r="E72" s="61">
        <f>+demanda!E72*HTDCOEF!E72</f>
        <v>828709</v>
      </c>
      <c r="F72" s="61">
        <f>+demanda!F72*HTDCOEF!F72</f>
        <v>2063388</v>
      </c>
      <c r="G72" s="61">
        <f>+demanda!G72*HTDCOEF!G72</f>
        <v>858770</v>
      </c>
      <c r="H72" s="61">
        <f>+demanda!H72*HTDCOEF!H72</f>
        <v>1071837</v>
      </c>
      <c r="I72" s="61">
        <f>+demanda!I72*HTDCOEF!I72</f>
        <v>4763407</v>
      </c>
      <c r="J72" s="61">
        <f>+demanda!J72*HTDCOEF!J72</f>
        <v>878892</v>
      </c>
      <c r="K72" s="61">
        <f>+demanda!K72*HTDCOEF!K72</f>
        <v>151182</v>
      </c>
      <c r="L72" s="61">
        <f>+demanda!L72*HTDCOEF!L72</f>
        <v>189972</v>
      </c>
      <c r="M72" s="61">
        <f>+demanda!M72*HTDCOEF!M72</f>
        <v>709729</v>
      </c>
      <c r="N72" s="61">
        <f>+demanda!N72*HTDCOEF!N72</f>
        <v>478984</v>
      </c>
      <c r="O72" s="61">
        <f>+demanda!O72*HTDCOEF!O72</f>
        <v>518868</v>
      </c>
      <c r="P72" s="61">
        <f>+demanda!P72*HTDCOEF!P72</f>
        <v>6169916</v>
      </c>
      <c r="Q72" s="61">
        <f>+demanda!Q72*HTDCOEF!Q72</f>
        <v>1040807</v>
      </c>
      <c r="R72" s="61">
        <f>+demanda!R72*HTDCOEF!R72</f>
        <v>1402757</v>
      </c>
      <c r="S72" s="61">
        <f>+demanda!S72*HTDCOEF!S72</f>
        <v>638737</v>
      </c>
      <c r="T72" s="61">
        <f>+demanda!T72*HTDCOEF!T72</f>
        <v>1353658</v>
      </c>
      <c r="U72" s="61">
        <f>+demanda!U72*HTDCOEF!U72</f>
        <v>379786</v>
      </c>
      <c r="V72" s="61">
        <f>+demanda!V72*HTDCOEF!V72</f>
        <v>552969</v>
      </c>
      <c r="W72" s="61">
        <f>+demanda!W72*HTDCOEF!W72</f>
        <v>37961599</v>
      </c>
      <c r="X72" s="61">
        <f>+demanda!X72*HTDCOEF!X72</f>
        <v>5938714</v>
      </c>
      <c r="Y72" s="61">
        <f>+demanda!Y72*HTDCOEF!Y72</f>
        <v>9242703</v>
      </c>
      <c r="Z72" s="61">
        <f>+demanda!Z72*HTDCOEF!Z72</f>
        <v>5938904</v>
      </c>
      <c r="AA72" s="61">
        <f>+demanda!AA72*HTDCOEF!AA72</f>
        <v>6639783</v>
      </c>
      <c r="AB72" s="61">
        <f>+demanda!AB72*HTDCOEF!AB72</f>
        <v>3108188</v>
      </c>
      <c r="AC72" s="61">
        <f>+demanda!AC72*HTDCOEF!AC72</f>
        <v>2125666</v>
      </c>
      <c r="AD72" s="61">
        <f>+demanda!AD72*HTDCOEF!AD72</f>
        <v>11356928</v>
      </c>
      <c r="AE72" s="61">
        <f>+demanda!AE72*HTDCOEF!AE72</f>
        <v>2263297</v>
      </c>
      <c r="AF72" s="61">
        <f>+demanda!AF72*HTDCOEF!AF72</f>
        <v>616259</v>
      </c>
      <c r="AG72" s="61">
        <f>+demanda!AG72*HTDCOEF!AG72</f>
        <v>836776</v>
      </c>
      <c r="AH72" s="61">
        <f>+demanda!AH72*HTDCOEF!AH72</f>
        <v>1592821</v>
      </c>
      <c r="AI72" s="61">
        <f>+demanda!AI72*HTDCOEF!AI72</f>
        <v>1584744</v>
      </c>
      <c r="AJ72" s="61">
        <f>+demanda!AJ72*HTDCOEF!AJ72</f>
        <v>872362</v>
      </c>
      <c r="AK72" s="61">
        <f>+demanda!AK72*HTDCOEF!AK72</f>
        <v>26604670</v>
      </c>
      <c r="AL72" s="61">
        <f>+demanda!AL72*HTDCOEF!AL72</f>
        <v>3675417</v>
      </c>
      <c r="AM72" s="61">
        <f>+demanda!AM72*HTDCOEF!AM72</f>
        <v>8626444</v>
      </c>
      <c r="AN72" s="61">
        <f>+demanda!AN72*HTDCOEF!AN72</f>
        <v>5102128</v>
      </c>
      <c r="AO72" s="61">
        <f>+demanda!AO72*HTDCOEF!AO72</f>
        <v>5046961</v>
      </c>
      <c r="AP72" s="61">
        <f>+demanda!AP72*HTDCOEF!AP72</f>
        <v>1523444</v>
      </c>
      <c r="AQ72" s="61">
        <f>+demanda!AQ72*HTDCOEF!AQ72</f>
        <v>1253304</v>
      </c>
      <c r="AR72" s="61">
        <f>+demanda!AR72*HTDCOEF!AR72</f>
        <v>175567</v>
      </c>
      <c r="AS72" s="61">
        <f>+demanda!AS72*HTDCOEF!AS72</f>
        <v>282521</v>
      </c>
      <c r="AT72" s="61">
        <f>+demanda!AT72*HTDCOEF!AT72</f>
        <v>117796</v>
      </c>
      <c r="AU72" s="61">
        <f>+demanda!AU72*HTDCOEF!AU72</f>
        <v>268111</v>
      </c>
      <c r="AV72" s="61">
        <f>+demanda!AV72*HTDCOEF!AV72</f>
        <v>140695</v>
      </c>
      <c r="AW72" s="61">
        <f>+demanda!AW72*HTDCOEF!AW72</f>
        <v>52602</v>
      </c>
      <c r="AX72" s="61">
        <f>+demanda!AX72*HTDCOEF!AX72</f>
        <v>576893</v>
      </c>
      <c r="AY72" s="61">
        <f>+demanda!AY72*HTDCOEF!AY72</f>
        <v>305515</v>
      </c>
      <c r="AZ72" s="61">
        <f>+demanda!AZ72*HTDCOEF!AZ72</f>
        <v>121511</v>
      </c>
      <c r="BA72" s="61">
        <f>+demanda!BA72*HTDCOEF!BA72</f>
        <v>160223</v>
      </c>
      <c r="BB72" s="61">
        <f>+demanda!BB72*HTDCOEF!BB72</f>
        <v>59641</v>
      </c>
      <c r="BC72" s="61">
        <f>+demanda!BC72*HTDCOEF!BC72</f>
        <v>121638</v>
      </c>
      <c r="BD72" s="61">
        <f>+demanda!BD72*HTDCOEF!BD72</f>
        <v>92977</v>
      </c>
      <c r="BE72" s="61">
        <f>+demanda!BE72*HTDCOEF!BE72</f>
        <v>41577</v>
      </c>
      <c r="BF72" s="61">
        <f>+demanda!BF72*HTDCOEF!BF72</f>
        <v>164335</v>
      </c>
      <c r="BG72" s="61">
        <f>+demanda!BG72*HTDCOEF!BG72</f>
        <v>116989</v>
      </c>
      <c r="BH72" s="61">
        <f>+demanda!BH72*HTDCOEF!BH72</f>
        <v>54057</v>
      </c>
      <c r="BI72" s="61">
        <f>+demanda!BI72*HTDCOEF!BI72</f>
        <v>122298</v>
      </c>
      <c r="BJ72" s="61">
        <f>+demanda!BJ72*HTDCOEF!BJ72</f>
        <v>58155</v>
      </c>
      <c r="BK72" s="61">
        <f>+demanda!BK72*HTDCOEF!BK72</f>
        <v>146473</v>
      </c>
      <c r="BL72" s="61">
        <f>+demanda!BL72*HTDCOEF!BL72</f>
        <v>47717</v>
      </c>
      <c r="BM72" s="61">
        <f>+demanda!BM72*HTDCOEF!BM72</f>
        <v>11024</v>
      </c>
      <c r="BN72" s="61">
        <f>+demanda!BN72*HTDCOEF!BN72</f>
        <v>412558</v>
      </c>
      <c r="BO72" s="61">
        <f>+demanda!BO72*HTDCOEF!BO72</f>
        <v>188525</v>
      </c>
      <c r="BP72" s="61">
        <f>+demanda!BP72*HTDCOEF!BP72</f>
        <v>744419</v>
      </c>
      <c r="BQ72" s="61">
        <f>+demanda!BQ72*HTDCOEF!BQ72</f>
        <v>978625</v>
      </c>
      <c r="BR72" s="61">
        <f>+demanda!BR72*HTDCOEF!BR72</f>
        <v>187062</v>
      </c>
      <c r="BS72" s="61">
        <f>+demanda!BS72*HTDCOEF!BS72</f>
        <v>580634</v>
      </c>
      <c r="BT72" s="61">
        <f>+demanda!BT72*HTDCOEF!BT72</f>
        <v>555069</v>
      </c>
      <c r="BU72" s="61">
        <f>+demanda!BU72*HTDCOEF!BU72</f>
        <v>88819</v>
      </c>
      <c r="BV72" s="61">
        <f>+demanda!BV72*HTDCOEF!BV72</f>
        <v>2213173</v>
      </c>
      <c r="BW72" s="61">
        <f>+demanda!BW72*HTDCOEF!BW72</f>
        <v>590913</v>
      </c>
      <c r="BX72" s="61">
        <f>+demanda!BX72*HTDCOEF!BX72</f>
        <v>429268</v>
      </c>
      <c r="BY72" s="61">
        <f>+demanda!BY72*HTDCOEF!BY72</f>
        <v>471333</v>
      </c>
      <c r="BZ72" s="61">
        <f>+demanda!BZ72*HTDCOEF!BZ72</f>
        <v>98194</v>
      </c>
      <c r="CA72" s="61">
        <f>+demanda!CA72*HTDCOEF!CA72</f>
        <v>267665</v>
      </c>
      <c r="CB72" s="61">
        <f>+demanda!CB72*HTDCOEF!CB72</f>
        <v>294616</v>
      </c>
      <c r="CC72" s="61">
        <f>+demanda!CC72*HTDCOEF!CC72</f>
        <v>72557</v>
      </c>
      <c r="CD72" s="61">
        <f>+demanda!CD72*HTDCOEF!CD72</f>
        <v>428440</v>
      </c>
      <c r="CE72" s="61">
        <f>+demanda!CE72*HTDCOEF!CE72</f>
        <v>201224</v>
      </c>
      <c r="CF72" s="61">
        <f>+demanda!CF72*HTDCOEF!CF72</f>
        <v>315151</v>
      </c>
      <c r="CG72" s="61">
        <f>+demanda!CG72*HTDCOEF!CG72</f>
        <v>507292</v>
      </c>
      <c r="CH72" s="61">
        <f>+demanda!CH72*HTDCOEF!CH72</f>
        <v>88867</v>
      </c>
      <c r="CI72" s="61">
        <f>+demanda!CI72*HTDCOEF!CI72</f>
        <v>312969</v>
      </c>
      <c r="CJ72" s="61">
        <f>+demanda!CJ72*HTDCOEF!CJ72</f>
        <v>260453</v>
      </c>
      <c r="CK72" s="61">
        <f>+demanda!CK72*HTDCOEF!CK72</f>
        <v>16263</v>
      </c>
      <c r="CL72" s="61">
        <f>+demanda!CL72*HTDCOEF!CL72</f>
        <v>1784732</v>
      </c>
      <c r="CM72" s="61">
        <f>+demanda!CM72*HTDCOEF!CM72</f>
        <v>389689</v>
      </c>
    </row>
    <row r="73" spans="1:91" s="62" customFormat="1" x14ac:dyDescent="0.3">
      <c r="A73" s="60" t="s">
        <v>92</v>
      </c>
      <c r="B73" s="61">
        <f>+demanda!B73*HTDCOEF!B73</f>
        <v>9458368</v>
      </c>
      <c r="C73" s="61">
        <f>+demanda!C73*HTDCOEF!C73</f>
        <v>1734324</v>
      </c>
      <c r="D73" s="61">
        <f>+demanda!D73*HTDCOEF!D73</f>
        <v>1007285</v>
      </c>
      <c r="E73" s="61">
        <f>+demanda!E73*HTDCOEF!E73</f>
        <v>888854</v>
      </c>
      <c r="F73" s="61">
        <f>+demanda!F73*HTDCOEF!F73</f>
        <v>1661420</v>
      </c>
      <c r="G73" s="61">
        <f>+demanda!G73*HTDCOEF!G73</f>
        <v>753459</v>
      </c>
      <c r="H73" s="61">
        <f>+demanda!H73*HTDCOEF!H73</f>
        <v>1100288</v>
      </c>
      <c r="I73" s="61">
        <f>+demanda!I73*HTDCOEF!I73</f>
        <v>4302798</v>
      </c>
      <c r="J73" s="61">
        <f>+demanda!J73*HTDCOEF!J73</f>
        <v>786722</v>
      </c>
      <c r="K73" s="61">
        <f>+demanda!K73*HTDCOEF!K73</f>
        <v>134237</v>
      </c>
      <c r="L73" s="61">
        <f>+demanda!L73*HTDCOEF!L73</f>
        <v>148866</v>
      </c>
      <c r="M73" s="61">
        <f>+demanda!M73*HTDCOEF!M73</f>
        <v>593285</v>
      </c>
      <c r="N73" s="61">
        <f>+demanda!N73*HTDCOEF!N73</f>
        <v>407178</v>
      </c>
      <c r="O73" s="61">
        <f>+demanda!O73*HTDCOEF!O73</f>
        <v>532131</v>
      </c>
      <c r="P73" s="61">
        <f>+demanda!P73*HTDCOEF!P73</f>
        <v>5155569</v>
      </c>
      <c r="Q73" s="61">
        <f>+demanda!Q73*HTDCOEF!Q73</f>
        <v>947601</v>
      </c>
      <c r="R73" s="61">
        <f>+demanda!R73*HTDCOEF!R73</f>
        <v>873049</v>
      </c>
      <c r="S73" s="61">
        <f>+demanda!S73*HTDCOEF!S73</f>
        <v>739988</v>
      </c>
      <c r="T73" s="61">
        <f>+demanda!T73*HTDCOEF!T73</f>
        <v>1068135</v>
      </c>
      <c r="U73" s="61">
        <f>+demanda!U73*HTDCOEF!U73</f>
        <v>346281</v>
      </c>
      <c r="V73" s="61">
        <f>+demanda!V73*HTDCOEF!V73</f>
        <v>568157</v>
      </c>
      <c r="W73" s="61">
        <f>+demanda!W73*HTDCOEF!W73</f>
        <v>30898617</v>
      </c>
      <c r="X73" s="61">
        <f>+demanda!X73*HTDCOEF!X73</f>
        <v>4923433</v>
      </c>
      <c r="Y73" s="61">
        <f>+demanda!Y73*HTDCOEF!Y73</f>
        <v>6168244</v>
      </c>
      <c r="Z73" s="61">
        <f>+demanda!Z73*HTDCOEF!Z73</f>
        <v>6241786</v>
      </c>
      <c r="AA73" s="61">
        <f>+demanda!AA73*HTDCOEF!AA73</f>
        <v>4552726</v>
      </c>
      <c r="AB73" s="61">
        <f>+demanda!AB73*HTDCOEF!AB73</f>
        <v>2496717</v>
      </c>
      <c r="AC73" s="61">
        <f>+demanda!AC73*HTDCOEF!AC73</f>
        <v>2184448</v>
      </c>
      <c r="AD73" s="61">
        <f>+demanda!AD73*HTDCOEF!AD73</f>
        <v>9259469</v>
      </c>
      <c r="AE73" s="61">
        <f>+demanda!AE73*HTDCOEF!AE73</f>
        <v>1688147</v>
      </c>
      <c r="AF73" s="61">
        <f>+demanda!AF73*HTDCOEF!AF73</f>
        <v>410747</v>
      </c>
      <c r="AG73" s="61">
        <f>+demanda!AG73*HTDCOEF!AG73</f>
        <v>606043</v>
      </c>
      <c r="AH73" s="61">
        <f>+demanda!AH73*HTDCOEF!AH73</f>
        <v>1191120</v>
      </c>
      <c r="AI73" s="61">
        <f>+demanda!AI73*HTDCOEF!AI73</f>
        <v>1157939</v>
      </c>
      <c r="AJ73" s="61">
        <f>+demanda!AJ73*HTDCOEF!AJ73</f>
        <v>919497</v>
      </c>
      <c r="AK73" s="61">
        <f>+demanda!AK73*HTDCOEF!AK73</f>
        <v>21639148</v>
      </c>
      <c r="AL73" s="61">
        <f>+demanda!AL73*HTDCOEF!AL73</f>
        <v>3235286</v>
      </c>
      <c r="AM73" s="61">
        <f>+demanda!AM73*HTDCOEF!AM73</f>
        <v>5757497</v>
      </c>
      <c r="AN73" s="61">
        <f>+demanda!AN73*HTDCOEF!AN73</f>
        <v>5635742</v>
      </c>
      <c r="AO73" s="61">
        <f>+demanda!AO73*HTDCOEF!AO73</f>
        <v>3361606</v>
      </c>
      <c r="AP73" s="61">
        <f>+demanda!AP73*HTDCOEF!AP73</f>
        <v>1338778</v>
      </c>
      <c r="AQ73" s="61">
        <f>+demanda!AQ73*HTDCOEF!AQ73</f>
        <v>1264950</v>
      </c>
      <c r="AR73" s="61">
        <f>+demanda!AR73*HTDCOEF!AR73</f>
        <v>103146</v>
      </c>
      <c r="AS73" s="61">
        <f>+demanda!AS73*HTDCOEF!AS73</f>
        <v>239091</v>
      </c>
      <c r="AT73" s="61">
        <f>+demanda!AT73*HTDCOEF!AT73</f>
        <v>120413</v>
      </c>
      <c r="AU73" s="61">
        <f>+demanda!AU73*HTDCOEF!AU73</f>
        <v>260024</v>
      </c>
      <c r="AV73" s="61">
        <f>+demanda!AV73*HTDCOEF!AV73</f>
        <v>102347</v>
      </c>
      <c r="AW73" s="61">
        <f>+demanda!AW73*HTDCOEF!AW73</f>
        <v>53212</v>
      </c>
      <c r="AX73" s="61">
        <f>+demanda!AX73*HTDCOEF!AX73</f>
        <v>529461</v>
      </c>
      <c r="AY73" s="61">
        <f>+demanda!AY73*HTDCOEF!AY73</f>
        <v>326630</v>
      </c>
      <c r="AZ73" s="61">
        <f>+demanda!AZ73*HTDCOEF!AZ73</f>
        <v>68280</v>
      </c>
      <c r="BA73" s="61">
        <f>+demanda!BA73*HTDCOEF!BA73</f>
        <v>126701</v>
      </c>
      <c r="BB73" s="61">
        <f>+demanda!BB73*HTDCOEF!BB73</f>
        <v>63032</v>
      </c>
      <c r="BC73" s="61">
        <f>+demanda!BC73*HTDCOEF!BC73</f>
        <v>124441</v>
      </c>
      <c r="BD73" s="61">
        <f>+demanda!BD73*HTDCOEF!BD73</f>
        <v>71856</v>
      </c>
      <c r="BE73" s="61">
        <f>+demanda!BE73*HTDCOEF!BE73</f>
        <v>44589</v>
      </c>
      <c r="BF73" s="61">
        <f>+demanda!BF73*HTDCOEF!BF73</f>
        <v>158966</v>
      </c>
      <c r="BG73" s="61">
        <f>+demanda!BG73*HTDCOEF!BG73</f>
        <v>128858</v>
      </c>
      <c r="BH73" s="61">
        <f>+demanda!BH73*HTDCOEF!BH73</f>
        <v>34866</v>
      </c>
      <c r="BI73" s="61">
        <f>+demanda!BI73*HTDCOEF!BI73</f>
        <v>112390</v>
      </c>
      <c r="BJ73" s="61">
        <f>+demanda!BJ73*HTDCOEF!BJ73</f>
        <v>57382</v>
      </c>
      <c r="BK73" s="61">
        <f>+demanda!BK73*HTDCOEF!BK73</f>
        <v>135583</v>
      </c>
      <c r="BL73" s="61">
        <f>+demanda!BL73*HTDCOEF!BL73</f>
        <v>30492</v>
      </c>
      <c r="BM73" s="61">
        <f>+demanda!BM73*HTDCOEF!BM73</f>
        <v>8622</v>
      </c>
      <c r="BN73" s="61">
        <f>+demanda!BN73*HTDCOEF!BN73</f>
        <v>370495</v>
      </c>
      <c r="BO73" s="61">
        <f>+demanda!BO73*HTDCOEF!BO73</f>
        <v>197772</v>
      </c>
      <c r="BP73" s="61">
        <f>+demanda!BP73*HTDCOEF!BP73</f>
        <v>375993</v>
      </c>
      <c r="BQ73" s="61">
        <f>+demanda!BQ73*HTDCOEF!BQ73</f>
        <v>759914</v>
      </c>
      <c r="BR73" s="61">
        <f>+demanda!BR73*HTDCOEF!BR73</f>
        <v>200125</v>
      </c>
      <c r="BS73" s="61">
        <f>+demanda!BS73*HTDCOEF!BS73</f>
        <v>536284</v>
      </c>
      <c r="BT73" s="61">
        <f>+demanda!BT73*HTDCOEF!BT73</f>
        <v>325845</v>
      </c>
      <c r="BU73" s="61">
        <f>+demanda!BU73*HTDCOEF!BU73</f>
        <v>92813</v>
      </c>
      <c r="BV73" s="61">
        <f>+demanda!BV73*HTDCOEF!BV73</f>
        <v>1994345</v>
      </c>
      <c r="BW73" s="61">
        <f>+demanda!BW73*HTDCOEF!BW73</f>
        <v>638114</v>
      </c>
      <c r="BX73" s="61">
        <f>+demanda!BX73*HTDCOEF!BX73</f>
        <v>172409</v>
      </c>
      <c r="BY73" s="61">
        <f>+demanda!BY73*HTDCOEF!BY73</f>
        <v>275353</v>
      </c>
      <c r="BZ73" s="61">
        <f>+demanda!BZ73*HTDCOEF!BZ73</f>
        <v>111599</v>
      </c>
      <c r="CA73" s="61">
        <f>+demanda!CA73*HTDCOEF!CA73</f>
        <v>266817</v>
      </c>
      <c r="CB73" s="61">
        <f>+demanda!CB73*HTDCOEF!CB73</f>
        <v>176877</v>
      </c>
      <c r="CC73" s="61">
        <f>+demanda!CC73*HTDCOEF!CC73</f>
        <v>79721</v>
      </c>
      <c r="CD73" s="61">
        <f>+demanda!CD73*HTDCOEF!CD73</f>
        <v>368102</v>
      </c>
      <c r="CE73" s="61">
        <f>+demanda!CE73*HTDCOEF!CE73</f>
        <v>237270</v>
      </c>
      <c r="CF73" s="61">
        <f>+demanda!CF73*HTDCOEF!CF73</f>
        <v>203584</v>
      </c>
      <c r="CG73" s="61">
        <f>+demanda!CG73*HTDCOEF!CG73</f>
        <v>484561</v>
      </c>
      <c r="CH73" s="61">
        <f>+demanda!CH73*HTDCOEF!CH73</f>
        <v>88526</v>
      </c>
      <c r="CI73" s="61">
        <f>+demanda!CI73*HTDCOEF!CI73</f>
        <v>269467</v>
      </c>
      <c r="CJ73" s="61">
        <f>+demanda!CJ73*HTDCOEF!CJ73</f>
        <v>148968</v>
      </c>
      <c r="CK73" s="61">
        <f>+demanda!CK73*HTDCOEF!CK73</f>
        <v>13092</v>
      </c>
      <c r="CL73" s="61">
        <f>+demanda!CL73*HTDCOEF!CL73</f>
        <v>1626243</v>
      </c>
      <c r="CM73" s="61">
        <f>+demanda!CM73*HTDCOEF!CM73</f>
        <v>400845</v>
      </c>
    </row>
    <row r="74" spans="1:91" s="62" customFormat="1" x14ac:dyDescent="0.3">
      <c r="A74" s="60" t="s">
        <v>93</v>
      </c>
      <c r="B74" s="61">
        <f>+demanda!B74*HTDCOEF!B74</f>
        <v>6068289</v>
      </c>
      <c r="C74" s="61">
        <f>+demanda!C74*HTDCOEF!C74</f>
        <v>1079041</v>
      </c>
      <c r="D74" s="61">
        <f>+demanda!D74*HTDCOEF!D74</f>
        <v>116628</v>
      </c>
      <c r="E74" s="61">
        <f>+demanda!E74*HTDCOEF!E74</f>
        <v>767951</v>
      </c>
      <c r="F74" s="61">
        <f>+demanda!F74*HTDCOEF!F74</f>
        <v>993635</v>
      </c>
      <c r="G74" s="61">
        <f>+demanda!G74*HTDCOEF!G74</f>
        <v>570968</v>
      </c>
      <c r="H74" s="61">
        <f>+demanda!H74*HTDCOEF!H74</f>
        <v>971224</v>
      </c>
      <c r="I74" s="61">
        <f>+demanda!I74*HTDCOEF!I74</f>
        <v>3340928</v>
      </c>
      <c r="J74" s="61">
        <f>+demanda!J74*HTDCOEF!J74</f>
        <v>606132</v>
      </c>
      <c r="K74" s="61">
        <f>+demanda!K74*HTDCOEF!K74</f>
        <v>46724</v>
      </c>
      <c r="L74" s="61">
        <f>+demanda!L74*HTDCOEF!L74</f>
        <v>109358</v>
      </c>
      <c r="M74" s="61">
        <f>+demanda!M74*HTDCOEF!M74</f>
        <v>415361</v>
      </c>
      <c r="N74" s="61">
        <f>+demanda!N74*HTDCOEF!N74</f>
        <v>339724</v>
      </c>
      <c r="O74" s="61">
        <f>+demanda!O74*HTDCOEF!O74</f>
        <v>541722</v>
      </c>
      <c r="P74" s="61">
        <f>+demanda!P74*HTDCOEF!P74</f>
        <v>2727362</v>
      </c>
      <c r="Q74" s="61">
        <f>+demanda!Q74*HTDCOEF!Q74</f>
        <v>472909</v>
      </c>
      <c r="R74" s="61">
        <f>+demanda!R74*HTDCOEF!R74</f>
        <v>69905</v>
      </c>
      <c r="S74" s="61">
        <f>+demanda!S74*HTDCOEF!S74</f>
        <v>658593</v>
      </c>
      <c r="T74" s="61">
        <f>+demanda!T74*HTDCOEF!T74</f>
        <v>578274</v>
      </c>
      <c r="U74" s="61">
        <f>+demanda!U74*HTDCOEF!U74</f>
        <v>231244</v>
      </c>
      <c r="V74" s="61">
        <f>+demanda!V74*HTDCOEF!V74</f>
        <v>429502</v>
      </c>
      <c r="W74" s="61">
        <f>+demanda!W74*HTDCOEF!W74</f>
        <v>17537436</v>
      </c>
      <c r="X74" s="61">
        <f>+demanda!X74*HTDCOEF!X74</f>
        <v>2578730</v>
      </c>
      <c r="Y74" s="61">
        <f>+demanda!Y74*HTDCOEF!Y74</f>
        <v>448812</v>
      </c>
      <c r="Z74" s="61">
        <f>+demanda!Z74*HTDCOEF!Z74</f>
        <v>5722846</v>
      </c>
      <c r="AA74" s="61">
        <f>+demanda!AA74*HTDCOEF!AA74</f>
        <v>2182138</v>
      </c>
      <c r="AB74" s="61">
        <f>+demanda!AB74*HTDCOEF!AB74</f>
        <v>1766215</v>
      </c>
      <c r="AC74" s="61">
        <f>+demanda!AC74*HTDCOEF!AC74</f>
        <v>1938635</v>
      </c>
      <c r="AD74" s="61">
        <f>+demanda!AD74*HTDCOEF!AD74</f>
        <v>6723998</v>
      </c>
      <c r="AE74" s="61">
        <f>+demanda!AE74*HTDCOEF!AE74</f>
        <v>1207567</v>
      </c>
      <c r="AF74" s="61">
        <f>+demanda!AF74*HTDCOEF!AF74</f>
        <v>156305</v>
      </c>
      <c r="AG74" s="61">
        <f>+demanda!AG74*HTDCOEF!AG74</f>
        <v>441137</v>
      </c>
      <c r="AH74" s="61">
        <f>+demanda!AH74*HTDCOEF!AH74</f>
        <v>734981</v>
      </c>
      <c r="AI74" s="61">
        <f>+demanda!AI74*HTDCOEF!AI74</f>
        <v>870844</v>
      </c>
      <c r="AJ74" s="61">
        <f>+demanda!AJ74*HTDCOEF!AJ74</f>
        <v>932832</v>
      </c>
      <c r="AK74" s="61">
        <f>+demanda!AK74*HTDCOEF!AK74</f>
        <v>10813437</v>
      </c>
      <c r="AL74" s="61">
        <f>+demanda!AL74*HTDCOEF!AL74</f>
        <v>1371163</v>
      </c>
      <c r="AM74" s="61">
        <f>+demanda!AM74*HTDCOEF!AM74</f>
        <v>292508</v>
      </c>
      <c r="AN74" s="61">
        <f>+demanda!AN74*HTDCOEF!AN74</f>
        <v>5281709</v>
      </c>
      <c r="AO74" s="61">
        <f>+demanda!AO74*HTDCOEF!AO74</f>
        <v>1447157</v>
      </c>
      <c r="AP74" s="61">
        <f>+demanda!AP74*HTDCOEF!AP74</f>
        <v>895371</v>
      </c>
      <c r="AQ74" s="61">
        <f>+demanda!AQ74*HTDCOEF!AQ74</f>
        <v>1005803</v>
      </c>
      <c r="AR74" s="61">
        <f>+demanda!AR74*HTDCOEF!AR74</f>
        <v>55925</v>
      </c>
      <c r="AS74" s="61">
        <f>+demanda!AS74*HTDCOEF!AS74</f>
        <v>117500</v>
      </c>
      <c r="AT74" s="61">
        <f>+demanda!AT74*HTDCOEF!AT74</f>
        <v>91568</v>
      </c>
      <c r="AU74" s="61">
        <f>+demanda!AU74*HTDCOEF!AU74</f>
        <v>185097</v>
      </c>
      <c r="AV74" s="61">
        <f>+demanda!AV74*HTDCOEF!AV74</f>
        <v>33555</v>
      </c>
      <c r="AW74" s="61">
        <f>+demanda!AW74*HTDCOEF!AW74</f>
        <v>40531</v>
      </c>
      <c r="AX74" s="61">
        <f>+demanda!AX74*HTDCOEF!AX74</f>
        <v>291393</v>
      </c>
      <c r="AY74" s="61">
        <f>+demanda!AY74*HTDCOEF!AY74</f>
        <v>263472</v>
      </c>
      <c r="AZ74" s="61">
        <f>+demanda!AZ74*HTDCOEF!AZ74</f>
        <v>41868</v>
      </c>
      <c r="BA74" s="61">
        <f>+demanda!BA74*HTDCOEF!BA74</f>
        <v>76299</v>
      </c>
      <c r="BB74" s="61">
        <f>+demanda!BB74*HTDCOEF!BB74</f>
        <v>62334</v>
      </c>
      <c r="BC74" s="61">
        <f>+demanda!BC74*HTDCOEF!BC74</f>
        <v>104271</v>
      </c>
      <c r="BD74" s="61">
        <f>+demanda!BD74*HTDCOEF!BD74</f>
        <v>28899</v>
      </c>
      <c r="BE74" s="61">
        <f>+demanda!BE74*HTDCOEF!BE74</f>
        <v>36067</v>
      </c>
      <c r="BF74" s="61">
        <f>+demanda!BF74*HTDCOEF!BF74</f>
        <v>122339</v>
      </c>
      <c r="BG74" s="61">
        <f>+demanda!BG74*HTDCOEF!BG74</f>
        <v>134054</v>
      </c>
      <c r="BH74" s="61">
        <f>+demanda!BH74*HTDCOEF!BH74</f>
        <v>14057</v>
      </c>
      <c r="BI74" s="61">
        <f>+demanda!BI74*HTDCOEF!BI74</f>
        <v>41202</v>
      </c>
      <c r="BJ74" s="61">
        <f>+demanda!BJ74*HTDCOEF!BJ74</f>
        <v>29233</v>
      </c>
      <c r="BK74" s="61">
        <f>+demanda!BK74*HTDCOEF!BK74</f>
        <v>80825</v>
      </c>
      <c r="BL74" s="61">
        <f>+demanda!BL74*HTDCOEF!BL74</f>
        <v>4656</v>
      </c>
      <c r="BM74" s="61">
        <f>+demanda!BM74*HTDCOEF!BM74</f>
        <v>4465</v>
      </c>
      <c r="BN74" s="61">
        <f>+demanda!BN74*HTDCOEF!BN74</f>
        <v>169054</v>
      </c>
      <c r="BO74" s="61">
        <f>+demanda!BO74*HTDCOEF!BO74</f>
        <v>129417</v>
      </c>
      <c r="BP74" s="61">
        <f>+demanda!BP74*HTDCOEF!BP74</f>
        <v>147434</v>
      </c>
      <c r="BQ74" s="61">
        <f>+demanda!BQ74*HTDCOEF!BQ74</f>
        <v>263449</v>
      </c>
      <c r="BR74" s="61">
        <f>+demanda!BR74*HTDCOEF!BR74</f>
        <v>149881</v>
      </c>
      <c r="BS74" s="61">
        <f>+demanda!BS74*HTDCOEF!BS74</f>
        <v>355145</v>
      </c>
      <c r="BT74" s="61">
        <f>+demanda!BT74*HTDCOEF!BT74</f>
        <v>112430</v>
      </c>
      <c r="BU74" s="61">
        <f>+demanda!BU74*HTDCOEF!BU74</f>
        <v>69157</v>
      </c>
      <c r="BV74" s="61">
        <f>+demanda!BV74*HTDCOEF!BV74</f>
        <v>969598</v>
      </c>
      <c r="BW74" s="61">
        <f>+demanda!BW74*HTDCOEF!BW74</f>
        <v>511635</v>
      </c>
      <c r="BX74" s="61">
        <f>+demanda!BX74*HTDCOEF!BX74</f>
        <v>92293</v>
      </c>
      <c r="BY74" s="61">
        <f>+demanda!BY74*HTDCOEF!BY74</f>
        <v>147586</v>
      </c>
      <c r="BZ74" s="61">
        <f>+demanda!BZ74*HTDCOEF!BZ74</f>
        <v>106086</v>
      </c>
      <c r="CA74" s="61">
        <f>+demanda!CA74*HTDCOEF!CA74</f>
        <v>206318</v>
      </c>
      <c r="CB74" s="61">
        <f>+demanda!CB74*HTDCOEF!CB74</f>
        <v>91618</v>
      </c>
      <c r="CC74" s="61">
        <f>+demanda!CC74*HTDCOEF!CC74</f>
        <v>60476</v>
      </c>
      <c r="CD74" s="61">
        <f>+demanda!CD74*HTDCOEF!CD74</f>
        <v>266323</v>
      </c>
      <c r="CE74" s="61">
        <f>+demanda!CE74*HTDCOEF!CE74</f>
        <v>236866</v>
      </c>
      <c r="CF74" s="61">
        <f>+demanda!CF74*HTDCOEF!CF74</f>
        <v>55141</v>
      </c>
      <c r="CG74" s="61">
        <f>+demanda!CG74*HTDCOEF!CG74</f>
        <v>115863</v>
      </c>
      <c r="CH74" s="61">
        <f>+demanda!CH74*HTDCOEF!CH74</f>
        <v>43795</v>
      </c>
      <c r="CI74" s="61">
        <f>+demanda!CI74*HTDCOEF!CI74</f>
        <v>148827</v>
      </c>
      <c r="CJ74" s="61">
        <f>+demanda!CJ74*HTDCOEF!CJ74</f>
        <v>20812</v>
      </c>
      <c r="CK74" s="61">
        <f>+demanda!CK74*HTDCOEF!CK74</f>
        <v>8681</v>
      </c>
      <c r="CL74" s="61">
        <f>+demanda!CL74*HTDCOEF!CL74</f>
        <v>703276</v>
      </c>
      <c r="CM74" s="61">
        <f>+demanda!CM74*HTDCOEF!CM74</f>
        <v>274769</v>
      </c>
    </row>
    <row r="75" spans="1:91" s="62" customFormat="1" x14ac:dyDescent="0.3">
      <c r="A75" s="60" t="s">
        <v>94</v>
      </c>
      <c r="B75" s="61">
        <f>+demanda!B75*HTDCOEF!B75</f>
        <v>5805767</v>
      </c>
      <c r="C75" s="61">
        <f>+demanda!C75*HTDCOEF!C75</f>
        <v>1034110</v>
      </c>
      <c r="D75" s="61">
        <f>+demanda!D75*HTDCOEF!D75</f>
        <v>70151</v>
      </c>
      <c r="E75" s="61">
        <f>+demanda!E75*HTDCOEF!E75</f>
        <v>775567</v>
      </c>
      <c r="F75" s="61">
        <f>+demanda!F75*HTDCOEF!F75</f>
        <v>977112</v>
      </c>
      <c r="G75" s="61">
        <f>+demanda!G75*HTDCOEF!G75</f>
        <v>502382</v>
      </c>
      <c r="H75" s="61">
        <f>+demanda!H75*HTDCOEF!H75</f>
        <v>964076</v>
      </c>
      <c r="I75" s="61">
        <f>+demanda!I75*HTDCOEF!I75</f>
        <v>3461708</v>
      </c>
      <c r="J75" s="61">
        <f>+demanda!J75*HTDCOEF!J75</f>
        <v>647986</v>
      </c>
      <c r="K75" s="61">
        <f>+demanda!K75*HTDCOEF!K75</f>
        <v>33277</v>
      </c>
      <c r="L75" s="61">
        <f>+demanda!L75*HTDCOEF!L75</f>
        <v>132848</v>
      </c>
      <c r="M75" s="61">
        <f>+demanda!M75*HTDCOEF!M75</f>
        <v>472410</v>
      </c>
      <c r="N75" s="61">
        <f>+demanda!N75*HTDCOEF!N75</f>
        <v>320535</v>
      </c>
      <c r="O75" s="61">
        <f>+demanda!O75*HTDCOEF!O75</f>
        <v>602508</v>
      </c>
      <c r="P75" s="61">
        <f>+demanda!P75*HTDCOEF!P75</f>
        <v>2344059</v>
      </c>
      <c r="Q75" s="61">
        <f>+demanda!Q75*HTDCOEF!Q75</f>
        <v>386124</v>
      </c>
      <c r="R75" s="61">
        <f>+demanda!R75*HTDCOEF!R75</f>
        <v>36874</v>
      </c>
      <c r="S75" s="61">
        <f>+demanda!S75*HTDCOEF!S75</f>
        <v>642719</v>
      </c>
      <c r="T75" s="61">
        <f>+demanda!T75*HTDCOEF!T75</f>
        <v>504701</v>
      </c>
      <c r="U75" s="61">
        <f>+demanda!U75*HTDCOEF!U75</f>
        <v>181847</v>
      </c>
      <c r="V75" s="61">
        <f>+demanda!V75*HTDCOEF!V75</f>
        <v>361568</v>
      </c>
      <c r="W75" s="61">
        <f>+demanda!W75*HTDCOEF!W75</f>
        <v>16211799</v>
      </c>
      <c r="X75" s="61">
        <f>+demanda!X75*HTDCOEF!X75</f>
        <v>2314425</v>
      </c>
      <c r="Y75" s="61">
        <f>+demanda!Y75*HTDCOEF!Y75</f>
        <v>238590</v>
      </c>
      <c r="Z75" s="61">
        <f>+demanda!Z75*HTDCOEF!Z75</f>
        <v>5463327</v>
      </c>
      <c r="AA75" s="61">
        <f>+demanda!AA75*HTDCOEF!AA75</f>
        <v>2088119</v>
      </c>
      <c r="AB75" s="61">
        <f>+demanda!AB75*HTDCOEF!AB75</f>
        <v>1486509</v>
      </c>
      <c r="AC75" s="61">
        <f>+demanda!AC75*HTDCOEF!AC75</f>
        <v>1940509</v>
      </c>
      <c r="AD75" s="61">
        <f>+demanda!AD75*HTDCOEF!AD75</f>
        <v>6983672</v>
      </c>
      <c r="AE75" s="61">
        <f>+demanda!AE75*HTDCOEF!AE75</f>
        <v>1333621</v>
      </c>
      <c r="AF75" s="61">
        <f>+demanda!AF75*HTDCOEF!AF75</f>
        <v>91163</v>
      </c>
      <c r="AG75" s="61">
        <f>+demanda!AG75*HTDCOEF!AG75</f>
        <v>526199</v>
      </c>
      <c r="AH75" s="61">
        <f>+demanda!AH75*HTDCOEF!AH75</f>
        <v>869481</v>
      </c>
      <c r="AI75" s="61">
        <f>+demanda!AI75*HTDCOEF!AI75</f>
        <v>827143</v>
      </c>
      <c r="AJ75" s="61">
        <f>+demanda!AJ75*HTDCOEF!AJ75</f>
        <v>1064621</v>
      </c>
      <c r="AK75" s="61">
        <f>+demanda!AK75*HTDCOEF!AK75</f>
        <v>9228127</v>
      </c>
      <c r="AL75" s="61">
        <f>+demanda!AL75*HTDCOEF!AL75</f>
        <v>980803</v>
      </c>
      <c r="AM75" s="61">
        <f>+demanda!AM75*HTDCOEF!AM75</f>
        <v>147427</v>
      </c>
      <c r="AN75" s="61">
        <f>+demanda!AN75*HTDCOEF!AN75</f>
        <v>4937129</v>
      </c>
      <c r="AO75" s="61">
        <f>+demanda!AO75*HTDCOEF!AO75</f>
        <v>1218637</v>
      </c>
      <c r="AP75" s="61">
        <f>+demanda!AP75*HTDCOEF!AP75</f>
        <v>659367</v>
      </c>
      <c r="AQ75" s="61">
        <f>+demanda!AQ75*HTDCOEF!AQ75</f>
        <v>875888</v>
      </c>
      <c r="AR75" s="61">
        <f>+demanda!AR75*HTDCOEF!AR75</f>
        <v>52557</v>
      </c>
      <c r="AS75" s="61">
        <f>+demanda!AS75*HTDCOEF!AS75</f>
        <v>109175</v>
      </c>
      <c r="AT75" s="61">
        <f>+demanda!AT75*HTDCOEF!AT75</f>
        <v>89189</v>
      </c>
      <c r="AU75" s="61">
        <f>+demanda!AU75*HTDCOEF!AU75</f>
        <v>211021</v>
      </c>
      <c r="AV75" s="61">
        <f>+demanda!AV75*HTDCOEF!AV75</f>
        <v>25860</v>
      </c>
      <c r="AW75" s="61">
        <f>+demanda!AW75*HTDCOEF!AW75</f>
        <v>39253</v>
      </c>
      <c r="AX75" s="61">
        <f>+demanda!AX75*HTDCOEF!AX75</f>
        <v>268346</v>
      </c>
      <c r="AY75" s="61">
        <f>+demanda!AY75*HTDCOEF!AY75</f>
        <v>238708</v>
      </c>
      <c r="AZ75" s="61">
        <f>+demanda!AZ75*HTDCOEF!AZ75</f>
        <v>41633</v>
      </c>
      <c r="BA75" s="61">
        <f>+demanda!BA75*HTDCOEF!BA75</f>
        <v>77919</v>
      </c>
      <c r="BB75" s="61">
        <f>+demanda!BB75*HTDCOEF!BB75</f>
        <v>62360</v>
      </c>
      <c r="BC75" s="61">
        <f>+demanda!BC75*HTDCOEF!BC75</f>
        <v>138488</v>
      </c>
      <c r="BD75" s="61">
        <f>+demanda!BD75*HTDCOEF!BD75</f>
        <v>22576</v>
      </c>
      <c r="BE75" s="61">
        <f>+demanda!BE75*HTDCOEF!BE75</f>
        <v>36101</v>
      </c>
      <c r="BF75" s="61">
        <f>+demanda!BF75*HTDCOEF!BF75</f>
        <v>132491</v>
      </c>
      <c r="BG75" s="61">
        <f>+demanda!BG75*HTDCOEF!BG75</f>
        <v>136418</v>
      </c>
      <c r="BH75" s="61">
        <f>+demanda!BH75*HTDCOEF!BH75</f>
        <v>10924</v>
      </c>
      <c r="BI75" s="61">
        <f>+demanda!BI75*HTDCOEF!BI75</f>
        <v>31256</v>
      </c>
      <c r="BJ75" s="61">
        <f>+demanda!BJ75*HTDCOEF!BJ75</f>
        <v>26830</v>
      </c>
      <c r="BK75" s="61">
        <f>+demanda!BK75*HTDCOEF!BK75</f>
        <v>72533</v>
      </c>
      <c r="BL75" s="61">
        <f>+demanda!BL75*HTDCOEF!BL75</f>
        <v>3284</v>
      </c>
      <c r="BM75" s="61">
        <f>+demanda!BM75*HTDCOEF!BM75</f>
        <v>3152</v>
      </c>
      <c r="BN75" s="61">
        <f>+demanda!BN75*HTDCOEF!BN75</f>
        <v>135854</v>
      </c>
      <c r="BO75" s="61">
        <f>+demanda!BO75*HTDCOEF!BO75</f>
        <v>102290</v>
      </c>
      <c r="BP75" s="61">
        <f>+demanda!BP75*HTDCOEF!BP75</f>
        <v>131947</v>
      </c>
      <c r="BQ75" s="61">
        <f>+demanda!BQ75*HTDCOEF!BQ75</f>
        <v>226170</v>
      </c>
      <c r="BR75" s="61">
        <f>+demanda!BR75*HTDCOEF!BR75</f>
        <v>148720</v>
      </c>
      <c r="BS75" s="61">
        <f>+demanda!BS75*HTDCOEF!BS75</f>
        <v>412883</v>
      </c>
      <c r="BT75" s="61">
        <f>+demanda!BT75*HTDCOEF!BT75</f>
        <v>72083</v>
      </c>
      <c r="BU75" s="61">
        <f>+demanda!BU75*HTDCOEF!BU75</f>
        <v>67483</v>
      </c>
      <c r="BV75" s="61">
        <f>+demanda!BV75*HTDCOEF!BV75</f>
        <v>778632</v>
      </c>
      <c r="BW75" s="61">
        <f>+demanda!BW75*HTDCOEF!BW75</f>
        <v>476507</v>
      </c>
      <c r="BX75" s="61">
        <f>+demanda!BX75*HTDCOEF!BX75</f>
        <v>96407</v>
      </c>
      <c r="BY75" s="61">
        <f>+demanda!BY75*HTDCOEF!BY75</f>
        <v>156681</v>
      </c>
      <c r="BZ75" s="61">
        <f>+demanda!BZ75*HTDCOEF!BZ75</f>
        <v>108736</v>
      </c>
      <c r="CA75" s="61">
        <f>+demanda!CA75*HTDCOEF!CA75</f>
        <v>279429</v>
      </c>
      <c r="CB75" s="61">
        <f>+demanda!CB75*HTDCOEF!CB75</f>
        <v>60662</v>
      </c>
      <c r="CC75" s="61">
        <f>+demanda!CC75*HTDCOEF!CC75</f>
        <v>62648</v>
      </c>
      <c r="CD75" s="61">
        <f>+demanda!CD75*HTDCOEF!CD75</f>
        <v>304007</v>
      </c>
      <c r="CE75" s="61">
        <f>+demanda!CE75*HTDCOEF!CE75</f>
        <v>265052</v>
      </c>
      <c r="CF75" s="61">
        <f>+demanda!CF75*HTDCOEF!CF75</f>
        <v>35539</v>
      </c>
      <c r="CG75" s="61">
        <f>+demanda!CG75*HTDCOEF!CG75</f>
        <v>69489</v>
      </c>
      <c r="CH75" s="61">
        <f>+demanda!CH75*HTDCOEF!CH75</f>
        <v>39984</v>
      </c>
      <c r="CI75" s="61">
        <f>+demanda!CI75*HTDCOEF!CI75</f>
        <v>133454</v>
      </c>
      <c r="CJ75" s="61">
        <f>+demanda!CJ75*HTDCOEF!CJ75</f>
        <v>11421</v>
      </c>
      <c r="CK75" s="61">
        <f>+demanda!CK75*HTDCOEF!CK75</f>
        <v>4836</v>
      </c>
      <c r="CL75" s="61">
        <f>+demanda!CL75*HTDCOEF!CL75</f>
        <v>474625</v>
      </c>
      <c r="CM75" s="61">
        <f>+demanda!CM75*HTDCOEF!CM75</f>
        <v>211455</v>
      </c>
    </row>
    <row r="76" spans="1:91" s="59" customFormat="1" x14ac:dyDescent="0.3">
      <c r="A76" s="60" t="s">
        <v>95</v>
      </c>
      <c r="B76" s="61">
        <f>+demanda!B76*HTDCOEF!B76</f>
        <v>5133729</v>
      </c>
      <c r="C76" s="61">
        <f>+demanda!C76*HTDCOEF!C76</f>
        <v>912840</v>
      </c>
      <c r="D76" s="61">
        <f>+demanda!D76*HTDCOEF!D76</f>
        <v>65301</v>
      </c>
      <c r="E76" s="61">
        <f>+demanda!E76*HTDCOEF!E76</f>
        <v>740939</v>
      </c>
      <c r="F76" s="61">
        <f>+demanda!F76*HTDCOEF!F76</f>
        <v>927042</v>
      </c>
      <c r="G76" s="61">
        <f>+demanda!G76*HTDCOEF!G76</f>
        <v>433494</v>
      </c>
      <c r="H76" s="61">
        <f>+demanda!H76*HTDCOEF!H76</f>
        <v>864607</v>
      </c>
      <c r="I76" s="61">
        <f>+demanda!I76*HTDCOEF!I76</f>
        <v>2743159</v>
      </c>
      <c r="J76" s="61">
        <f>+demanda!J76*HTDCOEF!J76</f>
        <v>511537</v>
      </c>
      <c r="K76" s="61">
        <f>+demanda!K76*HTDCOEF!K76</f>
        <v>27144</v>
      </c>
      <c r="L76" s="61">
        <f>+demanda!L76*HTDCOEF!L76</f>
        <v>98079</v>
      </c>
      <c r="M76" s="61">
        <f>+demanda!M76*HTDCOEF!M76</f>
        <v>382568</v>
      </c>
      <c r="N76" s="61">
        <f>+demanda!N76*HTDCOEF!N76</f>
        <v>242785</v>
      </c>
      <c r="O76" s="61">
        <f>+demanda!O76*HTDCOEF!O76</f>
        <v>514887</v>
      </c>
      <c r="P76" s="61">
        <f>+demanda!P76*HTDCOEF!P76</f>
        <v>2390570</v>
      </c>
      <c r="Q76" s="61">
        <f>+demanda!Q76*HTDCOEF!Q76</f>
        <v>401303</v>
      </c>
      <c r="R76" s="61">
        <f>+demanda!R76*HTDCOEF!R76</f>
        <v>38157</v>
      </c>
      <c r="S76" s="61">
        <f>+demanda!S76*HTDCOEF!S76</f>
        <v>642860</v>
      </c>
      <c r="T76" s="61">
        <f>+demanda!T76*HTDCOEF!T76</f>
        <v>544474</v>
      </c>
      <c r="U76" s="61">
        <f>+demanda!U76*HTDCOEF!U76</f>
        <v>190709</v>
      </c>
      <c r="V76" s="61">
        <f>+demanda!V76*HTDCOEF!V76</f>
        <v>349721</v>
      </c>
      <c r="W76" s="61">
        <f>+demanda!W76*HTDCOEF!W76</f>
        <v>15395882</v>
      </c>
      <c r="X76" s="61">
        <f>+demanda!X76*HTDCOEF!X76</f>
        <v>2127463</v>
      </c>
      <c r="Y76" s="61">
        <f>+demanda!Y76*HTDCOEF!Y76</f>
        <v>223454</v>
      </c>
      <c r="Z76" s="61">
        <f>+demanda!Z76*HTDCOEF!Z76</f>
        <v>5736288</v>
      </c>
      <c r="AA76" s="61">
        <f>+demanda!AA76*HTDCOEF!AA76</f>
        <v>2060176</v>
      </c>
      <c r="AB76" s="61">
        <f>+demanda!AB76*HTDCOEF!AB76</f>
        <v>1329467</v>
      </c>
      <c r="AC76" s="61">
        <f>+demanda!AC76*HTDCOEF!AC76</f>
        <v>1747430</v>
      </c>
      <c r="AD76" s="61">
        <f>+demanda!AD76*HTDCOEF!AD76</f>
        <v>5459601</v>
      </c>
      <c r="AE76" s="61">
        <f>+demanda!AE76*HTDCOEF!AE76</f>
        <v>997507</v>
      </c>
      <c r="AF76" s="61">
        <f>+demanda!AF76*HTDCOEF!AF76</f>
        <v>64477</v>
      </c>
      <c r="AG76" s="61">
        <f>+demanda!AG76*HTDCOEF!AG76</f>
        <v>432398</v>
      </c>
      <c r="AH76" s="61">
        <f>+demanda!AH76*HTDCOEF!AH76</f>
        <v>698750</v>
      </c>
      <c r="AI76" s="61">
        <f>+demanda!AI76*HTDCOEF!AI76</f>
        <v>634881</v>
      </c>
      <c r="AJ76" s="61">
        <f>+demanda!AJ76*HTDCOEF!AJ76</f>
        <v>896539</v>
      </c>
      <c r="AK76" s="61">
        <f>+demanda!AK76*HTDCOEF!AK76</f>
        <v>9936282</v>
      </c>
      <c r="AL76" s="61">
        <f>+demanda!AL76*HTDCOEF!AL76</f>
        <v>1129956</v>
      </c>
      <c r="AM76" s="61">
        <f>+demanda!AM76*HTDCOEF!AM76</f>
        <v>158976</v>
      </c>
      <c r="AN76" s="61">
        <f>+demanda!AN76*HTDCOEF!AN76</f>
        <v>5303889</v>
      </c>
      <c r="AO76" s="61">
        <f>+demanda!AO76*HTDCOEF!AO76</f>
        <v>1361426</v>
      </c>
      <c r="AP76" s="61">
        <f>+demanda!AP76*HTDCOEF!AP76</f>
        <v>694586</v>
      </c>
      <c r="AQ76" s="61">
        <f>+demanda!AQ76*HTDCOEF!AQ76</f>
        <v>850891</v>
      </c>
      <c r="AR76" s="61">
        <f>+demanda!AR76*HTDCOEF!AR76</f>
        <v>37941</v>
      </c>
      <c r="AS76" s="61">
        <f>+demanda!AS76*HTDCOEF!AS76</f>
        <v>91028</v>
      </c>
      <c r="AT76" s="61">
        <f>+demanda!AT76*HTDCOEF!AT76</f>
        <v>66231</v>
      </c>
      <c r="AU76" s="61">
        <f>+demanda!AU76*HTDCOEF!AU76</f>
        <v>203777</v>
      </c>
      <c r="AV76" s="61">
        <f>+demanda!AV76*HTDCOEF!AV76</f>
        <v>22352</v>
      </c>
      <c r="AW76" s="61">
        <f>+demanda!AW76*HTDCOEF!AW76</f>
        <v>26505</v>
      </c>
      <c r="AX76" s="61">
        <f>+demanda!AX76*HTDCOEF!AX76</f>
        <v>242989</v>
      </c>
      <c r="AY76" s="61">
        <f>+demanda!AY76*HTDCOEF!AY76</f>
        <v>222017</v>
      </c>
      <c r="AZ76" s="61">
        <f>+demanda!AZ76*HTDCOEF!AZ76</f>
        <v>27864</v>
      </c>
      <c r="BA76" s="61">
        <f>+demanda!BA76*HTDCOEF!BA76</f>
        <v>57390</v>
      </c>
      <c r="BB76" s="61">
        <f>+demanda!BB76*HTDCOEF!BB76</f>
        <v>46368</v>
      </c>
      <c r="BC76" s="61">
        <f>+demanda!BC76*HTDCOEF!BC76</f>
        <v>130894</v>
      </c>
      <c r="BD76" s="61">
        <f>+demanda!BD76*HTDCOEF!BD76</f>
        <v>16638</v>
      </c>
      <c r="BE76" s="61">
        <f>+demanda!BE76*HTDCOEF!BE76</f>
        <v>23234</v>
      </c>
      <c r="BF76" s="61">
        <f>+demanda!BF76*HTDCOEF!BF76</f>
        <v>98656</v>
      </c>
      <c r="BG76" s="61">
        <f>+demanda!BG76*HTDCOEF!BG76</f>
        <v>110493</v>
      </c>
      <c r="BH76" s="61">
        <f>+demanda!BH76*HTDCOEF!BH76</f>
        <v>10077</v>
      </c>
      <c r="BI76" s="61">
        <f>+demanda!BI76*HTDCOEF!BI76</f>
        <v>33638</v>
      </c>
      <c r="BJ76" s="61">
        <f>+demanda!BJ76*HTDCOEF!BJ76</f>
        <v>19863</v>
      </c>
      <c r="BK76" s="61">
        <f>+demanda!BK76*HTDCOEF!BK76</f>
        <v>72883</v>
      </c>
      <c r="BL76" s="61">
        <f>+demanda!BL76*HTDCOEF!BL76</f>
        <v>5713</v>
      </c>
      <c r="BM76" s="61">
        <f>+demanda!BM76*HTDCOEF!BM76</f>
        <v>3272</v>
      </c>
      <c r="BN76" s="61">
        <f>+demanda!BN76*HTDCOEF!BN76</f>
        <v>144332</v>
      </c>
      <c r="BO76" s="61">
        <f>+demanda!BO76*HTDCOEF!BO76</f>
        <v>111525</v>
      </c>
      <c r="BP76" s="61">
        <f>+demanda!BP76*HTDCOEF!BP76</f>
        <v>107725</v>
      </c>
      <c r="BQ76" s="61">
        <f>+demanda!BQ76*HTDCOEF!BQ76</f>
        <v>184486</v>
      </c>
      <c r="BR76" s="61">
        <f>+demanda!BR76*HTDCOEF!BR76</f>
        <v>112811</v>
      </c>
      <c r="BS76" s="61">
        <f>+demanda!BS76*HTDCOEF!BS76</f>
        <v>392582</v>
      </c>
      <c r="BT76" s="61">
        <f>+demanda!BT76*HTDCOEF!BT76</f>
        <v>70885</v>
      </c>
      <c r="BU76" s="61">
        <f>+demanda!BU76*HTDCOEF!BU76</f>
        <v>43390</v>
      </c>
      <c r="BV76" s="61">
        <f>+demanda!BV76*HTDCOEF!BV76</f>
        <v>787257</v>
      </c>
      <c r="BW76" s="61">
        <f>+demanda!BW76*HTDCOEF!BW76</f>
        <v>428328</v>
      </c>
      <c r="BX76" s="61">
        <f>+demanda!BX76*HTDCOEF!BX76</f>
        <v>69310</v>
      </c>
      <c r="BY76" s="61">
        <f>+demanda!BY76*HTDCOEF!BY76</f>
        <v>98102</v>
      </c>
      <c r="BZ76" s="61">
        <f>+demanda!BZ76*HTDCOEF!BZ76</f>
        <v>80726</v>
      </c>
      <c r="CA76" s="61">
        <f>+demanda!CA76*HTDCOEF!CA76</f>
        <v>252431</v>
      </c>
      <c r="CB76" s="61">
        <f>+demanda!CB76*HTDCOEF!CB76</f>
        <v>46679</v>
      </c>
      <c r="CC76" s="61">
        <f>+demanda!CC76*HTDCOEF!CC76</f>
        <v>37892</v>
      </c>
      <c r="CD76" s="61">
        <f>+demanda!CD76*HTDCOEF!CD76</f>
        <v>222341</v>
      </c>
      <c r="CE76" s="61">
        <f>+demanda!CE76*HTDCOEF!CE76</f>
        <v>190027</v>
      </c>
      <c r="CF76" s="61">
        <f>+demanda!CF76*HTDCOEF!CF76</f>
        <v>38414</v>
      </c>
      <c r="CG76" s="61">
        <f>+demanda!CG76*HTDCOEF!CG76</f>
        <v>86384</v>
      </c>
      <c r="CH76" s="61">
        <f>+demanda!CH76*HTDCOEF!CH76</f>
        <v>32085</v>
      </c>
      <c r="CI76" s="61">
        <f>+demanda!CI76*HTDCOEF!CI76</f>
        <v>140151</v>
      </c>
      <c r="CJ76" s="61">
        <f>+demanda!CJ76*HTDCOEF!CJ76</f>
        <v>24207</v>
      </c>
      <c r="CK76" s="61">
        <f>+demanda!CK76*HTDCOEF!CK76</f>
        <v>5499</v>
      </c>
      <c r="CL76" s="61">
        <f>+demanda!CL76*HTDCOEF!CL76</f>
        <v>564916</v>
      </c>
      <c r="CM76" s="61">
        <f>+demanda!CM76*HTDCOEF!CM76</f>
        <v>238301</v>
      </c>
    </row>
    <row r="77" spans="1:91" s="59" customFormat="1" x14ac:dyDescent="0.3">
      <c r="A77" s="60" t="s">
        <v>96</v>
      </c>
      <c r="B77" s="61">
        <f>+demanda!B77*HTDCOEF!B77</f>
        <v>5826145</v>
      </c>
      <c r="C77" s="61">
        <f>+demanda!C77*HTDCOEF!C77</f>
        <v>1113961</v>
      </c>
      <c r="D77" s="61">
        <f>+demanda!D77*HTDCOEF!D77</f>
        <v>147818</v>
      </c>
      <c r="E77" s="61">
        <f>+demanda!E77*HTDCOEF!E77</f>
        <v>759714</v>
      </c>
      <c r="F77" s="61">
        <f>+demanda!F77*HTDCOEF!F77</f>
        <v>1021010</v>
      </c>
      <c r="G77" s="61">
        <f>+demanda!G77*HTDCOEF!G77</f>
        <v>532642</v>
      </c>
      <c r="H77" s="61">
        <f>+demanda!H77*HTDCOEF!H77</f>
        <v>906604</v>
      </c>
      <c r="I77" s="61">
        <f>+demanda!I77*HTDCOEF!I77</f>
        <v>3208522</v>
      </c>
      <c r="J77" s="61">
        <f>+demanda!J77*HTDCOEF!J77</f>
        <v>657824</v>
      </c>
      <c r="K77" s="61">
        <f>+demanda!K77*HTDCOEF!K77</f>
        <v>64600</v>
      </c>
      <c r="L77" s="61">
        <f>+demanda!L77*HTDCOEF!L77</f>
        <v>102381</v>
      </c>
      <c r="M77" s="61">
        <f>+demanda!M77*HTDCOEF!M77</f>
        <v>421878</v>
      </c>
      <c r="N77" s="61">
        <f>+demanda!N77*HTDCOEF!N77</f>
        <v>324151</v>
      </c>
      <c r="O77" s="61">
        <f>+demanda!O77*HTDCOEF!O77</f>
        <v>530705</v>
      </c>
      <c r="P77" s="61">
        <f>+demanda!P77*HTDCOEF!P77</f>
        <v>2617623</v>
      </c>
      <c r="Q77" s="61">
        <f>+demanda!Q77*HTDCOEF!Q77</f>
        <v>456137</v>
      </c>
      <c r="R77" s="61">
        <f>+demanda!R77*HTDCOEF!R77</f>
        <v>83217</v>
      </c>
      <c r="S77" s="61">
        <f>+demanda!S77*HTDCOEF!S77</f>
        <v>657333</v>
      </c>
      <c r="T77" s="61">
        <f>+demanda!T77*HTDCOEF!T77</f>
        <v>599132</v>
      </c>
      <c r="U77" s="61">
        <f>+demanda!U77*HTDCOEF!U77</f>
        <v>208491</v>
      </c>
      <c r="V77" s="61">
        <f>+demanda!V77*HTDCOEF!V77</f>
        <v>375898</v>
      </c>
      <c r="W77" s="61">
        <f>+demanda!W77*HTDCOEF!W77</f>
        <v>16527859</v>
      </c>
      <c r="X77" s="61">
        <f>+demanda!X77*HTDCOEF!X77</f>
        <v>2580242</v>
      </c>
      <c r="Y77" s="61">
        <f>+demanda!Y77*HTDCOEF!Y77</f>
        <v>588429</v>
      </c>
      <c r="Z77" s="61">
        <f>+demanda!Z77*HTDCOEF!Z77</f>
        <v>5385244</v>
      </c>
      <c r="AA77" s="61">
        <f>+demanda!AA77*HTDCOEF!AA77</f>
        <v>2283130</v>
      </c>
      <c r="AB77" s="61">
        <f>+demanda!AB77*HTDCOEF!AB77</f>
        <v>1520015</v>
      </c>
      <c r="AC77" s="61">
        <f>+demanda!AC77*HTDCOEF!AC77</f>
        <v>1730383</v>
      </c>
      <c r="AD77" s="61">
        <f>+demanda!AD77*HTDCOEF!AD77</f>
        <v>6238722</v>
      </c>
      <c r="AE77" s="61">
        <f>+demanda!AE77*HTDCOEF!AE77</f>
        <v>1272306</v>
      </c>
      <c r="AF77" s="61">
        <f>+demanda!AF77*HTDCOEF!AF77</f>
        <v>194180</v>
      </c>
      <c r="AG77" s="61">
        <f>+demanda!AG77*HTDCOEF!AG77</f>
        <v>398995</v>
      </c>
      <c r="AH77" s="61">
        <f>+demanda!AH77*HTDCOEF!AH77</f>
        <v>739141</v>
      </c>
      <c r="AI77" s="61">
        <f>+demanda!AI77*HTDCOEF!AI77</f>
        <v>769308</v>
      </c>
      <c r="AJ77" s="61">
        <f>+demanda!AJ77*HTDCOEF!AJ77</f>
        <v>891220</v>
      </c>
      <c r="AK77" s="61">
        <f>+demanda!AK77*HTDCOEF!AK77</f>
        <v>10289137</v>
      </c>
      <c r="AL77" s="61">
        <f>+demanda!AL77*HTDCOEF!AL77</f>
        <v>1307936</v>
      </c>
      <c r="AM77" s="61">
        <f>+demanda!AM77*HTDCOEF!AM77</f>
        <v>394248</v>
      </c>
      <c r="AN77" s="61">
        <f>+demanda!AN77*HTDCOEF!AN77</f>
        <v>4986249</v>
      </c>
      <c r="AO77" s="61">
        <f>+demanda!AO77*HTDCOEF!AO77</f>
        <v>1543989</v>
      </c>
      <c r="AP77" s="61">
        <f>+demanda!AP77*HTDCOEF!AP77</f>
        <v>750707</v>
      </c>
      <c r="AQ77" s="61">
        <f>+demanda!AQ77*HTDCOEF!AQ77</f>
        <v>839162</v>
      </c>
      <c r="AR77" s="61">
        <f>+demanda!AR77*HTDCOEF!AR77</f>
        <v>59124</v>
      </c>
      <c r="AS77" s="61">
        <f>+demanda!AS77*HTDCOEF!AS77</f>
        <v>130248</v>
      </c>
      <c r="AT77" s="61">
        <f>+demanda!AT77*HTDCOEF!AT77</f>
        <v>80481</v>
      </c>
      <c r="AU77" s="61">
        <f>+demanda!AU77*HTDCOEF!AU77</f>
        <v>233171</v>
      </c>
      <c r="AV77" s="61">
        <f>+demanda!AV77*HTDCOEF!AV77</f>
        <v>42454</v>
      </c>
      <c r="AW77" s="61">
        <f>+demanda!AW77*HTDCOEF!AW77</f>
        <v>32438</v>
      </c>
      <c r="AX77" s="61">
        <f>+demanda!AX77*HTDCOEF!AX77</f>
        <v>290259</v>
      </c>
      <c r="AY77" s="61">
        <f>+demanda!AY77*HTDCOEF!AY77</f>
        <v>245786</v>
      </c>
      <c r="AZ77" s="61">
        <f>+demanda!AZ77*HTDCOEF!AZ77</f>
        <v>46952</v>
      </c>
      <c r="BA77" s="61">
        <f>+demanda!BA77*HTDCOEF!BA77</f>
        <v>88953</v>
      </c>
      <c r="BB77" s="61">
        <f>+demanda!BB77*HTDCOEF!BB77</f>
        <v>52576</v>
      </c>
      <c r="BC77" s="61">
        <f>+demanda!BC77*HTDCOEF!BC77</f>
        <v>146141</v>
      </c>
      <c r="BD77" s="61">
        <f>+demanda!BD77*HTDCOEF!BD77</f>
        <v>36262</v>
      </c>
      <c r="BE77" s="61">
        <f>+demanda!BE77*HTDCOEF!BE77</f>
        <v>28695</v>
      </c>
      <c r="BF77" s="61">
        <f>+demanda!BF77*HTDCOEF!BF77</f>
        <v>131998</v>
      </c>
      <c r="BG77" s="61">
        <f>+demanda!BG77*HTDCOEF!BG77</f>
        <v>126248</v>
      </c>
      <c r="BH77" s="61">
        <f>+demanda!BH77*HTDCOEF!BH77</f>
        <v>12173</v>
      </c>
      <c r="BI77" s="61">
        <f>+demanda!BI77*HTDCOEF!BI77</f>
        <v>41295</v>
      </c>
      <c r="BJ77" s="61">
        <f>+demanda!BJ77*HTDCOEF!BJ77</f>
        <v>27905</v>
      </c>
      <c r="BK77" s="61">
        <f>+demanda!BK77*HTDCOEF!BK77</f>
        <v>87031</v>
      </c>
      <c r="BL77" s="61">
        <f>+demanda!BL77*HTDCOEF!BL77</f>
        <v>6192</v>
      </c>
      <c r="BM77" s="61">
        <f>+demanda!BM77*HTDCOEF!BM77</f>
        <v>3743</v>
      </c>
      <c r="BN77" s="61">
        <f>+demanda!BN77*HTDCOEF!BN77</f>
        <v>158261</v>
      </c>
      <c r="BO77" s="61">
        <f>+demanda!BO77*HTDCOEF!BO77</f>
        <v>119538</v>
      </c>
      <c r="BP77" s="61">
        <f>+demanda!BP77*HTDCOEF!BP77</f>
        <v>177060</v>
      </c>
      <c r="BQ77" s="61">
        <f>+demanda!BQ77*HTDCOEF!BQ77</f>
        <v>263744</v>
      </c>
      <c r="BR77" s="61">
        <f>+demanda!BR77*HTDCOEF!BR77</f>
        <v>127776</v>
      </c>
      <c r="BS77" s="61">
        <f>+demanda!BS77*HTDCOEF!BS77</f>
        <v>438281</v>
      </c>
      <c r="BT77" s="61">
        <f>+demanda!BT77*HTDCOEF!BT77</f>
        <v>129210</v>
      </c>
      <c r="BU77" s="61">
        <f>+demanda!BU77*HTDCOEF!BU77</f>
        <v>53651</v>
      </c>
      <c r="BV77" s="61">
        <f>+demanda!BV77*HTDCOEF!BV77</f>
        <v>929302</v>
      </c>
      <c r="BW77" s="61">
        <f>+demanda!BW77*HTDCOEF!BW77</f>
        <v>461219</v>
      </c>
      <c r="BX77" s="61">
        <f>+demanda!BX77*HTDCOEF!BX77</f>
        <v>118696</v>
      </c>
      <c r="BY77" s="61">
        <f>+demanda!BY77*HTDCOEF!BY77</f>
        <v>157292</v>
      </c>
      <c r="BZ77" s="61">
        <f>+demanda!BZ77*HTDCOEF!BZ77</f>
        <v>87406</v>
      </c>
      <c r="CA77" s="61">
        <f>+demanda!CA77*HTDCOEF!CA77</f>
        <v>268277</v>
      </c>
      <c r="CB77" s="61">
        <f>+demanda!CB77*HTDCOEF!CB77</f>
        <v>98032</v>
      </c>
      <c r="CC77" s="61">
        <f>+demanda!CC77*HTDCOEF!CC77</f>
        <v>47246</v>
      </c>
      <c r="CD77" s="61">
        <f>+demanda!CD77*HTDCOEF!CD77</f>
        <v>279108</v>
      </c>
      <c r="CE77" s="61">
        <f>+demanda!CE77*HTDCOEF!CE77</f>
        <v>216248</v>
      </c>
      <c r="CF77" s="61">
        <f>+demanda!CF77*HTDCOEF!CF77</f>
        <v>58364</v>
      </c>
      <c r="CG77" s="61">
        <f>+demanda!CG77*HTDCOEF!CG77</f>
        <v>106452</v>
      </c>
      <c r="CH77" s="61">
        <f>+demanda!CH77*HTDCOEF!CH77</f>
        <v>40370</v>
      </c>
      <c r="CI77" s="61">
        <f>+demanda!CI77*HTDCOEF!CI77</f>
        <v>170004</v>
      </c>
      <c r="CJ77" s="61">
        <f>+demanda!CJ77*HTDCOEF!CJ77</f>
        <v>31177</v>
      </c>
      <c r="CK77" s="61">
        <f>+demanda!CK77*HTDCOEF!CK77</f>
        <v>6405</v>
      </c>
      <c r="CL77" s="61">
        <f>+demanda!CL77*HTDCOEF!CL77</f>
        <v>650194</v>
      </c>
      <c r="CM77" s="61">
        <f>+demanda!CM77*HTDCOEF!CM77</f>
        <v>244971</v>
      </c>
    </row>
    <row r="78" spans="1:91" s="59" customFormat="1" x14ac:dyDescent="0.3">
      <c r="A78" s="60" t="s">
        <v>97</v>
      </c>
      <c r="B78" s="61">
        <f>+demanda!B78*HTDCOEF!B78</f>
        <v>7532288</v>
      </c>
      <c r="C78" s="61">
        <f>+demanda!C78*HTDCOEF!C78</f>
        <v>1395916</v>
      </c>
      <c r="D78" s="61">
        <f>+demanda!D78*HTDCOEF!D78</f>
        <v>269771</v>
      </c>
      <c r="E78" s="61">
        <f>+demanda!E78*HTDCOEF!E78</f>
        <v>875771</v>
      </c>
      <c r="F78" s="61">
        <f>+demanda!F78*HTDCOEF!F78</f>
        <v>1386693</v>
      </c>
      <c r="G78" s="61">
        <f>+demanda!G78*HTDCOEF!G78</f>
        <v>729223</v>
      </c>
      <c r="H78" s="61">
        <f>+demanda!H78*HTDCOEF!H78</f>
        <v>1030103</v>
      </c>
      <c r="I78" s="61">
        <f>+demanda!I78*HTDCOEF!I78</f>
        <v>4136756</v>
      </c>
      <c r="J78" s="61">
        <f>+demanda!J78*HTDCOEF!J78</f>
        <v>782158</v>
      </c>
      <c r="K78" s="61">
        <f>+demanda!K78*HTDCOEF!K78</f>
        <v>89468</v>
      </c>
      <c r="L78" s="61">
        <f>+demanda!L78*HTDCOEF!L78</f>
        <v>145774</v>
      </c>
      <c r="M78" s="61">
        <f>+demanda!M78*HTDCOEF!M78</f>
        <v>586368</v>
      </c>
      <c r="N78" s="61">
        <f>+demanda!N78*HTDCOEF!N78</f>
        <v>452982</v>
      </c>
      <c r="O78" s="61">
        <f>+demanda!O78*HTDCOEF!O78</f>
        <v>564073</v>
      </c>
      <c r="P78" s="61">
        <f>+demanda!P78*HTDCOEF!P78</f>
        <v>3395532</v>
      </c>
      <c r="Q78" s="61">
        <f>+demanda!Q78*HTDCOEF!Q78</f>
        <v>613758</v>
      </c>
      <c r="R78" s="61">
        <f>+demanda!R78*HTDCOEF!R78</f>
        <v>180302</v>
      </c>
      <c r="S78" s="61">
        <f>+demanda!S78*HTDCOEF!S78</f>
        <v>729997</v>
      </c>
      <c r="T78" s="61">
        <f>+demanda!T78*HTDCOEF!T78</f>
        <v>800325</v>
      </c>
      <c r="U78" s="61">
        <f>+demanda!U78*HTDCOEF!U78</f>
        <v>276241</v>
      </c>
      <c r="V78" s="61">
        <f>+demanda!V78*HTDCOEF!V78</f>
        <v>466030</v>
      </c>
      <c r="W78" s="61">
        <f>+demanda!W78*HTDCOEF!W78</f>
        <v>21918931</v>
      </c>
      <c r="X78" s="61">
        <f>+demanda!X78*HTDCOEF!X78</f>
        <v>3750184</v>
      </c>
      <c r="Y78" s="61">
        <f>+demanda!Y78*HTDCOEF!Y78</f>
        <v>1290879</v>
      </c>
      <c r="Z78" s="61">
        <f>+demanda!Z78*HTDCOEF!Z78</f>
        <v>5892291</v>
      </c>
      <c r="AA78" s="61">
        <f>+demanda!AA78*HTDCOEF!AA78</f>
        <v>3283756</v>
      </c>
      <c r="AB78" s="61">
        <f>+demanda!AB78*HTDCOEF!AB78</f>
        <v>2211943</v>
      </c>
      <c r="AC78" s="61">
        <f>+demanda!AC78*HTDCOEF!AC78</f>
        <v>2003045</v>
      </c>
      <c r="AD78" s="61">
        <f>+demanda!AD78*HTDCOEF!AD78</f>
        <v>8972022</v>
      </c>
      <c r="AE78" s="61">
        <f>+demanda!AE78*HTDCOEF!AE78</f>
        <v>1860174</v>
      </c>
      <c r="AF78" s="61">
        <f>+demanda!AF78*HTDCOEF!AF78</f>
        <v>331686</v>
      </c>
      <c r="AG78" s="61">
        <f>+demanda!AG78*HTDCOEF!AG78</f>
        <v>529745</v>
      </c>
      <c r="AH78" s="61">
        <f>+demanda!AH78*HTDCOEF!AH78</f>
        <v>1206306</v>
      </c>
      <c r="AI78" s="61">
        <f>+demanda!AI78*HTDCOEF!AI78</f>
        <v>1222015</v>
      </c>
      <c r="AJ78" s="61">
        <f>+demanda!AJ78*HTDCOEF!AJ78</f>
        <v>955408</v>
      </c>
      <c r="AK78" s="61">
        <f>+demanda!AK78*HTDCOEF!AK78</f>
        <v>12946909</v>
      </c>
      <c r="AL78" s="61">
        <f>+demanda!AL78*HTDCOEF!AL78</f>
        <v>1890010</v>
      </c>
      <c r="AM78" s="61">
        <f>+demanda!AM78*HTDCOEF!AM78</f>
        <v>959193</v>
      </c>
      <c r="AN78" s="61">
        <f>+demanda!AN78*HTDCOEF!AN78</f>
        <v>5362546</v>
      </c>
      <c r="AO78" s="61">
        <f>+demanda!AO78*HTDCOEF!AO78</f>
        <v>2077450</v>
      </c>
      <c r="AP78" s="61">
        <f>+demanda!AP78*HTDCOEF!AP78</f>
        <v>989928</v>
      </c>
      <c r="AQ78" s="61">
        <f>+demanda!AQ78*HTDCOEF!AQ78</f>
        <v>1047637</v>
      </c>
      <c r="AR78" s="61">
        <f>+demanda!AR78*HTDCOEF!AR78</f>
        <v>88773</v>
      </c>
      <c r="AS78" s="61">
        <f>+demanda!AS78*HTDCOEF!AS78</f>
        <v>161014</v>
      </c>
      <c r="AT78" s="61">
        <f>+demanda!AT78*HTDCOEF!AT78</f>
        <v>97083</v>
      </c>
      <c r="AU78" s="61">
        <f>+demanda!AU78*HTDCOEF!AU78</f>
        <v>265662</v>
      </c>
      <c r="AV78" s="61">
        <f>+demanda!AV78*HTDCOEF!AV78</f>
        <v>57077</v>
      </c>
      <c r="AW78" s="61">
        <f>+demanda!AW78*HTDCOEF!AW78</f>
        <v>42824</v>
      </c>
      <c r="AX78" s="61">
        <f>+demanda!AX78*HTDCOEF!AX78</f>
        <v>406317</v>
      </c>
      <c r="AY78" s="61">
        <f>+demanda!AY78*HTDCOEF!AY78</f>
        <v>277166</v>
      </c>
      <c r="AZ78" s="61">
        <f>+demanda!AZ78*HTDCOEF!AZ78</f>
        <v>71626</v>
      </c>
      <c r="BA78" s="61">
        <f>+demanda!BA78*HTDCOEF!BA78</f>
        <v>99336</v>
      </c>
      <c r="BB78" s="61">
        <f>+demanda!BB78*HTDCOEF!BB78</f>
        <v>62738</v>
      </c>
      <c r="BC78" s="61">
        <f>+demanda!BC78*HTDCOEF!BC78</f>
        <v>155220</v>
      </c>
      <c r="BD78" s="61">
        <f>+demanda!BD78*HTDCOEF!BD78</f>
        <v>47942</v>
      </c>
      <c r="BE78" s="61">
        <f>+demanda!BE78*HTDCOEF!BE78</f>
        <v>38382</v>
      </c>
      <c r="BF78" s="61">
        <f>+demanda!BF78*HTDCOEF!BF78</f>
        <v>170075</v>
      </c>
      <c r="BG78" s="61">
        <f>+demanda!BG78*HTDCOEF!BG78</f>
        <v>136839</v>
      </c>
      <c r="BH78" s="61">
        <f>+demanda!BH78*HTDCOEF!BH78</f>
        <v>17147</v>
      </c>
      <c r="BI78" s="61">
        <f>+demanda!BI78*HTDCOEF!BI78</f>
        <v>61678</v>
      </c>
      <c r="BJ78" s="61">
        <f>+demanda!BJ78*HTDCOEF!BJ78</f>
        <v>34344</v>
      </c>
      <c r="BK78" s="61">
        <f>+demanda!BK78*HTDCOEF!BK78</f>
        <v>110442</v>
      </c>
      <c r="BL78" s="61">
        <f>+demanda!BL78*HTDCOEF!BL78</f>
        <v>9136</v>
      </c>
      <c r="BM78" s="61">
        <f>+demanda!BM78*HTDCOEF!BM78</f>
        <v>4442</v>
      </c>
      <c r="BN78" s="61">
        <f>+demanda!BN78*HTDCOEF!BN78</f>
        <v>236241</v>
      </c>
      <c r="BO78" s="61">
        <f>+demanda!BO78*HTDCOEF!BO78</f>
        <v>140326</v>
      </c>
      <c r="BP78" s="61">
        <f>+demanda!BP78*HTDCOEF!BP78</f>
        <v>336916</v>
      </c>
      <c r="BQ78" s="61">
        <f>+demanda!BQ78*HTDCOEF!BQ78</f>
        <v>404630</v>
      </c>
      <c r="BR78" s="61">
        <f>+demanda!BR78*HTDCOEF!BR78</f>
        <v>168431</v>
      </c>
      <c r="BS78" s="61">
        <f>+demanda!BS78*HTDCOEF!BS78</f>
        <v>542654</v>
      </c>
      <c r="BT78" s="61">
        <f>+demanda!BT78*HTDCOEF!BT78</f>
        <v>240237</v>
      </c>
      <c r="BU78" s="61">
        <f>+demanda!BU78*HTDCOEF!BU78</f>
        <v>80012</v>
      </c>
      <c r="BV78" s="61">
        <f>+demanda!BV78*HTDCOEF!BV78</f>
        <v>1419426</v>
      </c>
      <c r="BW78" s="61">
        <f>+demanda!BW78*HTDCOEF!BW78</f>
        <v>557879</v>
      </c>
      <c r="BX78" s="61">
        <f>+demanda!BX78*HTDCOEF!BX78</f>
        <v>266817</v>
      </c>
      <c r="BY78" s="61">
        <f>+demanda!BY78*HTDCOEF!BY78</f>
        <v>219248</v>
      </c>
      <c r="BZ78" s="61">
        <f>+demanda!BZ78*HTDCOEF!BZ78</f>
        <v>115174</v>
      </c>
      <c r="CA78" s="61">
        <f>+demanda!CA78*HTDCOEF!CA78</f>
        <v>308365</v>
      </c>
      <c r="CB78" s="61">
        <f>+demanda!CB78*HTDCOEF!CB78</f>
        <v>193457</v>
      </c>
      <c r="CC78" s="61">
        <f>+demanda!CC78*HTDCOEF!CC78</f>
        <v>71063</v>
      </c>
      <c r="CD78" s="61">
        <f>+demanda!CD78*HTDCOEF!CD78</f>
        <v>432625</v>
      </c>
      <c r="CE78" s="61">
        <f>+demanda!CE78*HTDCOEF!CE78</f>
        <v>253424</v>
      </c>
      <c r="CF78" s="61">
        <f>+demanda!CF78*HTDCOEF!CF78</f>
        <v>70098</v>
      </c>
      <c r="CG78" s="61">
        <f>+demanda!CG78*HTDCOEF!CG78</f>
        <v>185382</v>
      </c>
      <c r="CH78" s="61">
        <f>+demanda!CH78*HTDCOEF!CH78</f>
        <v>53257</v>
      </c>
      <c r="CI78" s="61">
        <f>+demanda!CI78*HTDCOEF!CI78</f>
        <v>234288</v>
      </c>
      <c r="CJ78" s="61">
        <f>+demanda!CJ78*HTDCOEF!CJ78</f>
        <v>46780</v>
      </c>
      <c r="CK78" s="61">
        <f>+demanda!CK78*HTDCOEF!CK78</f>
        <v>8948</v>
      </c>
      <c r="CL78" s="61">
        <f>+demanda!CL78*HTDCOEF!CL78</f>
        <v>986801</v>
      </c>
      <c r="CM78" s="61">
        <f>+demanda!CM78*HTDCOEF!CM78</f>
        <v>304455</v>
      </c>
    </row>
    <row r="79" spans="1:91" s="59" customFormat="1" x14ac:dyDescent="0.3">
      <c r="A79" s="60" t="s">
        <v>98</v>
      </c>
      <c r="B79" s="61">
        <f>+demanda!B79*HTDCOEF!B79</f>
        <v>8499926</v>
      </c>
      <c r="C79" s="61">
        <f>+demanda!C79*HTDCOEF!C79</f>
        <v>1659194</v>
      </c>
      <c r="D79" s="61">
        <f>+demanda!D79*HTDCOEF!D79</f>
        <v>554074</v>
      </c>
      <c r="E79" s="61">
        <f>+demanda!E79*HTDCOEF!E79</f>
        <v>790985</v>
      </c>
      <c r="F79" s="61">
        <f>+demanda!F79*HTDCOEF!F79</f>
        <v>1647449</v>
      </c>
      <c r="G79" s="61">
        <f>+demanda!G79*HTDCOEF!G79</f>
        <v>786416</v>
      </c>
      <c r="H79" s="61">
        <f>+demanda!H79*HTDCOEF!H79</f>
        <v>1041419</v>
      </c>
      <c r="I79" s="61">
        <f>+demanda!I79*HTDCOEF!I79</f>
        <v>4154873</v>
      </c>
      <c r="J79" s="61">
        <f>+demanda!J79*HTDCOEF!J79</f>
        <v>795272</v>
      </c>
      <c r="K79" s="61">
        <f>+demanda!K79*HTDCOEF!K79</f>
        <v>94236</v>
      </c>
      <c r="L79" s="61">
        <f>+demanda!L79*HTDCOEF!L79</f>
        <v>146797</v>
      </c>
      <c r="M79" s="61">
        <f>+demanda!M79*HTDCOEF!M79</f>
        <v>614901</v>
      </c>
      <c r="N79" s="61">
        <f>+demanda!N79*HTDCOEF!N79</f>
        <v>453863</v>
      </c>
      <c r="O79" s="61">
        <f>+demanda!O79*HTDCOEF!O79</f>
        <v>520285</v>
      </c>
      <c r="P79" s="61">
        <f>+demanda!P79*HTDCOEF!P79</f>
        <v>4345053</v>
      </c>
      <c r="Q79" s="61">
        <f>+demanda!Q79*HTDCOEF!Q79</f>
        <v>863922</v>
      </c>
      <c r="R79" s="61">
        <f>+demanda!R79*HTDCOEF!R79</f>
        <v>459838</v>
      </c>
      <c r="S79" s="61">
        <f>+demanda!S79*HTDCOEF!S79</f>
        <v>644188</v>
      </c>
      <c r="T79" s="61">
        <f>+demanda!T79*HTDCOEF!T79</f>
        <v>1032548</v>
      </c>
      <c r="U79" s="61">
        <f>+demanda!U79*HTDCOEF!U79</f>
        <v>332553</v>
      </c>
      <c r="V79" s="61">
        <f>+demanda!V79*HTDCOEF!V79</f>
        <v>521134</v>
      </c>
      <c r="W79" s="61">
        <f>+demanda!W79*HTDCOEF!W79</f>
        <v>25207350</v>
      </c>
      <c r="X79" s="61">
        <f>+demanda!X79*HTDCOEF!X79</f>
        <v>4455071</v>
      </c>
      <c r="Y79" s="61">
        <f>+demanda!Y79*HTDCOEF!Y79</f>
        <v>2834734</v>
      </c>
      <c r="Z79" s="61">
        <f>+demanda!Z79*HTDCOEF!Z79</f>
        <v>5343609</v>
      </c>
      <c r="AA79" s="61">
        <f>+demanda!AA79*HTDCOEF!AA79</f>
        <v>4224356</v>
      </c>
      <c r="AB79" s="61">
        <f>+demanda!AB79*HTDCOEF!AB79</f>
        <v>2472798</v>
      </c>
      <c r="AC79" s="61">
        <f>+demanda!AC79*HTDCOEF!AC79</f>
        <v>2082360</v>
      </c>
      <c r="AD79" s="61">
        <f>+demanda!AD79*HTDCOEF!AD79</f>
        <v>9259508</v>
      </c>
      <c r="AE79" s="61">
        <f>+demanda!AE79*HTDCOEF!AE79</f>
        <v>1907120</v>
      </c>
      <c r="AF79" s="61">
        <f>+demanda!AF79*HTDCOEF!AF79</f>
        <v>372892</v>
      </c>
      <c r="AG79" s="61">
        <f>+demanda!AG79*HTDCOEF!AG79</f>
        <v>547719</v>
      </c>
      <c r="AH79" s="61">
        <f>+demanda!AH79*HTDCOEF!AH79</f>
        <v>1365213</v>
      </c>
      <c r="AI79" s="61">
        <f>+demanda!AI79*HTDCOEF!AI79</f>
        <v>1271738</v>
      </c>
      <c r="AJ79" s="61">
        <f>+demanda!AJ79*HTDCOEF!AJ79</f>
        <v>876416</v>
      </c>
      <c r="AK79" s="61">
        <f>+demanda!AK79*HTDCOEF!AK79</f>
        <v>15947842</v>
      </c>
      <c r="AL79" s="61">
        <f>+demanda!AL79*HTDCOEF!AL79</f>
        <v>2547950</v>
      </c>
      <c r="AM79" s="61">
        <f>+demanda!AM79*HTDCOEF!AM79</f>
        <v>2461842</v>
      </c>
      <c r="AN79" s="61">
        <f>+demanda!AN79*HTDCOEF!AN79</f>
        <v>4795889</v>
      </c>
      <c r="AO79" s="61">
        <f>+demanda!AO79*HTDCOEF!AO79</f>
        <v>2859142</v>
      </c>
      <c r="AP79" s="61">
        <f>+demanda!AP79*HTDCOEF!AP79</f>
        <v>1201060</v>
      </c>
      <c r="AQ79" s="61">
        <f>+demanda!AQ79*HTDCOEF!AQ79</f>
        <v>1205943</v>
      </c>
      <c r="AR79" s="61">
        <f>+demanda!AR79*HTDCOEF!AR79</f>
        <v>104833</v>
      </c>
      <c r="AS79" s="61">
        <f>+demanda!AS79*HTDCOEF!AS79</f>
        <v>209417</v>
      </c>
      <c r="AT79" s="61">
        <f>+demanda!AT79*HTDCOEF!AT79</f>
        <v>117719</v>
      </c>
      <c r="AU79" s="61">
        <f>+demanda!AU79*HTDCOEF!AU79</f>
        <v>275378</v>
      </c>
      <c r="AV79" s="61">
        <f>+demanda!AV79*HTDCOEF!AV79</f>
        <v>72848</v>
      </c>
      <c r="AW79" s="61">
        <f>+demanda!AW79*HTDCOEF!AW79</f>
        <v>50902</v>
      </c>
      <c r="AX79" s="61">
        <f>+demanda!AX79*HTDCOEF!AX79</f>
        <v>507835</v>
      </c>
      <c r="AY79" s="61">
        <f>+demanda!AY79*HTDCOEF!AY79</f>
        <v>320263</v>
      </c>
      <c r="AZ79" s="61">
        <f>+demanda!AZ79*HTDCOEF!AZ79</f>
        <v>81800</v>
      </c>
      <c r="BA79" s="61">
        <f>+demanda!BA79*HTDCOEF!BA79</f>
        <v>119365</v>
      </c>
      <c r="BB79" s="61">
        <f>+demanda!BB79*HTDCOEF!BB79</f>
        <v>63770</v>
      </c>
      <c r="BC79" s="61">
        <f>+demanda!BC79*HTDCOEF!BC79</f>
        <v>129146</v>
      </c>
      <c r="BD79" s="61">
        <f>+demanda!BD79*HTDCOEF!BD79</f>
        <v>53540</v>
      </c>
      <c r="BE79" s="61">
        <f>+demanda!BE79*HTDCOEF!BE79</f>
        <v>43108</v>
      </c>
      <c r="BF79" s="61">
        <f>+demanda!BF79*HTDCOEF!BF79</f>
        <v>164400</v>
      </c>
      <c r="BG79" s="61">
        <f>+demanda!BG79*HTDCOEF!BG79</f>
        <v>140144</v>
      </c>
      <c r="BH79" s="61">
        <f>+demanda!BH79*HTDCOEF!BH79</f>
        <v>23033</v>
      </c>
      <c r="BI79" s="61">
        <f>+demanda!BI79*HTDCOEF!BI79</f>
        <v>90052</v>
      </c>
      <c r="BJ79" s="61">
        <f>+demanda!BJ79*HTDCOEF!BJ79</f>
        <v>53949</v>
      </c>
      <c r="BK79" s="61">
        <f>+demanda!BK79*HTDCOEF!BK79</f>
        <v>146232</v>
      </c>
      <c r="BL79" s="61">
        <f>+demanda!BL79*HTDCOEF!BL79</f>
        <v>19308</v>
      </c>
      <c r="BM79" s="61">
        <f>+demanda!BM79*HTDCOEF!BM79</f>
        <v>7794</v>
      </c>
      <c r="BN79" s="61">
        <f>+demanda!BN79*HTDCOEF!BN79</f>
        <v>343435</v>
      </c>
      <c r="BO79" s="61">
        <f>+demanda!BO79*HTDCOEF!BO79</f>
        <v>180120</v>
      </c>
      <c r="BP79" s="61">
        <f>+demanda!BP79*HTDCOEF!BP79</f>
        <v>381355</v>
      </c>
      <c r="BQ79" s="61">
        <f>+demanda!BQ79*HTDCOEF!BQ79</f>
        <v>555130</v>
      </c>
      <c r="BR79" s="61">
        <f>+demanda!BR79*HTDCOEF!BR79</f>
        <v>192175</v>
      </c>
      <c r="BS79" s="61">
        <f>+demanda!BS79*HTDCOEF!BS79</f>
        <v>549096</v>
      </c>
      <c r="BT79" s="61">
        <f>+demanda!BT79*HTDCOEF!BT79</f>
        <v>329858</v>
      </c>
      <c r="BU79" s="61">
        <f>+demanda!BU79*HTDCOEF!BU79</f>
        <v>91983</v>
      </c>
      <c r="BV79" s="61">
        <f>+demanda!BV79*HTDCOEF!BV79</f>
        <v>1717154</v>
      </c>
      <c r="BW79" s="61">
        <f>+demanda!BW79*HTDCOEF!BW79</f>
        <v>638320</v>
      </c>
      <c r="BX79" s="61">
        <f>+demanda!BX79*HTDCOEF!BX79</f>
        <v>296926</v>
      </c>
      <c r="BY79" s="61">
        <f>+demanda!BY79*HTDCOEF!BY79</f>
        <v>251077</v>
      </c>
      <c r="BZ79" s="61">
        <f>+demanda!BZ79*HTDCOEF!BZ79</f>
        <v>112372</v>
      </c>
      <c r="CA79" s="61">
        <f>+demanda!CA79*HTDCOEF!CA79</f>
        <v>259961</v>
      </c>
      <c r="CB79" s="61">
        <f>+demanda!CB79*HTDCOEF!CB79</f>
        <v>224416</v>
      </c>
      <c r="CC79" s="61">
        <f>+demanda!CC79*HTDCOEF!CC79</f>
        <v>80397</v>
      </c>
      <c r="CD79" s="61">
        <f>+demanda!CD79*HTDCOEF!CD79</f>
        <v>423034</v>
      </c>
      <c r="CE79" s="61">
        <f>+demanda!CE79*HTDCOEF!CE79</f>
        <v>258936</v>
      </c>
      <c r="CF79" s="61">
        <f>+demanda!CF79*HTDCOEF!CF79</f>
        <v>84429</v>
      </c>
      <c r="CG79" s="61">
        <f>+demanda!CG79*HTDCOEF!CG79</f>
        <v>304053</v>
      </c>
      <c r="CH79" s="61">
        <f>+demanda!CH79*HTDCOEF!CH79</f>
        <v>79802</v>
      </c>
      <c r="CI79" s="61">
        <f>+demanda!CI79*HTDCOEF!CI79</f>
        <v>289134</v>
      </c>
      <c r="CJ79" s="61">
        <f>+demanda!CJ79*HTDCOEF!CJ79</f>
        <v>105442</v>
      </c>
      <c r="CK79" s="61">
        <f>+demanda!CK79*HTDCOEF!CK79</f>
        <v>11586</v>
      </c>
      <c r="CL79" s="61">
        <f>+demanda!CL79*HTDCOEF!CL79</f>
        <v>1294120</v>
      </c>
      <c r="CM79" s="61">
        <f>+demanda!CM79*HTDCOEF!CM79</f>
        <v>379384</v>
      </c>
    </row>
    <row r="80" spans="1:91" s="59" customFormat="1" x14ac:dyDescent="0.3">
      <c r="A80" s="60" t="s">
        <v>99</v>
      </c>
      <c r="B80" s="61">
        <f>+demanda!B80*HTDCOEF!B80</f>
        <v>10040281</v>
      </c>
      <c r="C80" s="61">
        <f>+demanda!C80*HTDCOEF!C80</f>
        <v>1825424</v>
      </c>
      <c r="D80" s="61">
        <f>+demanda!D80*HTDCOEF!D80</f>
        <v>1393844</v>
      </c>
      <c r="E80" s="61">
        <f>+demanda!E80*HTDCOEF!E80</f>
        <v>747404</v>
      </c>
      <c r="F80" s="61">
        <f>+demanda!F80*HTDCOEF!F80</f>
        <v>1956281</v>
      </c>
      <c r="G80" s="61">
        <f>+demanda!G80*HTDCOEF!G80</f>
        <v>793212</v>
      </c>
      <c r="H80" s="61">
        <f>+demanda!H80*HTDCOEF!H80</f>
        <v>1101406</v>
      </c>
      <c r="I80" s="61">
        <f>+demanda!I80*HTDCOEF!I80</f>
        <v>4250360</v>
      </c>
      <c r="J80" s="61">
        <f>+demanda!J80*HTDCOEF!J80</f>
        <v>818631</v>
      </c>
      <c r="K80" s="61">
        <f>+demanda!K80*HTDCOEF!K80</f>
        <v>159954</v>
      </c>
      <c r="L80" s="61">
        <f>+demanda!L80*HTDCOEF!L80</f>
        <v>163523</v>
      </c>
      <c r="M80" s="61">
        <f>+demanda!M80*HTDCOEF!M80</f>
        <v>627770</v>
      </c>
      <c r="N80" s="61">
        <f>+demanda!N80*HTDCOEF!N80</f>
        <v>420104</v>
      </c>
      <c r="O80" s="61">
        <f>+demanda!O80*HTDCOEF!O80</f>
        <v>562675</v>
      </c>
      <c r="P80" s="61">
        <f>+demanda!P80*HTDCOEF!P80</f>
        <v>5789920</v>
      </c>
      <c r="Q80" s="61">
        <f>+demanda!Q80*HTDCOEF!Q80</f>
        <v>1006793</v>
      </c>
      <c r="R80" s="61">
        <f>+demanda!R80*HTDCOEF!R80</f>
        <v>1233891</v>
      </c>
      <c r="S80" s="61">
        <f>+demanda!S80*HTDCOEF!S80</f>
        <v>583881</v>
      </c>
      <c r="T80" s="61">
        <f>+demanda!T80*HTDCOEF!T80</f>
        <v>1328511</v>
      </c>
      <c r="U80" s="61">
        <f>+demanda!U80*HTDCOEF!U80</f>
        <v>373108</v>
      </c>
      <c r="V80" s="61">
        <f>+demanda!V80*HTDCOEF!V80</f>
        <v>538731</v>
      </c>
      <c r="W80" s="61">
        <f>+demanda!W80*HTDCOEF!W80</f>
        <v>31921157</v>
      </c>
      <c r="X80" s="61">
        <f>+demanda!X80*HTDCOEF!X80</f>
        <v>5030188</v>
      </c>
      <c r="Y80" s="61">
        <f>+demanda!Y80*HTDCOEF!Y80</f>
        <v>7439429</v>
      </c>
      <c r="Z80" s="61">
        <f>+demanda!Z80*HTDCOEF!Z80</f>
        <v>5161813</v>
      </c>
      <c r="AA80" s="61">
        <f>+demanda!AA80*HTDCOEF!AA80</f>
        <v>5522528</v>
      </c>
      <c r="AB80" s="61">
        <f>+demanda!AB80*HTDCOEF!AB80</f>
        <v>2549751</v>
      </c>
      <c r="AC80" s="61">
        <f>+demanda!AC80*HTDCOEF!AC80</f>
        <v>2188981</v>
      </c>
      <c r="AD80" s="61">
        <f>+demanda!AD80*HTDCOEF!AD80</f>
        <v>9188503</v>
      </c>
      <c r="AE80" s="61">
        <f>+demanda!AE80*HTDCOEF!AE80</f>
        <v>1804934</v>
      </c>
      <c r="AF80" s="61">
        <f>+demanda!AF80*HTDCOEF!AF80</f>
        <v>544398</v>
      </c>
      <c r="AG80" s="61">
        <f>+demanda!AG80*HTDCOEF!AG80</f>
        <v>623770</v>
      </c>
      <c r="AH80" s="61">
        <f>+demanda!AH80*HTDCOEF!AH80</f>
        <v>1350816</v>
      </c>
      <c r="AI80" s="61">
        <f>+demanda!AI80*HTDCOEF!AI80</f>
        <v>1132934</v>
      </c>
      <c r="AJ80" s="61">
        <f>+demanda!AJ80*HTDCOEF!AJ80</f>
        <v>939310</v>
      </c>
      <c r="AK80" s="61">
        <f>+demanda!AK80*HTDCOEF!AK80</f>
        <v>22732654</v>
      </c>
      <c r="AL80" s="61">
        <f>+demanda!AL80*HTDCOEF!AL80</f>
        <v>3225254</v>
      </c>
      <c r="AM80" s="61">
        <f>+demanda!AM80*HTDCOEF!AM80</f>
        <v>6895031</v>
      </c>
      <c r="AN80" s="61">
        <f>+demanda!AN80*HTDCOEF!AN80</f>
        <v>4538044</v>
      </c>
      <c r="AO80" s="61">
        <f>+demanda!AO80*HTDCOEF!AO80</f>
        <v>4171712</v>
      </c>
      <c r="AP80" s="61">
        <f>+demanda!AP80*HTDCOEF!AP80</f>
        <v>1416817</v>
      </c>
      <c r="AQ80" s="61">
        <f>+demanda!AQ80*HTDCOEF!AQ80</f>
        <v>1249670</v>
      </c>
      <c r="AR80" s="61">
        <f>+demanda!AR80*HTDCOEF!AR80</f>
        <v>125191</v>
      </c>
      <c r="AS80" s="61">
        <f>+demanda!AS80*HTDCOEF!AS80</f>
        <v>263318</v>
      </c>
      <c r="AT80" s="61">
        <f>+demanda!AT80*HTDCOEF!AT80</f>
        <v>122842</v>
      </c>
      <c r="AU80" s="61">
        <f>+demanda!AU80*HTDCOEF!AU80</f>
        <v>275892</v>
      </c>
      <c r="AV80" s="61">
        <f>+demanda!AV80*HTDCOEF!AV80</f>
        <v>90591</v>
      </c>
      <c r="AW80" s="61">
        <f>+demanda!AW80*HTDCOEF!AW80</f>
        <v>55151</v>
      </c>
      <c r="AX80" s="61">
        <f>+demanda!AX80*HTDCOEF!AX80</f>
        <v>560577</v>
      </c>
      <c r="AY80" s="61">
        <f>+demanda!AY80*HTDCOEF!AY80</f>
        <v>331862</v>
      </c>
      <c r="AZ80" s="61">
        <f>+demanda!AZ80*HTDCOEF!AZ80</f>
        <v>85566</v>
      </c>
      <c r="BA80" s="61">
        <f>+demanda!BA80*HTDCOEF!BA80</f>
        <v>147191</v>
      </c>
      <c r="BB80" s="61">
        <f>+demanda!BB80*HTDCOEF!BB80</f>
        <v>66652</v>
      </c>
      <c r="BC80" s="61">
        <f>+demanda!BC80*HTDCOEF!BC80</f>
        <v>117460</v>
      </c>
      <c r="BD80" s="61">
        <f>+demanda!BD80*HTDCOEF!BD80</f>
        <v>60026</v>
      </c>
      <c r="BE80" s="61">
        <f>+demanda!BE80*HTDCOEF!BE80</f>
        <v>44872</v>
      </c>
      <c r="BF80" s="61">
        <f>+demanda!BF80*HTDCOEF!BF80</f>
        <v>157499</v>
      </c>
      <c r="BG80" s="61">
        <f>+demanda!BG80*HTDCOEF!BG80</f>
        <v>139364</v>
      </c>
      <c r="BH80" s="61">
        <f>+demanda!BH80*HTDCOEF!BH80</f>
        <v>39624</v>
      </c>
      <c r="BI80" s="61">
        <f>+demanda!BI80*HTDCOEF!BI80</f>
        <v>116127</v>
      </c>
      <c r="BJ80" s="61">
        <f>+demanda!BJ80*HTDCOEF!BJ80</f>
        <v>56190</v>
      </c>
      <c r="BK80" s="61">
        <f>+demanda!BK80*HTDCOEF!BK80</f>
        <v>158432</v>
      </c>
      <c r="BL80" s="61">
        <f>+demanda!BL80*HTDCOEF!BL80</f>
        <v>30565</v>
      </c>
      <c r="BM80" s="61">
        <f>+demanda!BM80*HTDCOEF!BM80</f>
        <v>10278</v>
      </c>
      <c r="BN80" s="61">
        <f>+demanda!BN80*HTDCOEF!BN80</f>
        <v>403078</v>
      </c>
      <c r="BO80" s="61">
        <f>+demanda!BO80*HTDCOEF!BO80</f>
        <v>192498</v>
      </c>
      <c r="BP80" s="61">
        <f>+demanda!BP80*HTDCOEF!BP80</f>
        <v>443239</v>
      </c>
      <c r="BQ80" s="61">
        <f>+demanda!BQ80*HTDCOEF!BQ80</f>
        <v>765146</v>
      </c>
      <c r="BR80" s="61">
        <f>+demanda!BR80*HTDCOEF!BR80</f>
        <v>208387</v>
      </c>
      <c r="BS80" s="61">
        <f>+demanda!BS80*HTDCOEF!BS80</f>
        <v>532256</v>
      </c>
      <c r="BT80" s="61">
        <f>+demanda!BT80*HTDCOEF!BT80</f>
        <v>356170</v>
      </c>
      <c r="BU80" s="61">
        <f>+demanda!BU80*HTDCOEF!BU80</f>
        <v>93848</v>
      </c>
      <c r="BV80" s="61">
        <f>+demanda!BV80*HTDCOEF!BV80</f>
        <v>1976864</v>
      </c>
      <c r="BW80" s="61">
        <f>+demanda!BW80*HTDCOEF!BW80</f>
        <v>654278</v>
      </c>
      <c r="BX80" s="61">
        <f>+demanda!BX80*HTDCOEF!BX80</f>
        <v>265718</v>
      </c>
      <c r="BY80" s="61">
        <f>+demanda!BY80*HTDCOEF!BY80</f>
        <v>318351</v>
      </c>
      <c r="BZ80" s="61">
        <f>+demanda!BZ80*HTDCOEF!BZ80</f>
        <v>120809</v>
      </c>
      <c r="CA80" s="61">
        <f>+demanda!CA80*HTDCOEF!CA80</f>
        <v>227400</v>
      </c>
      <c r="CB80" s="61">
        <f>+demanda!CB80*HTDCOEF!CB80</f>
        <v>196232</v>
      </c>
      <c r="CC80" s="61">
        <f>+demanda!CC80*HTDCOEF!CC80</f>
        <v>77685</v>
      </c>
      <c r="CD80" s="61">
        <f>+demanda!CD80*HTDCOEF!CD80</f>
        <v>355660</v>
      </c>
      <c r="CE80" s="61">
        <f>+demanda!CE80*HTDCOEF!CE80</f>
        <v>243081</v>
      </c>
      <c r="CF80" s="61">
        <f>+demanda!CF80*HTDCOEF!CF80</f>
        <v>177521</v>
      </c>
      <c r="CG80" s="61">
        <f>+demanda!CG80*HTDCOEF!CG80</f>
        <v>446796</v>
      </c>
      <c r="CH80" s="61">
        <f>+demanda!CH80*HTDCOEF!CH80</f>
        <v>87579</v>
      </c>
      <c r="CI80" s="61">
        <f>+demanda!CI80*HTDCOEF!CI80</f>
        <v>304856</v>
      </c>
      <c r="CJ80" s="61">
        <f>+demanda!CJ80*HTDCOEF!CJ80</f>
        <v>159938</v>
      </c>
      <c r="CK80" s="61">
        <f>+demanda!CK80*HTDCOEF!CK80</f>
        <v>16163</v>
      </c>
      <c r="CL80" s="61">
        <f>+demanda!CL80*HTDCOEF!CL80</f>
        <v>1621204</v>
      </c>
      <c r="CM80" s="61">
        <f>+demanda!CM80*HTDCOEF!CM80</f>
        <v>411197</v>
      </c>
    </row>
    <row r="81" spans="1:91" s="59" customFormat="1" x14ac:dyDescent="0.3">
      <c r="A81" s="60" t="s">
        <v>100</v>
      </c>
      <c r="B81" s="61">
        <f>+demanda!B81*HTDCOEF!B81</f>
        <v>10846347</v>
      </c>
      <c r="C81" s="61">
        <f>+demanda!C81*HTDCOEF!C81</f>
        <v>1895563</v>
      </c>
      <c r="D81" s="61">
        <f>+demanda!D81*HTDCOEF!D81</f>
        <v>1645012</v>
      </c>
      <c r="E81" s="61">
        <f>+demanda!E81*HTDCOEF!E81</f>
        <v>790802</v>
      </c>
      <c r="F81" s="61">
        <f>+demanda!F81*HTDCOEF!F81</f>
        <v>2168168</v>
      </c>
      <c r="G81" s="61">
        <f>+demanda!G81*HTDCOEF!G81</f>
        <v>892687</v>
      </c>
      <c r="H81" s="61">
        <f>+demanda!H81*HTDCOEF!H81</f>
        <v>1128276</v>
      </c>
      <c r="I81" s="61">
        <f>+demanda!I81*HTDCOEF!I81</f>
        <v>4868754</v>
      </c>
      <c r="J81" s="61">
        <f>+demanda!J81*HTDCOEF!J81</f>
        <v>956832</v>
      </c>
      <c r="K81" s="61">
        <f>+demanda!K81*HTDCOEF!K81</f>
        <v>172865</v>
      </c>
      <c r="L81" s="61">
        <f>+demanda!L81*HTDCOEF!L81</f>
        <v>201150</v>
      </c>
      <c r="M81" s="61">
        <f>+demanda!M81*HTDCOEF!M81</f>
        <v>764069</v>
      </c>
      <c r="N81" s="61">
        <f>+demanda!N81*HTDCOEF!N81</f>
        <v>536877</v>
      </c>
      <c r="O81" s="61">
        <f>+demanda!O81*HTDCOEF!O81</f>
        <v>575242</v>
      </c>
      <c r="P81" s="61">
        <f>+demanda!P81*HTDCOEF!P81</f>
        <v>5977593</v>
      </c>
      <c r="Q81" s="61">
        <f>+demanda!Q81*HTDCOEF!Q81</f>
        <v>938731</v>
      </c>
      <c r="R81" s="61">
        <f>+demanda!R81*HTDCOEF!R81</f>
        <v>1472147</v>
      </c>
      <c r="S81" s="61">
        <f>+demanda!S81*HTDCOEF!S81</f>
        <v>589652</v>
      </c>
      <c r="T81" s="61">
        <f>+demanda!T81*HTDCOEF!T81</f>
        <v>1404099</v>
      </c>
      <c r="U81" s="61">
        <f>+demanda!U81*HTDCOEF!U81</f>
        <v>355810</v>
      </c>
      <c r="V81" s="61">
        <f>+demanda!V81*HTDCOEF!V81</f>
        <v>553034</v>
      </c>
      <c r="W81" s="61">
        <f>+demanda!W81*HTDCOEF!W81</f>
        <v>36168465</v>
      </c>
      <c r="X81" s="61">
        <f>+demanda!X81*HTDCOEF!X81</f>
        <v>5558307</v>
      </c>
      <c r="Y81" s="61">
        <f>+demanda!Y81*HTDCOEF!Y81</f>
        <v>9338251</v>
      </c>
      <c r="Z81" s="61">
        <f>+demanda!Z81*HTDCOEF!Z81</f>
        <v>5438607</v>
      </c>
      <c r="AA81" s="61">
        <f>+demanda!AA81*HTDCOEF!AA81</f>
        <v>6401279</v>
      </c>
      <c r="AB81" s="61">
        <f>+demanda!AB81*HTDCOEF!AB81</f>
        <v>2922869</v>
      </c>
      <c r="AC81" s="61">
        <f>+demanda!AC81*HTDCOEF!AC81</f>
        <v>2188747</v>
      </c>
      <c r="AD81" s="61">
        <f>+demanda!AD81*HTDCOEF!AD81</f>
        <v>10857338</v>
      </c>
      <c r="AE81" s="61">
        <f>+demanda!AE81*HTDCOEF!AE81</f>
        <v>2266790</v>
      </c>
      <c r="AF81" s="61">
        <f>+demanda!AF81*HTDCOEF!AF81</f>
        <v>620301</v>
      </c>
      <c r="AG81" s="61">
        <f>+demanda!AG81*HTDCOEF!AG81</f>
        <v>784506</v>
      </c>
      <c r="AH81" s="61">
        <f>+demanda!AH81*HTDCOEF!AH81</f>
        <v>1541308</v>
      </c>
      <c r="AI81" s="61">
        <f>+demanda!AI81*HTDCOEF!AI81</f>
        <v>1559647</v>
      </c>
      <c r="AJ81" s="61">
        <f>+demanda!AJ81*HTDCOEF!AJ81</f>
        <v>963585</v>
      </c>
      <c r="AK81" s="61">
        <f>+demanda!AK81*HTDCOEF!AK81</f>
        <v>25311127</v>
      </c>
      <c r="AL81" s="61">
        <f>+demanda!AL81*HTDCOEF!AL81</f>
        <v>3291517</v>
      </c>
      <c r="AM81" s="61">
        <f>+demanda!AM81*HTDCOEF!AM81</f>
        <v>8717950</v>
      </c>
      <c r="AN81" s="61">
        <f>+demanda!AN81*HTDCOEF!AN81</f>
        <v>4654101</v>
      </c>
      <c r="AO81" s="61">
        <f>+demanda!AO81*HTDCOEF!AO81</f>
        <v>4859970</v>
      </c>
      <c r="AP81" s="61">
        <f>+demanda!AP81*HTDCOEF!AP81</f>
        <v>1363222</v>
      </c>
      <c r="AQ81" s="61">
        <f>+demanda!AQ81*HTDCOEF!AQ81</f>
        <v>1225162</v>
      </c>
      <c r="AR81" s="61">
        <f>+demanda!AR81*HTDCOEF!AR81</f>
        <v>183840</v>
      </c>
      <c r="AS81" s="61">
        <f>+demanda!AS81*HTDCOEF!AS81</f>
        <v>289911</v>
      </c>
      <c r="AT81" s="61">
        <f>+demanda!AT81*HTDCOEF!AT81</f>
        <v>100023</v>
      </c>
      <c r="AU81" s="61">
        <f>+demanda!AU81*HTDCOEF!AU81</f>
        <v>255914</v>
      </c>
      <c r="AV81" s="61">
        <f>+demanda!AV81*HTDCOEF!AV81</f>
        <v>113676</v>
      </c>
      <c r="AW81" s="61">
        <f>+demanda!AW81*HTDCOEF!AW81</f>
        <v>49543</v>
      </c>
      <c r="AX81" s="61">
        <f>+demanda!AX81*HTDCOEF!AX81</f>
        <v>583174</v>
      </c>
      <c r="AY81" s="61">
        <f>+demanda!AY81*HTDCOEF!AY81</f>
        <v>319482</v>
      </c>
      <c r="AZ81" s="61">
        <f>+demanda!AZ81*HTDCOEF!AZ81</f>
        <v>139785</v>
      </c>
      <c r="BA81" s="61">
        <f>+demanda!BA81*HTDCOEF!BA81</f>
        <v>183336</v>
      </c>
      <c r="BB81" s="61">
        <f>+demanda!BB81*HTDCOEF!BB81</f>
        <v>57873</v>
      </c>
      <c r="BC81" s="61">
        <f>+demanda!BC81*HTDCOEF!BC81</f>
        <v>123204</v>
      </c>
      <c r="BD81" s="61">
        <f>+demanda!BD81*HTDCOEF!BD81</f>
        <v>82218</v>
      </c>
      <c r="BE81" s="61">
        <f>+demanda!BE81*HTDCOEF!BE81</f>
        <v>42913</v>
      </c>
      <c r="BF81" s="61">
        <f>+demanda!BF81*HTDCOEF!BF81</f>
        <v>191045</v>
      </c>
      <c r="BG81" s="61">
        <f>+demanda!BG81*HTDCOEF!BG81</f>
        <v>136459</v>
      </c>
      <c r="BH81" s="61">
        <f>+demanda!BH81*HTDCOEF!BH81</f>
        <v>44055</v>
      </c>
      <c r="BI81" s="61">
        <f>+demanda!BI81*HTDCOEF!BI81</f>
        <v>106575</v>
      </c>
      <c r="BJ81" s="61">
        <f>+demanda!BJ81*HTDCOEF!BJ81</f>
        <v>42150</v>
      </c>
      <c r="BK81" s="61">
        <f>+demanda!BK81*HTDCOEF!BK81</f>
        <v>132711</v>
      </c>
      <c r="BL81" s="61">
        <f>+demanda!BL81*HTDCOEF!BL81</f>
        <v>31458</v>
      </c>
      <c r="BM81" s="61">
        <f>+demanda!BM81*HTDCOEF!BM81</f>
        <v>6630</v>
      </c>
      <c r="BN81" s="61">
        <f>+demanda!BN81*HTDCOEF!BN81</f>
        <v>392129</v>
      </c>
      <c r="BO81" s="61">
        <f>+demanda!BO81*HTDCOEF!BO81</f>
        <v>183022</v>
      </c>
      <c r="BP81" s="61">
        <f>+demanda!BP81*HTDCOEF!BP81</f>
        <v>670802</v>
      </c>
      <c r="BQ81" s="61">
        <f>+demanda!BQ81*HTDCOEF!BQ81</f>
        <v>880564</v>
      </c>
      <c r="BR81" s="61">
        <f>+demanda!BR81*HTDCOEF!BR81</f>
        <v>160948</v>
      </c>
      <c r="BS81" s="61">
        <f>+demanda!BS81*HTDCOEF!BS81</f>
        <v>529382</v>
      </c>
      <c r="BT81" s="61">
        <f>+demanda!BT81*HTDCOEF!BT81</f>
        <v>484504</v>
      </c>
      <c r="BU81" s="61">
        <f>+demanda!BU81*HTDCOEF!BU81</f>
        <v>87578</v>
      </c>
      <c r="BV81" s="61">
        <f>+demanda!BV81*HTDCOEF!BV81</f>
        <v>2143372</v>
      </c>
      <c r="BW81" s="61">
        <f>+demanda!BW81*HTDCOEF!BW81</f>
        <v>601158</v>
      </c>
      <c r="BX81" s="61">
        <f>+demanda!BX81*HTDCOEF!BX81</f>
        <v>413874</v>
      </c>
      <c r="BY81" s="61">
        <f>+demanda!BY81*HTDCOEF!BY81</f>
        <v>452141</v>
      </c>
      <c r="BZ81" s="61">
        <f>+demanda!BZ81*HTDCOEF!BZ81</f>
        <v>97383</v>
      </c>
      <c r="CA81" s="61">
        <f>+demanda!CA81*HTDCOEF!CA81</f>
        <v>271822</v>
      </c>
      <c r="CB81" s="61">
        <f>+demanda!CB81*HTDCOEF!CB81</f>
        <v>279391</v>
      </c>
      <c r="CC81" s="61">
        <f>+demanda!CC81*HTDCOEF!CC81</f>
        <v>77073</v>
      </c>
      <c r="CD81" s="61">
        <f>+demanda!CD81*HTDCOEF!CD81</f>
        <v>450927</v>
      </c>
      <c r="CE81" s="61">
        <f>+demanda!CE81*HTDCOEF!CE81</f>
        <v>224179</v>
      </c>
      <c r="CF81" s="61">
        <f>+demanda!CF81*HTDCOEF!CF81</f>
        <v>256929</v>
      </c>
      <c r="CG81" s="61">
        <f>+demanda!CG81*HTDCOEF!CG81</f>
        <v>428423</v>
      </c>
      <c r="CH81" s="61">
        <f>+demanda!CH81*HTDCOEF!CH81</f>
        <v>63565</v>
      </c>
      <c r="CI81" s="61">
        <f>+demanda!CI81*HTDCOEF!CI81</f>
        <v>257560</v>
      </c>
      <c r="CJ81" s="61">
        <f>+demanda!CJ81*HTDCOEF!CJ81</f>
        <v>205113</v>
      </c>
      <c r="CK81" s="61">
        <f>+demanda!CK81*HTDCOEF!CK81</f>
        <v>10505</v>
      </c>
      <c r="CL81" s="61">
        <f>+demanda!CL81*HTDCOEF!CL81</f>
        <v>1692444</v>
      </c>
      <c r="CM81" s="61">
        <f>+demanda!CM81*HTDCOEF!CM81</f>
        <v>376978</v>
      </c>
    </row>
    <row r="82" spans="1:91" s="59" customFormat="1" x14ac:dyDescent="0.3">
      <c r="A82" s="60" t="s">
        <v>101</v>
      </c>
      <c r="B82" s="61">
        <f>+demanda!B82*HTDCOEF!B82</f>
        <v>11707840</v>
      </c>
      <c r="C82" s="61">
        <f>+demanda!C82*HTDCOEF!C82</f>
        <v>1954630</v>
      </c>
      <c r="D82" s="61">
        <f>+demanda!D82*HTDCOEF!D82</f>
        <v>1760514</v>
      </c>
      <c r="E82" s="61">
        <f>+demanda!E82*HTDCOEF!E82</f>
        <v>886889</v>
      </c>
      <c r="F82" s="61">
        <f>+demanda!F82*HTDCOEF!F82</f>
        <v>2373993</v>
      </c>
      <c r="G82" s="61">
        <f>+demanda!G82*HTDCOEF!G82</f>
        <v>983431</v>
      </c>
      <c r="H82" s="61">
        <f>+demanda!H82*HTDCOEF!H82</f>
        <v>1087738</v>
      </c>
      <c r="I82" s="61">
        <f>+demanda!I82*HTDCOEF!I82</f>
        <v>5380698</v>
      </c>
      <c r="J82" s="61">
        <f>+demanda!J82*HTDCOEF!J82</f>
        <v>1089393</v>
      </c>
      <c r="K82" s="61">
        <f>+demanda!K82*HTDCOEF!K82</f>
        <v>176438</v>
      </c>
      <c r="L82" s="61">
        <f>+demanda!L82*HTDCOEF!L82</f>
        <v>234614</v>
      </c>
      <c r="M82" s="61">
        <f>+demanda!M82*HTDCOEF!M82</f>
        <v>828278</v>
      </c>
      <c r="N82" s="61">
        <f>+demanda!N82*HTDCOEF!N82</f>
        <v>606185</v>
      </c>
      <c r="O82" s="61">
        <f>+demanda!O82*HTDCOEF!O82</f>
        <v>516910</v>
      </c>
      <c r="P82" s="61">
        <f>+demanda!P82*HTDCOEF!P82</f>
        <v>6327142</v>
      </c>
      <c r="Q82" s="61">
        <f>+demanda!Q82*HTDCOEF!Q82</f>
        <v>865237</v>
      </c>
      <c r="R82" s="61">
        <f>+demanda!R82*HTDCOEF!R82</f>
        <v>1584076</v>
      </c>
      <c r="S82" s="61">
        <f>+demanda!S82*HTDCOEF!S82</f>
        <v>652275</v>
      </c>
      <c r="T82" s="61">
        <f>+demanda!T82*HTDCOEF!T82</f>
        <v>1545714</v>
      </c>
      <c r="U82" s="61">
        <f>+demanda!U82*HTDCOEF!U82</f>
        <v>377245</v>
      </c>
      <c r="V82" s="61">
        <f>+demanda!V82*HTDCOEF!V82</f>
        <v>570828</v>
      </c>
      <c r="W82" s="61">
        <f>+demanda!W82*HTDCOEF!W82</f>
        <v>42717096</v>
      </c>
      <c r="X82" s="61">
        <f>+demanda!X82*HTDCOEF!X82</f>
        <v>6575166</v>
      </c>
      <c r="Y82" s="61">
        <f>+demanda!Y82*HTDCOEF!Y82</f>
        <v>10737783</v>
      </c>
      <c r="Z82" s="61">
        <f>+demanda!Z82*HTDCOEF!Z82</f>
        <v>6395243</v>
      </c>
      <c r="AA82" s="61">
        <f>+demanda!AA82*HTDCOEF!AA82</f>
        <v>7949609</v>
      </c>
      <c r="AB82" s="61">
        <f>+demanda!AB82*HTDCOEF!AB82</f>
        <v>3558871</v>
      </c>
      <c r="AC82" s="61">
        <f>+demanda!AC82*HTDCOEF!AC82</f>
        <v>2113266</v>
      </c>
      <c r="AD82" s="61">
        <f>+demanda!AD82*HTDCOEF!AD82</f>
        <v>14185066</v>
      </c>
      <c r="AE82" s="61">
        <f>+demanda!AE82*HTDCOEF!AE82</f>
        <v>3417508</v>
      </c>
      <c r="AF82" s="61">
        <f>+demanda!AF82*HTDCOEF!AF82</f>
        <v>749173</v>
      </c>
      <c r="AG82" s="61">
        <f>+demanda!AG82*HTDCOEF!AG82</f>
        <v>1036919</v>
      </c>
      <c r="AH82" s="61">
        <f>+demanda!AH82*HTDCOEF!AH82</f>
        <v>1997416</v>
      </c>
      <c r="AI82" s="61">
        <f>+demanda!AI82*HTDCOEF!AI82</f>
        <v>2091117</v>
      </c>
      <c r="AJ82" s="61">
        <f>+demanda!AJ82*HTDCOEF!AJ82</f>
        <v>861847</v>
      </c>
      <c r="AK82" s="61">
        <f>+demanda!AK82*HTDCOEF!AK82</f>
        <v>28532030</v>
      </c>
      <c r="AL82" s="61">
        <f>+demanda!AL82*HTDCOEF!AL82</f>
        <v>3157658</v>
      </c>
      <c r="AM82" s="61">
        <f>+demanda!AM82*HTDCOEF!AM82</f>
        <v>9988610</v>
      </c>
      <c r="AN82" s="61">
        <f>+demanda!AN82*HTDCOEF!AN82</f>
        <v>5358324</v>
      </c>
      <c r="AO82" s="61">
        <f>+demanda!AO82*HTDCOEF!AO82</f>
        <v>5952192</v>
      </c>
      <c r="AP82" s="61">
        <f>+demanda!AP82*HTDCOEF!AP82</f>
        <v>1467753</v>
      </c>
      <c r="AQ82" s="61">
        <f>+demanda!AQ82*HTDCOEF!AQ82</f>
        <v>1251419</v>
      </c>
      <c r="AR82" s="61">
        <f>+demanda!AR82*HTDCOEF!AR82</f>
        <v>221138</v>
      </c>
      <c r="AS82" s="61">
        <f>+demanda!AS82*HTDCOEF!AS82</f>
        <v>319586</v>
      </c>
      <c r="AT82" s="61">
        <f>+demanda!AT82*HTDCOEF!AT82</f>
        <v>91845</v>
      </c>
      <c r="AU82" s="61">
        <f>+demanda!AU82*HTDCOEF!AU82</f>
        <v>245934</v>
      </c>
      <c r="AV82" s="61">
        <f>+demanda!AV82*HTDCOEF!AV82</f>
        <v>149189</v>
      </c>
      <c r="AW82" s="61">
        <f>+demanda!AW82*HTDCOEF!AW82</f>
        <v>45058</v>
      </c>
      <c r="AX82" s="61">
        <f>+demanda!AX82*HTDCOEF!AX82</f>
        <v>604564</v>
      </c>
      <c r="AY82" s="61">
        <f>+demanda!AY82*HTDCOEF!AY82</f>
        <v>277315</v>
      </c>
      <c r="AZ82" s="61">
        <f>+demanda!AZ82*HTDCOEF!AZ82</f>
        <v>172091</v>
      </c>
      <c r="BA82" s="61">
        <f>+demanda!BA82*HTDCOEF!BA82</f>
        <v>222518</v>
      </c>
      <c r="BB82" s="61">
        <f>+demanda!BB82*HTDCOEF!BB82</f>
        <v>52413</v>
      </c>
      <c r="BC82" s="61">
        <f>+demanda!BC82*HTDCOEF!BC82</f>
        <v>128764</v>
      </c>
      <c r="BD82" s="61">
        <f>+demanda!BD82*HTDCOEF!BD82</f>
        <v>123485</v>
      </c>
      <c r="BE82" s="61">
        <f>+demanda!BE82*HTDCOEF!BE82</f>
        <v>38631</v>
      </c>
      <c r="BF82" s="61">
        <f>+demanda!BF82*HTDCOEF!BF82</f>
        <v>238218</v>
      </c>
      <c r="BG82" s="61">
        <f>+demanda!BG82*HTDCOEF!BG82</f>
        <v>113274</v>
      </c>
      <c r="BH82" s="61">
        <f>+demanda!BH82*HTDCOEF!BH82</f>
        <v>49047</v>
      </c>
      <c r="BI82" s="61">
        <f>+demanda!BI82*HTDCOEF!BI82</f>
        <v>97068</v>
      </c>
      <c r="BJ82" s="61">
        <f>+demanda!BJ82*HTDCOEF!BJ82</f>
        <v>39433</v>
      </c>
      <c r="BK82" s="61">
        <f>+demanda!BK82*HTDCOEF!BK82</f>
        <v>117170</v>
      </c>
      <c r="BL82" s="61">
        <f>+demanda!BL82*HTDCOEF!BL82</f>
        <v>25705</v>
      </c>
      <c r="BM82" s="61">
        <f>+demanda!BM82*HTDCOEF!BM82</f>
        <v>6427</v>
      </c>
      <c r="BN82" s="61">
        <f>+demanda!BN82*HTDCOEF!BN82</f>
        <v>366346</v>
      </c>
      <c r="BO82" s="61">
        <f>+demanda!BO82*HTDCOEF!BO82</f>
        <v>164041</v>
      </c>
      <c r="BP82" s="61">
        <f>+demanda!BP82*HTDCOEF!BP82</f>
        <v>966677</v>
      </c>
      <c r="BQ82" s="61">
        <f>+demanda!BQ82*HTDCOEF!BQ82</f>
        <v>1160039</v>
      </c>
      <c r="BR82" s="61">
        <f>+demanda!BR82*HTDCOEF!BR82</f>
        <v>148525</v>
      </c>
      <c r="BS82" s="61">
        <f>+demanda!BS82*HTDCOEF!BS82</f>
        <v>574769</v>
      </c>
      <c r="BT82" s="61">
        <f>+demanda!BT82*HTDCOEF!BT82</f>
        <v>666283</v>
      </c>
      <c r="BU82" s="61">
        <f>+demanda!BU82*HTDCOEF!BU82</f>
        <v>88512</v>
      </c>
      <c r="BV82" s="61">
        <f>+demanda!BV82*HTDCOEF!BV82</f>
        <v>2434957</v>
      </c>
      <c r="BW82" s="61">
        <f>+demanda!BW82*HTDCOEF!BW82</f>
        <v>535405</v>
      </c>
      <c r="BX82" s="61">
        <f>+demanda!BX82*HTDCOEF!BX82</f>
        <v>698663</v>
      </c>
      <c r="BY82" s="61">
        <f>+demanda!BY82*HTDCOEF!BY82</f>
        <v>773366</v>
      </c>
      <c r="BZ82" s="61">
        <f>+demanda!BZ82*HTDCOEF!BZ82</f>
        <v>87464</v>
      </c>
      <c r="CA82" s="61">
        <f>+demanda!CA82*HTDCOEF!CA82</f>
        <v>327061</v>
      </c>
      <c r="CB82" s="61">
        <f>+demanda!CB82*HTDCOEF!CB82</f>
        <v>505036</v>
      </c>
      <c r="CC82" s="61">
        <f>+demanda!CC82*HTDCOEF!CC82</f>
        <v>76048</v>
      </c>
      <c r="CD82" s="61">
        <f>+demanda!CD82*HTDCOEF!CD82</f>
        <v>756131</v>
      </c>
      <c r="CE82" s="61">
        <f>+demanda!CE82*HTDCOEF!CE82</f>
        <v>193739</v>
      </c>
      <c r="CF82" s="61">
        <f>+demanda!CF82*HTDCOEF!CF82</f>
        <v>268014</v>
      </c>
      <c r="CG82" s="61">
        <f>+demanda!CG82*HTDCOEF!CG82</f>
        <v>386672</v>
      </c>
      <c r="CH82" s="61">
        <f>+demanda!CH82*HTDCOEF!CH82</f>
        <v>61061</v>
      </c>
      <c r="CI82" s="61">
        <f>+demanda!CI82*HTDCOEF!CI82</f>
        <v>247708</v>
      </c>
      <c r="CJ82" s="61">
        <f>+demanda!CJ82*HTDCOEF!CJ82</f>
        <v>161247</v>
      </c>
      <c r="CK82" s="61">
        <f>+demanda!CK82*HTDCOEF!CK82</f>
        <v>12464</v>
      </c>
      <c r="CL82" s="61">
        <f>+demanda!CL82*HTDCOEF!CL82</f>
        <v>1678826</v>
      </c>
      <c r="CM82" s="61">
        <f>+demanda!CM82*HTDCOEF!CM82</f>
        <v>341666</v>
      </c>
    </row>
    <row r="83" spans="1:91" s="59" customFormat="1" x14ac:dyDescent="0.3">
      <c r="A83" s="60" t="s">
        <v>102</v>
      </c>
      <c r="B83" s="61">
        <f>+demanda!B83*HTDCOEF!B83</f>
        <v>12500596</v>
      </c>
      <c r="C83" s="61">
        <f>+demanda!C83*HTDCOEF!C83</f>
        <v>2171324</v>
      </c>
      <c r="D83" s="61">
        <f>+demanda!D83*HTDCOEF!D83</f>
        <v>1704023</v>
      </c>
      <c r="E83" s="61">
        <f>+demanda!E83*HTDCOEF!E83</f>
        <v>915700</v>
      </c>
      <c r="F83" s="61">
        <f>+demanda!F83*HTDCOEF!F83</f>
        <v>2467480</v>
      </c>
      <c r="G83" s="61">
        <f>+demanda!G83*HTDCOEF!G83</f>
        <v>1044006</v>
      </c>
      <c r="H83" s="61">
        <f>+demanda!H83*HTDCOEF!H83</f>
        <v>957909</v>
      </c>
      <c r="I83" s="61">
        <f>+demanda!I83*HTDCOEF!I83</f>
        <v>6181557</v>
      </c>
      <c r="J83" s="61">
        <f>+demanda!J83*HTDCOEF!J83</f>
        <v>1270277</v>
      </c>
      <c r="K83" s="61">
        <f>+demanda!K83*HTDCOEF!K83</f>
        <v>188843</v>
      </c>
      <c r="L83" s="61">
        <f>+demanda!L83*HTDCOEF!L83</f>
        <v>277404</v>
      </c>
      <c r="M83" s="61">
        <f>+demanda!M83*HTDCOEF!M83</f>
        <v>894527</v>
      </c>
      <c r="N83" s="61">
        <f>+demanda!N83*HTDCOEF!N83</f>
        <v>660233</v>
      </c>
      <c r="O83" s="61">
        <f>+demanda!O83*HTDCOEF!O83</f>
        <v>481301</v>
      </c>
      <c r="P83" s="61">
        <f>+demanda!P83*HTDCOEF!P83</f>
        <v>6319039</v>
      </c>
      <c r="Q83" s="61">
        <f>+demanda!Q83*HTDCOEF!Q83</f>
        <v>901047</v>
      </c>
      <c r="R83" s="61">
        <f>+demanda!R83*HTDCOEF!R83</f>
        <v>1515180</v>
      </c>
      <c r="S83" s="61">
        <f>+demanda!S83*HTDCOEF!S83</f>
        <v>638295</v>
      </c>
      <c r="T83" s="61">
        <f>+demanda!T83*HTDCOEF!T83</f>
        <v>1572953</v>
      </c>
      <c r="U83" s="61">
        <f>+demanda!U83*HTDCOEF!U83</f>
        <v>383774</v>
      </c>
      <c r="V83" s="61">
        <f>+demanda!V83*HTDCOEF!V83</f>
        <v>476607</v>
      </c>
      <c r="W83" s="61">
        <f>+demanda!W83*HTDCOEF!W83</f>
        <v>46306240</v>
      </c>
      <c r="X83" s="61">
        <f>+demanda!X83*HTDCOEF!X83</f>
        <v>7257235</v>
      </c>
      <c r="Y83" s="61">
        <f>+demanda!Y83*HTDCOEF!Y83</f>
        <v>10822370</v>
      </c>
      <c r="Z83" s="61">
        <f>+demanda!Z83*HTDCOEF!Z83</f>
        <v>6878964</v>
      </c>
      <c r="AA83" s="61">
        <f>+demanda!AA83*HTDCOEF!AA83</f>
        <v>8692145</v>
      </c>
      <c r="AB83" s="61">
        <f>+demanda!AB83*HTDCOEF!AB83</f>
        <v>3915758</v>
      </c>
      <c r="AC83" s="61">
        <f>+demanda!AC83*HTDCOEF!AC83</f>
        <v>1925198</v>
      </c>
      <c r="AD83" s="61">
        <f>+demanda!AD83*HTDCOEF!AD83</f>
        <v>17534070</v>
      </c>
      <c r="AE83" s="61">
        <f>+demanda!AE83*HTDCOEF!AE83</f>
        <v>4103634</v>
      </c>
      <c r="AF83" s="61">
        <f>+demanda!AF83*HTDCOEF!AF83</f>
        <v>865200</v>
      </c>
      <c r="AG83" s="61">
        <f>+demanda!AG83*HTDCOEF!AG83</f>
        <v>1407066</v>
      </c>
      <c r="AH83" s="61">
        <f>+demanda!AH83*HTDCOEF!AH83</f>
        <v>2547434</v>
      </c>
      <c r="AI83" s="61">
        <f>+demanda!AI83*HTDCOEF!AI83</f>
        <v>2421301</v>
      </c>
      <c r="AJ83" s="61">
        <f>+demanda!AJ83*HTDCOEF!AJ83</f>
        <v>854666</v>
      </c>
      <c r="AK83" s="61">
        <f>+demanda!AK83*HTDCOEF!AK83</f>
        <v>28772169</v>
      </c>
      <c r="AL83" s="61">
        <f>+demanda!AL83*HTDCOEF!AL83</f>
        <v>3153601</v>
      </c>
      <c r="AM83" s="61">
        <f>+demanda!AM83*HTDCOEF!AM83</f>
        <v>9957170</v>
      </c>
      <c r="AN83" s="61">
        <f>+demanda!AN83*HTDCOEF!AN83</f>
        <v>5471898</v>
      </c>
      <c r="AO83" s="61">
        <f>+demanda!AO83*HTDCOEF!AO83</f>
        <v>6144711</v>
      </c>
      <c r="AP83" s="61">
        <f>+demanda!AP83*HTDCOEF!AP83</f>
        <v>1494457</v>
      </c>
      <c r="AQ83" s="61">
        <f>+demanda!AQ83*HTDCOEF!AQ83</f>
        <v>1070532</v>
      </c>
      <c r="AR83" s="61">
        <f>+demanda!AR83*HTDCOEF!AR83</f>
        <v>263093</v>
      </c>
      <c r="AS83" s="61">
        <f>+demanda!AS83*HTDCOEF!AS83</f>
        <v>372945</v>
      </c>
      <c r="AT83" s="61">
        <f>+demanda!AT83*HTDCOEF!AT83</f>
        <v>99451</v>
      </c>
      <c r="AU83" s="61">
        <f>+demanda!AU83*HTDCOEF!AU83</f>
        <v>293090</v>
      </c>
      <c r="AV83" s="61">
        <f>+demanda!AV83*HTDCOEF!AV83</f>
        <v>155398</v>
      </c>
      <c r="AW83" s="61">
        <f>+demanda!AW83*HTDCOEF!AW83</f>
        <v>53668</v>
      </c>
      <c r="AX83" s="61">
        <f>+demanda!AX83*HTDCOEF!AX83</f>
        <v>633747</v>
      </c>
      <c r="AY83" s="61">
        <f>+demanda!AY83*HTDCOEF!AY83</f>
        <v>299932</v>
      </c>
      <c r="AZ83" s="61">
        <f>+demanda!AZ83*HTDCOEF!AZ83</f>
        <v>205644</v>
      </c>
      <c r="BA83" s="61">
        <f>+demanda!BA83*HTDCOEF!BA83</f>
        <v>267844</v>
      </c>
      <c r="BB83" s="61">
        <f>+demanda!BB83*HTDCOEF!BB83</f>
        <v>58090</v>
      </c>
      <c r="BC83" s="61">
        <f>+demanda!BC83*HTDCOEF!BC83</f>
        <v>164413</v>
      </c>
      <c r="BD83" s="61">
        <f>+demanda!BD83*HTDCOEF!BD83</f>
        <v>127727</v>
      </c>
      <c r="BE83" s="61">
        <f>+demanda!BE83*HTDCOEF!BE83</f>
        <v>46551</v>
      </c>
      <c r="BF83" s="61">
        <f>+demanda!BF83*HTDCOEF!BF83</f>
        <v>284784</v>
      </c>
      <c r="BG83" s="61">
        <f>+demanda!BG83*HTDCOEF!BG83</f>
        <v>115225</v>
      </c>
      <c r="BH83" s="61">
        <f>+demanda!BH83*HTDCOEF!BH83</f>
        <v>57449</v>
      </c>
      <c r="BI83" s="61">
        <f>+demanda!BI83*HTDCOEF!BI83</f>
        <v>105102</v>
      </c>
      <c r="BJ83" s="61">
        <f>+demanda!BJ83*HTDCOEF!BJ83</f>
        <v>41361</v>
      </c>
      <c r="BK83" s="61">
        <f>+demanda!BK83*HTDCOEF!BK83</f>
        <v>128677</v>
      </c>
      <c r="BL83" s="61">
        <f>+demanda!BL83*HTDCOEF!BL83</f>
        <v>27671</v>
      </c>
      <c r="BM83" s="61">
        <f>+demanda!BM83*HTDCOEF!BM83</f>
        <v>7117</v>
      </c>
      <c r="BN83" s="61">
        <f>+demanda!BN83*HTDCOEF!BN83</f>
        <v>348963</v>
      </c>
      <c r="BO83" s="61">
        <f>+demanda!BO83*HTDCOEF!BO83</f>
        <v>184707</v>
      </c>
      <c r="BP83" s="61">
        <f>+demanda!BP83*HTDCOEF!BP83</f>
        <v>1073768</v>
      </c>
      <c r="BQ83" s="61">
        <f>+demanda!BQ83*HTDCOEF!BQ83</f>
        <v>1296741</v>
      </c>
      <c r="BR83" s="61">
        <f>+demanda!BR83*HTDCOEF!BR83</f>
        <v>171474</v>
      </c>
      <c r="BS83" s="61">
        <f>+demanda!BS83*HTDCOEF!BS83</f>
        <v>672499</v>
      </c>
      <c r="BT83" s="61">
        <f>+demanda!BT83*HTDCOEF!BT83</f>
        <v>739391</v>
      </c>
      <c r="BU83" s="61">
        <f>+demanda!BU83*HTDCOEF!BU83</f>
        <v>105323</v>
      </c>
      <c r="BV83" s="61">
        <f>+demanda!BV83*HTDCOEF!BV83</f>
        <v>2613242</v>
      </c>
      <c r="BW83" s="61">
        <f>+demanda!BW83*HTDCOEF!BW83</f>
        <v>584797</v>
      </c>
      <c r="BX83" s="61">
        <f>+demanda!BX83*HTDCOEF!BX83</f>
        <v>785951</v>
      </c>
      <c r="BY83" s="61">
        <f>+demanda!BY83*HTDCOEF!BY83</f>
        <v>931071</v>
      </c>
      <c r="BZ83" s="61">
        <f>+demanda!BZ83*HTDCOEF!BZ83</f>
        <v>105128</v>
      </c>
      <c r="CA83" s="61">
        <f>+demanda!CA83*HTDCOEF!CA83</f>
        <v>415643</v>
      </c>
      <c r="CB83" s="61">
        <f>+demanda!CB83*HTDCOEF!CB83</f>
        <v>560501</v>
      </c>
      <c r="CC83" s="61">
        <f>+demanda!CC83*HTDCOEF!CC83</f>
        <v>94643</v>
      </c>
      <c r="CD83" s="61">
        <f>+demanda!CD83*HTDCOEF!CD83</f>
        <v>1006369</v>
      </c>
      <c r="CE83" s="61">
        <f>+demanda!CE83*HTDCOEF!CE83</f>
        <v>204329</v>
      </c>
      <c r="CF83" s="61">
        <f>+demanda!CF83*HTDCOEF!CF83</f>
        <v>287817</v>
      </c>
      <c r="CG83" s="61">
        <f>+demanda!CG83*HTDCOEF!CG83</f>
        <v>365670</v>
      </c>
      <c r="CH83" s="61">
        <f>+demanda!CH83*HTDCOEF!CH83</f>
        <v>66346</v>
      </c>
      <c r="CI83" s="61">
        <f>+demanda!CI83*HTDCOEF!CI83</f>
        <v>256856</v>
      </c>
      <c r="CJ83" s="61">
        <f>+demanda!CJ83*HTDCOEF!CJ83</f>
        <v>178890</v>
      </c>
      <c r="CK83" s="61">
        <f>+demanda!CK83*HTDCOEF!CK83</f>
        <v>10680</v>
      </c>
      <c r="CL83" s="61">
        <f>+demanda!CL83*HTDCOEF!CL83</f>
        <v>1606874</v>
      </c>
      <c r="CM83" s="61">
        <f>+demanda!CM83*HTDCOEF!CM83</f>
        <v>380468</v>
      </c>
    </row>
    <row r="84" spans="1:91" s="59" customFormat="1" x14ac:dyDescent="0.3">
      <c r="A84" s="60" t="s">
        <v>103</v>
      </c>
      <c r="B84" s="61">
        <f>+demanda!B84*HTDCOEF!B84</f>
        <v>11000902</v>
      </c>
      <c r="C84" s="61">
        <f>+demanda!C84*HTDCOEF!C84</f>
        <v>1940112</v>
      </c>
      <c r="D84" s="61">
        <f>+demanda!D84*HTDCOEF!D84</f>
        <v>1562900</v>
      </c>
      <c r="E84" s="61">
        <f>+demanda!E84*HTDCOEF!E84</f>
        <v>807727</v>
      </c>
      <c r="F84" s="61">
        <f>+demanda!F84*HTDCOEF!F84</f>
        <v>2092485</v>
      </c>
      <c r="G84" s="61">
        <f>+demanda!G84*HTDCOEF!G84</f>
        <v>871379</v>
      </c>
      <c r="H84" s="61">
        <f>+demanda!H84*HTDCOEF!H84</f>
        <v>1115273</v>
      </c>
      <c r="I84" s="61">
        <f>+demanda!I84*HTDCOEF!I84</f>
        <v>4840570</v>
      </c>
      <c r="J84" s="61">
        <f>+demanda!J84*HTDCOEF!J84</f>
        <v>924040</v>
      </c>
      <c r="K84" s="61">
        <f>+demanda!K84*HTDCOEF!K84</f>
        <v>151240</v>
      </c>
      <c r="L84" s="61">
        <f>+demanda!L84*HTDCOEF!L84</f>
        <v>201601</v>
      </c>
      <c r="M84" s="61">
        <f>+demanda!M84*HTDCOEF!M84</f>
        <v>705950</v>
      </c>
      <c r="N84" s="61">
        <f>+demanda!N84*HTDCOEF!N84</f>
        <v>478064</v>
      </c>
      <c r="O84" s="61">
        <f>+demanda!O84*HTDCOEF!O84</f>
        <v>554765</v>
      </c>
      <c r="P84" s="61">
        <f>+demanda!P84*HTDCOEF!P84</f>
        <v>6160333</v>
      </c>
      <c r="Q84" s="61">
        <f>+demanda!Q84*HTDCOEF!Q84</f>
        <v>1016072</v>
      </c>
      <c r="R84" s="61">
        <f>+demanda!R84*HTDCOEF!R84</f>
        <v>1411660</v>
      </c>
      <c r="S84" s="61">
        <f>+demanda!S84*HTDCOEF!S84</f>
        <v>606126</v>
      </c>
      <c r="T84" s="61">
        <f>+demanda!T84*HTDCOEF!T84</f>
        <v>1386535</v>
      </c>
      <c r="U84" s="61">
        <f>+demanda!U84*HTDCOEF!U84</f>
        <v>393315</v>
      </c>
      <c r="V84" s="61">
        <f>+demanda!V84*HTDCOEF!V84</f>
        <v>560508</v>
      </c>
      <c r="W84" s="61">
        <f>+demanda!W84*HTDCOEF!W84</f>
        <v>37768667</v>
      </c>
      <c r="X84" s="61">
        <f>+demanda!X84*HTDCOEF!X84</f>
        <v>5933795</v>
      </c>
      <c r="Y84" s="61">
        <f>+demanda!Y84*HTDCOEF!Y84</f>
        <v>9151847</v>
      </c>
      <c r="Z84" s="61">
        <f>+demanda!Z84*HTDCOEF!Z84</f>
        <v>5832939</v>
      </c>
      <c r="AA84" s="61">
        <f>+demanda!AA84*HTDCOEF!AA84</f>
        <v>6596542</v>
      </c>
      <c r="AB84" s="61">
        <f>+demanda!AB84*HTDCOEF!AB84</f>
        <v>3076005</v>
      </c>
      <c r="AC84" s="61">
        <f>+demanda!AC84*HTDCOEF!AC84</f>
        <v>2189183</v>
      </c>
      <c r="AD84" s="61">
        <f>+demanda!AD84*HTDCOEF!AD84</f>
        <v>11410767</v>
      </c>
      <c r="AE84" s="61">
        <f>+demanda!AE84*HTDCOEF!AE84</f>
        <v>2402556</v>
      </c>
      <c r="AF84" s="61">
        <f>+demanda!AF84*HTDCOEF!AF84</f>
        <v>561130</v>
      </c>
      <c r="AG84" s="61">
        <f>+demanda!AG84*HTDCOEF!AG84</f>
        <v>880442</v>
      </c>
      <c r="AH84" s="61">
        <f>+demanda!AH84*HTDCOEF!AH84</f>
        <v>1513832</v>
      </c>
      <c r="AI84" s="61">
        <f>+demanda!AI84*HTDCOEF!AI84</f>
        <v>1538768</v>
      </c>
      <c r="AJ84" s="61">
        <f>+demanda!AJ84*HTDCOEF!AJ84</f>
        <v>935194</v>
      </c>
      <c r="AK84" s="61">
        <f>+demanda!AK84*HTDCOEF!AK84</f>
        <v>26357900</v>
      </c>
      <c r="AL84" s="61">
        <f>+demanda!AL84*HTDCOEF!AL84</f>
        <v>3531238</v>
      </c>
      <c r="AM84" s="61">
        <f>+demanda!AM84*HTDCOEF!AM84</f>
        <v>8590717</v>
      </c>
      <c r="AN84" s="61">
        <f>+demanda!AN84*HTDCOEF!AN84</f>
        <v>4952497</v>
      </c>
      <c r="AO84" s="61">
        <f>+demanda!AO84*HTDCOEF!AO84</f>
        <v>5082710</v>
      </c>
      <c r="AP84" s="61">
        <f>+demanda!AP84*HTDCOEF!AP84</f>
        <v>1537237</v>
      </c>
      <c r="AQ84" s="61">
        <f>+demanda!AQ84*HTDCOEF!AQ84</f>
        <v>1253989</v>
      </c>
      <c r="AR84" s="61">
        <f>+demanda!AR84*HTDCOEF!AR84</f>
        <v>187207</v>
      </c>
      <c r="AS84" s="61">
        <f>+demanda!AS84*HTDCOEF!AS84</f>
        <v>303930</v>
      </c>
      <c r="AT84" s="61">
        <f>+demanda!AT84*HTDCOEF!AT84</f>
        <v>108478</v>
      </c>
      <c r="AU84" s="61">
        <f>+demanda!AU84*HTDCOEF!AU84</f>
        <v>276419</v>
      </c>
      <c r="AV84" s="61">
        <f>+demanda!AV84*HTDCOEF!AV84</f>
        <v>128912</v>
      </c>
      <c r="AW84" s="61">
        <f>+demanda!AW84*HTDCOEF!AW84</f>
        <v>51774</v>
      </c>
      <c r="AX84" s="61">
        <f>+demanda!AX84*HTDCOEF!AX84</f>
        <v>570254</v>
      </c>
      <c r="AY84" s="61">
        <f>+demanda!AY84*HTDCOEF!AY84</f>
        <v>313138</v>
      </c>
      <c r="AZ84" s="61">
        <f>+demanda!AZ84*HTDCOEF!AZ84</f>
        <v>139448</v>
      </c>
      <c r="BA84" s="61">
        <f>+demanda!BA84*HTDCOEF!BA84</f>
        <v>181152</v>
      </c>
      <c r="BB84" s="61">
        <f>+demanda!BB84*HTDCOEF!BB84</f>
        <v>56310</v>
      </c>
      <c r="BC84" s="61">
        <f>+demanda!BC84*HTDCOEF!BC84</f>
        <v>132646</v>
      </c>
      <c r="BD84" s="61">
        <f>+demanda!BD84*HTDCOEF!BD84</f>
        <v>94359</v>
      </c>
      <c r="BE84" s="61">
        <f>+demanda!BE84*HTDCOEF!BE84</f>
        <v>42626</v>
      </c>
      <c r="BF84" s="61">
        <f>+demanda!BF84*HTDCOEF!BF84</f>
        <v>158873</v>
      </c>
      <c r="BG84" s="61">
        <f>+demanda!BG84*HTDCOEF!BG84</f>
        <v>118627</v>
      </c>
      <c r="BH84" s="61">
        <f>+demanda!BH84*HTDCOEF!BH84</f>
        <v>47759</v>
      </c>
      <c r="BI84" s="61">
        <f>+demanda!BI84*HTDCOEF!BI84</f>
        <v>122778</v>
      </c>
      <c r="BJ84" s="61">
        <f>+demanda!BJ84*HTDCOEF!BJ84</f>
        <v>52168</v>
      </c>
      <c r="BK84" s="61">
        <f>+demanda!BK84*HTDCOEF!BK84</f>
        <v>143773</v>
      </c>
      <c r="BL84" s="61">
        <f>+demanda!BL84*HTDCOEF!BL84</f>
        <v>34553</v>
      </c>
      <c r="BM84" s="61">
        <f>+demanda!BM84*HTDCOEF!BM84</f>
        <v>9148</v>
      </c>
      <c r="BN84" s="61">
        <f>+demanda!BN84*HTDCOEF!BN84</f>
        <v>411381</v>
      </c>
      <c r="BO84" s="61">
        <f>+demanda!BO84*HTDCOEF!BO84</f>
        <v>194511</v>
      </c>
      <c r="BP84" s="61">
        <f>+demanda!BP84*HTDCOEF!BP84</f>
        <v>738889</v>
      </c>
      <c r="BQ84" s="61">
        <f>+demanda!BQ84*HTDCOEF!BQ84</f>
        <v>998229</v>
      </c>
      <c r="BR84" s="61">
        <f>+demanda!BR84*HTDCOEF!BR84</f>
        <v>174957</v>
      </c>
      <c r="BS84" s="61">
        <f>+demanda!BS84*HTDCOEF!BS84</f>
        <v>603880</v>
      </c>
      <c r="BT84" s="61">
        <f>+demanda!BT84*HTDCOEF!BT84</f>
        <v>530373</v>
      </c>
      <c r="BU84" s="61">
        <f>+demanda!BU84*HTDCOEF!BU84</f>
        <v>89504</v>
      </c>
      <c r="BV84" s="61">
        <f>+demanda!BV84*HTDCOEF!BV84</f>
        <v>2163227</v>
      </c>
      <c r="BW84" s="61">
        <f>+demanda!BW84*HTDCOEF!BW84</f>
        <v>634734</v>
      </c>
      <c r="BX84" s="61">
        <f>+demanda!BX84*HTDCOEF!BX84</f>
        <v>467722</v>
      </c>
      <c r="BY84" s="61">
        <f>+demanda!BY84*HTDCOEF!BY84</f>
        <v>501979</v>
      </c>
      <c r="BZ84" s="61">
        <f>+demanda!BZ84*HTDCOEF!BZ84</f>
        <v>93146</v>
      </c>
      <c r="CA84" s="61">
        <f>+demanda!CA84*HTDCOEF!CA84</f>
        <v>300137</v>
      </c>
      <c r="CB84" s="61">
        <f>+demanda!CB84*HTDCOEF!CB84</f>
        <v>326105</v>
      </c>
      <c r="CC84" s="61">
        <f>+demanda!CC84*HTDCOEF!CC84</f>
        <v>75576</v>
      </c>
      <c r="CD84" s="61">
        <f>+demanda!CD84*HTDCOEF!CD84</f>
        <v>422828</v>
      </c>
      <c r="CE84" s="61">
        <f>+demanda!CE84*HTDCOEF!CE84</f>
        <v>215063</v>
      </c>
      <c r="CF84" s="61">
        <f>+demanda!CF84*HTDCOEF!CF84</f>
        <v>271167</v>
      </c>
      <c r="CG84" s="61">
        <f>+demanda!CG84*HTDCOEF!CG84</f>
        <v>496251</v>
      </c>
      <c r="CH84" s="61">
        <f>+demanda!CH84*HTDCOEF!CH84</f>
        <v>81811</v>
      </c>
      <c r="CI84" s="61">
        <f>+demanda!CI84*HTDCOEF!CI84</f>
        <v>303743</v>
      </c>
      <c r="CJ84" s="61">
        <f>+demanda!CJ84*HTDCOEF!CJ84</f>
        <v>204268</v>
      </c>
      <c r="CK84" s="61">
        <f>+demanda!CK84*HTDCOEF!CK84</f>
        <v>13928</v>
      </c>
      <c r="CL84" s="61">
        <f>+demanda!CL84*HTDCOEF!CL84</f>
        <v>1740399</v>
      </c>
      <c r="CM84" s="61">
        <f>+demanda!CM84*HTDCOEF!CM84</f>
        <v>419671</v>
      </c>
    </row>
    <row r="85" spans="1:91" s="59" customFormat="1" x14ac:dyDescent="0.3">
      <c r="A85" s="60" t="s">
        <v>104</v>
      </c>
      <c r="B85" s="61">
        <f>+demanda!B85*HTDCOEF!B85</f>
        <v>9666570</v>
      </c>
      <c r="C85" s="61">
        <f>+demanda!C85*HTDCOEF!C85</f>
        <v>1744165</v>
      </c>
      <c r="D85" s="61">
        <f>+demanda!D85*HTDCOEF!D85</f>
        <v>1024217</v>
      </c>
      <c r="E85" s="61">
        <f>+demanda!E85*HTDCOEF!E85</f>
        <v>891335</v>
      </c>
      <c r="F85" s="61">
        <f>+demanda!F85*HTDCOEF!F85</f>
        <v>1790022</v>
      </c>
      <c r="G85" s="61">
        <f>+demanda!G85*HTDCOEF!G85</f>
        <v>764945</v>
      </c>
      <c r="H85" s="61">
        <f>+demanda!H85*HTDCOEF!H85</f>
        <v>1162482</v>
      </c>
      <c r="I85" s="61">
        <f>+demanda!I85*HTDCOEF!I85</f>
        <v>4354922</v>
      </c>
      <c r="J85" s="61">
        <f>+demanda!J85*HTDCOEF!J85</f>
        <v>797481</v>
      </c>
      <c r="K85" s="61">
        <f>+demanda!K85*HTDCOEF!K85</f>
        <v>142964</v>
      </c>
      <c r="L85" s="61">
        <f>+demanda!L85*HTDCOEF!L85</f>
        <v>172887</v>
      </c>
      <c r="M85" s="61">
        <f>+demanda!M85*HTDCOEF!M85</f>
        <v>590105</v>
      </c>
      <c r="N85" s="61">
        <f>+demanda!N85*HTDCOEF!N85</f>
        <v>400285</v>
      </c>
      <c r="O85" s="61">
        <f>+demanda!O85*HTDCOEF!O85</f>
        <v>559826</v>
      </c>
      <c r="P85" s="61">
        <f>+demanda!P85*HTDCOEF!P85</f>
        <v>5311648</v>
      </c>
      <c r="Q85" s="61">
        <f>+demanda!Q85*HTDCOEF!Q85</f>
        <v>946684</v>
      </c>
      <c r="R85" s="61">
        <f>+demanda!R85*HTDCOEF!R85</f>
        <v>881253</v>
      </c>
      <c r="S85" s="61">
        <f>+demanda!S85*HTDCOEF!S85</f>
        <v>718448</v>
      </c>
      <c r="T85" s="61">
        <f>+demanda!T85*HTDCOEF!T85</f>
        <v>1199917</v>
      </c>
      <c r="U85" s="61">
        <f>+demanda!U85*HTDCOEF!U85</f>
        <v>364659</v>
      </c>
      <c r="V85" s="61">
        <f>+demanda!V85*HTDCOEF!V85</f>
        <v>602656</v>
      </c>
      <c r="W85" s="61">
        <f>+demanda!W85*HTDCOEF!W85</f>
        <v>31132356</v>
      </c>
      <c r="X85" s="61">
        <f>+demanda!X85*HTDCOEF!X85</f>
        <v>4871026</v>
      </c>
      <c r="Y85" s="61">
        <f>+demanda!Y85*HTDCOEF!Y85</f>
        <v>6074821</v>
      </c>
      <c r="Z85" s="61">
        <f>+demanda!Z85*HTDCOEF!Z85</f>
        <v>6148394</v>
      </c>
      <c r="AA85" s="61">
        <f>+demanda!AA85*HTDCOEF!AA85</f>
        <v>4853341</v>
      </c>
      <c r="AB85" s="61">
        <f>+demanda!AB85*HTDCOEF!AB85</f>
        <v>2555060</v>
      </c>
      <c r="AC85" s="61">
        <f>+demanda!AC85*HTDCOEF!AC85</f>
        <v>2291026</v>
      </c>
      <c r="AD85" s="61">
        <f>+demanda!AD85*HTDCOEF!AD85</f>
        <v>9285954</v>
      </c>
      <c r="AE85" s="61">
        <f>+demanda!AE85*HTDCOEF!AE85</f>
        <v>1741524</v>
      </c>
      <c r="AF85" s="61">
        <f>+demanda!AF85*HTDCOEF!AF85</f>
        <v>424553</v>
      </c>
      <c r="AG85" s="61">
        <f>+demanda!AG85*HTDCOEF!AG85</f>
        <v>654586</v>
      </c>
      <c r="AH85" s="61">
        <f>+demanda!AH85*HTDCOEF!AH85</f>
        <v>1120300</v>
      </c>
      <c r="AI85" s="61">
        <f>+demanda!AI85*HTDCOEF!AI85</f>
        <v>1125919</v>
      </c>
      <c r="AJ85" s="61">
        <f>+demanda!AJ85*HTDCOEF!AJ85</f>
        <v>943710</v>
      </c>
      <c r="AK85" s="61">
        <f>+demanda!AK85*HTDCOEF!AK85</f>
        <v>21846402</v>
      </c>
      <c r="AL85" s="61">
        <f>+demanda!AL85*HTDCOEF!AL85</f>
        <v>3129501</v>
      </c>
      <c r="AM85" s="61">
        <f>+demanda!AM85*HTDCOEF!AM85</f>
        <v>5650268</v>
      </c>
      <c r="AN85" s="61">
        <f>+demanda!AN85*HTDCOEF!AN85</f>
        <v>5493808</v>
      </c>
      <c r="AO85" s="61">
        <f>+demanda!AO85*HTDCOEF!AO85</f>
        <v>3733041</v>
      </c>
      <c r="AP85" s="61">
        <f>+demanda!AP85*HTDCOEF!AP85</f>
        <v>1429141</v>
      </c>
      <c r="AQ85" s="61">
        <f>+demanda!AQ85*HTDCOEF!AQ85</f>
        <v>1347316</v>
      </c>
      <c r="AR85" s="61">
        <f>+demanda!AR85*HTDCOEF!AR85</f>
        <v>112690</v>
      </c>
      <c r="AS85" s="61">
        <f>+demanda!AS85*HTDCOEF!AS85</f>
        <v>259132</v>
      </c>
      <c r="AT85" s="61">
        <f>+demanda!AT85*HTDCOEF!AT85</f>
        <v>117589</v>
      </c>
      <c r="AU85" s="61">
        <f>+demanda!AU85*HTDCOEF!AU85</f>
        <v>275423</v>
      </c>
      <c r="AV85" s="61">
        <f>+demanda!AV85*HTDCOEF!AV85</f>
        <v>76454</v>
      </c>
      <c r="AW85" s="61">
        <f>+demanda!AW85*HTDCOEF!AW85</f>
        <v>52364</v>
      </c>
      <c r="AX85" s="61">
        <f>+demanda!AX85*HTDCOEF!AX85</f>
        <v>510488</v>
      </c>
      <c r="AY85" s="61">
        <f>+demanda!AY85*HTDCOEF!AY85</f>
        <v>340024</v>
      </c>
      <c r="AZ85" s="61">
        <f>+demanda!AZ85*HTDCOEF!AZ85</f>
        <v>78403</v>
      </c>
      <c r="BA85" s="61">
        <f>+demanda!BA85*HTDCOEF!BA85</f>
        <v>140127</v>
      </c>
      <c r="BB85" s="61">
        <f>+demanda!BB85*HTDCOEF!BB85</f>
        <v>63227</v>
      </c>
      <c r="BC85" s="61">
        <f>+demanda!BC85*HTDCOEF!BC85</f>
        <v>124322</v>
      </c>
      <c r="BD85" s="61">
        <f>+demanda!BD85*HTDCOEF!BD85</f>
        <v>55240</v>
      </c>
      <c r="BE85" s="61">
        <f>+demanda!BE85*HTDCOEF!BE85</f>
        <v>45413</v>
      </c>
      <c r="BF85" s="61">
        <f>+demanda!BF85*HTDCOEF!BF85</f>
        <v>146921</v>
      </c>
      <c r="BG85" s="61">
        <f>+demanda!BG85*HTDCOEF!BG85</f>
        <v>143828</v>
      </c>
      <c r="BH85" s="61">
        <f>+demanda!BH85*HTDCOEF!BH85</f>
        <v>34288</v>
      </c>
      <c r="BI85" s="61">
        <f>+demanda!BI85*HTDCOEF!BI85</f>
        <v>119005</v>
      </c>
      <c r="BJ85" s="61">
        <f>+demanda!BJ85*HTDCOEF!BJ85</f>
        <v>54362</v>
      </c>
      <c r="BK85" s="61">
        <f>+demanda!BK85*HTDCOEF!BK85</f>
        <v>151102</v>
      </c>
      <c r="BL85" s="61">
        <f>+demanda!BL85*HTDCOEF!BL85</f>
        <v>21213</v>
      </c>
      <c r="BM85" s="61">
        <f>+demanda!BM85*HTDCOEF!BM85</f>
        <v>6951</v>
      </c>
      <c r="BN85" s="61">
        <f>+demanda!BN85*HTDCOEF!BN85</f>
        <v>363567</v>
      </c>
      <c r="BO85" s="61">
        <f>+demanda!BO85*HTDCOEF!BO85</f>
        <v>196196</v>
      </c>
      <c r="BP85" s="61">
        <f>+demanda!BP85*HTDCOEF!BP85</f>
        <v>387458</v>
      </c>
      <c r="BQ85" s="61">
        <f>+demanda!BQ85*HTDCOEF!BQ85</f>
        <v>737542</v>
      </c>
      <c r="BR85" s="61">
        <f>+demanda!BR85*HTDCOEF!BR85</f>
        <v>188631</v>
      </c>
      <c r="BS85" s="61">
        <f>+demanda!BS85*HTDCOEF!BS85</f>
        <v>573870</v>
      </c>
      <c r="BT85" s="61">
        <f>+demanda!BT85*HTDCOEF!BT85</f>
        <v>311947</v>
      </c>
      <c r="BU85" s="61">
        <f>+demanda!BU85*HTDCOEF!BU85</f>
        <v>91076</v>
      </c>
      <c r="BV85" s="61">
        <f>+demanda!BV85*HTDCOEF!BV85</f>
        <v>1901829</v>
      </c>
      <c r="BW85" s="61">
        <f>+demanda!BW85*HTDCOEF!BW85</f>
        <v>678674</v>
      </c>
      <c r="BX85" s="61">
        <f>+demanda!BX85*HTDCOEF!BX85</f>
        <v>200189</v>
      </c>
      <c r="BY85" s="61">
        <f>+demanda!BY85*HTDCOEF!BY85</f>
        <v>287489</v>
      </c>
      <c r="BZ85" s="61">
        <f>+demanda!BZ85*HTDCOEF!BZ85</f>
        <v>105325</v>
      </c>
      <c r="CA85" s="61">
        <f>+demanda!CA85*HTDCOEF!CA85</f>
        <v>266031</v>
      </c>
      <c r="CB85" s="61">
        <f>+demanda!CB85*HTDCOEF!CB85</f>
        <v>187427</v>
      </c>
      <c r="CC85" s="61">
        <f>+demanda!CC85*HTDCOEF!CC85</f>
        <v>79887</v>
      </c>
      <c r="CD85" s="61">
        <f>+demanda!CD85*HTDCOEF!CD85</f>
        <v>350723</v>
      </c>
      <c r="CE85" s="61">
        <f>+demanda!CE85*HTDCOEF!CE85</f>
        <v>264454</v>
      </c>
      <c r="CF85" s="61">
        <f>+demanda!CF85*HTDCOEF!CF85</f>
        <v>187269</v>
      </c>
      <c r="CG85" s="61">
        <f>+demanda!CG85*HTDCOEF!CG85</f>
        <v>450053</v>
      </c>
      <c r="CH85" s="61">
        <f>+demanda!CH85*HTDCOEF!CH85</f>
        <v>83306</v>
      </c>
      <c r="CI85" s="61">
        <f>+demanda!CI85*HTDCOEF!CI85</f>
        <v>307838</v>
      </c>
      <c r="CJ85" s="61">
        <f>+demanda!CJ85*HTDCOEF!CJ85</f>
        <v>124520</v>
      </c>
      <c r="CK85" s="61">
        <f>+demanda!CK85*HTDCOEF!CK85</f>
        <v>11189</v>
      </c>
      <c r="CL85" s="61">
        <f>+demanda!CL85*HTDCOEF!CL85</f>
        <v>1551106</v>
      </c>
      <c r="CM85" s="61">
        <f>+demanda!CM85*HTDCOEF!CM85</f>
        <v>414220</v>
      </c>
    </row>
    <row r="86" spans="1:91" s="59" customFormat="1" x14ac:dyDescent="0.3">
      <c r="A86" s="60" t="s">
        <v>105</v>
      </c>
      <c r="B86" s="61">
        <f>+demanda!B86*HTDCOEF!B86</f>
        <v>6485702</v>
      </c>
      <c r="C86" s="61">
        <f>+demanda!C86*HTDCOEF!C86</f>
        <v>1155060</v>
      </c>
      <c r="D86" s="61">
        <f>+demanda!D86*HTDCOEF!D86</f>
        <v>103611</v>
      </c>
      <c r="E86" s="61">
        <f>+demanda!E86*HTDCOEF!E86</f>
        <v>759480</v>
      </c>
      <c r="F86" s="61">
        <f>+demanda!F86*HTDCOEF!F86</f>
        <v>1131352</v>
      </c>
      <c r="G86" s="61">
        <f>+demanda!G86*HTDCOEF!G86</f>
        <v>611576</v>
      </c>
      <c r="H86" s="61">
        <f>+demanda!H86*HTDCOEF!H86</f>
        <v>1047946</v>
      </c>
      <c r="I86" s="61">
        <f>+demanda!I86*HTDCOEF!I86</f>
        <v>3551431</v>
      </c>
      <c r="J86" s="61">
        <f>+demanda!J86*HTDCOEF!J86</f>
        <v>656171</v>
      </c>
      <c r="K86" s="61">
        <f>+demanda!K86*HTDCOEF!K86</f>
        <v>45450</v>
      </c>
      <c r="L86" s="61">
        <f>+demanda!L86*HTDCOEF!L86</f>
        <v>119831</v>
      </c>
      <c r="M86" s="61">
        <f>+demanda!M86*HTDCOEF!M86</f>
        <v>428103</v>
      </c>
      <c r="N86" s="61">
        <f>+demanda!N86*HTDCOEF!N86</f>
        <v>352067</v>
      </c>
      <c r="O86" s="61">
        <f>+demanda!O86*HTDCOEF!O86</f>
        <v>581438</v>
      </c>
      <c r="P86" s="61">
        <f>+demanda!P86*HTDCOEF!P86</f>
        <v>2934271</v>
      </c>
      <c r="Q86" s="61">
        <f>+demanda!Q86*HTDCOEF!Q86</f>
        <v>498889</v>
      </c>
      <c r="R86" s="61">
        <f>+demanda!R86*HTDCOEF!R86</f>
        <v>58161</v>
      </c>
      <c r="S86" s="61">
        <f>+demanda!S86*HTDCOEF!S86</f>
        <v>639649</v>
      </c>
      <c r="T86" s="61">
        <f>+demanda!T86*HTDCOEF!T86</f>
        <v>703249</v>
      </c>
      <c r="U86" s="61">
        <f>+demanda!U86*HTDCOEF!U86</f>
        <v>259509</v>
      </c>
      <c r="V86" s="61">
        <f>+demanda!V86*HTDCOEF!V86</f>
        <v>466508</v>
      </c>
      <c r="W86" s="61">
        <f>+demanda!W86*HTDCOEF!W86</f>
        <v>18261076</v>
      </c>
      <c r="X86" s="61">
        <f>+demanda!X86*HTDCOEF!X86</f>
        <v>2749069</v>
      </c>
      <c r="Y86" s="61">
        <f>+demanda!Y86*HTDCOEF!Y86</f>
        <v>384119</v>
      </c>
      <c r="Z86" s="61">
        <f>+demanda!Z86*HTDCOEF!Z86</f>
        <v>5495397</v>
      </c>
      <c r="AA86" s="61">
        <f>+demanda!AA86*HTDCOEF!AA86</f>
        <v>2505359</v>
      </c>
      <c r="AB86" s="61">
        <f>+demanda!AB86*HTDCOEF!AB86</f>
        <v>1871330</v>
      </c>
      <c r="AC86" s="61">
        <f>+demanda!AC86*HTDCOEF!AC86</f>
        <v>2076793</v>
      </c>
      <c r="AD86" s="61">
        <f>+demanda!AD86*HTDCOEF!AD86</f>
        <v>7155122</v>
      </c>
      <c r="AE86" s="61">
        <f>+demanda!AE86*HTDCOEF!AE86</f>
        <v>1306500</v>
      </c>
      <c r="AF86" s="61">
        <f>+demanda!AF86*HTDCOEF!AF86</f>
        <v>129162</v>
      </c>
      <c r="AG86" s="61">
        <f>+demanda!AG86*HTDCOEF!AG86</f>
        <v>475797</v>
      </c>
      <c r="AH86" s="61">
        <f>+demanda!AH86*HTDCOEF!AH86</f>
        <v>748748</v>
      </c>
      <c r="AI86" s="61">
        <f>+demanda!AI86*HTDCOEF!AI86</f>
        <v>912471</v>
      </c>
      <c r="AJ86" s="61">
        <f>+demanda!AJ86*HTDCOEF!AJ86</f>
        <v>1002877</v>
      </c>
      <c r="AK86" s="61">
        <f>+demanda!AK86*HTDCOEF!AK86</f>
        <v>11105954</v>
      </c>
      <c r="AL86" s="61">
        <f>+demanda!AL86*HTDCOEF!AL86</f>
        <v>1442570</v>
      </c>
      <c r="AM86" s="61">
        <f>+demanda!AM86*HTDCOEF!AM86</f>
        <v>254957</v>
      </c>
      <c r="AN86" s="61">
        <f>+demanda!AN86*HTDCOEF!AN86</f>
        <v>5019600</v>
      </c>
      <c r="AO86" s="61">
        <f>+demanda!AO86*HTDCOEF!AO86</f>
        <v>1756612</v>
      </c>
      <c r="AP86" s="61">
        <f>+demanda!AP86*HTDCOEF!AP86</f>
        <v>958859</v>
      </c>
      <c r="AQ86" s="61">
        <f>+demanda!AQ86*HTDCOEF!AQ86</f>
        <v>1073916</v>
      </c>
      <c r="AR86" s="61">
        <f>+demanda!AR86*HTDCOEF!AR86</f>
        <v>60133</v>
      </c>
      <c r="AS86" s="61">
        <f>+demanda!AS86*HTDCOEF!AS86</f>
        <v>127887</v>
      </c>
      <c r="AT86" s="61">
        <f>+demanda!AT86*HTDCOEF!AT86</f>
        <v>92159</v>
      </c>
      <c r="AU86" s="61">
        <f>+demanda!AU86*HTDCOEF!AU86</f>
        <v>204457</v>
      </c>
      <c r="AV86" s="61">
        <f>+demanda!AV86*HTDCOEF!AV86</f>
        <v>49812</v>
      </c>
      <c r="AW86" s="61">
        <f>+demanda!AW86*HTDCOEF!AW86</f>
        <v>42975</v>
      </c>
      <c r="AX86" s="61">
        <f>+demanda!AX86*HTDCOEF!AX86</f>
        <v>291418</v>
      </c>
      <c r="AY86" s="61">
        <f>+demanda!AY86*HTDCOEF!AY86</f>
        <v>286219</v>
      </c>
      <c r="AZ86" s="61">
        <f>+demanda!AZ86*HTDCOEF!AZ86</f>
        <v>47744</v>
      </c>
      <c r="BA86" s="61">
        <f>+demanda!BA86*HTDCOEF!BA86</f>
        <v>80772</v>
      </c>
      <c r="BB86" s="61">
        <f>+demanda!BB86*HTDCOEF!BB86</f>
        <v>62345</v>
      </c>
      <c r="BC86" s="61">
        <f>+demanda!BC86*HTDCOEF!BC86</f>
        <v>119524</v>
      </c>
      <c r="BD86" s="61">
        <f>+demanda!BD86*HTDCOEF!BD86</f>
        <v>39943</v>
      </c>
      <c r="BE86" s="61">
        <f>+demanda!BE86*HTDCOEF!BE86</f>
        <v>38747</v>
      </c>
      <c r="BF86" s="61">
        <f>+demanda!BF86*HTDCOEF!BF86</f>
        <v>119888</v>
      </c>
      <c r="BG86" s="61">
        <f>+demanda!BG86*HTDCOEF!BG86</f>
        <v>147208</v>
      </c>
      <c r="BH86" s="61">
        <f>+demanda!BH86*HTDCOEF!BH86</f>
        <v>12389</v>
      </c>
      <c r="BI86" s="61">
        <f>+demanda!BI86*HTDCOEF!BI86</f>
        <v>47116</v>
      </c>
      <c r="BJ86" s="61">
        <f>+demanda!BJ86*HTDCOEF!BJ86</f>
        <v>29814</v>
      </c>
      <c r="BK86" s="61">
        <f>+demanda!BK86*HTDCOEF!BK86</f>
        <v>84934</v>
      </c>
      <c r="BL86" s="61">
        <f>+demanda!BL86*HTDCOEF!BL86</f>
        <v>9869</v>
      </c>
      <c r="BM86" s="61">
        <f>+demanda!BM86*HTDCOEF!BM86</f>
        <v>4227</v>
      </c>
      <c r="BN86" s="61">
        <f>+demanda!BN86*HTDCOEF!BN86</f>
        <v>171529</v>
      </c>
      <c r="BO86" s="61">
        <f>+demanda!BO86*HTDCOEF!BO86</f>
        <v>139011</v>
      </c>
      <c r="BP86" s="61">
        <f>+demanda!BP86*HTDCOEF!BP86</f>
        <v>160584</v>
      </c>
      <c r="BQ86" s="61">
        <f>+demanda!BQ86*HTDCOEF!BQ86</f>
        <v>280975</v>
      </c>
      <c r="BR86" s="61">
        <f>+demanda!BR86*HTDCOEF!BR86</f>
        <v>154473</v>
      </c>
      <c r="BS86" s="61">
        <f>+demanda!BS86*HTDCOEF!BS86</f>
        <v>409110</v>
      </c>
      <c r="BT86" s="61">
        <f>+demanda!BT86*HTDCOEF!BT86</f>
        <v>132234</v>
      </c>
      <c r="BU86" s="61">
        <f>+demanda!BU86*HTDCOEF!BU86</f>
        <v>76934</v>
      </c>
      <c r="BV86" s="61">
        <f>+demanda!BV86*HTDCOEF!BV86</f>
        <v>967359</v>
      </c>
      <c r="BW86" s="61">
        <f>+demanda!BW86*HTDCOEF!BW86</f>
        <v>567401</v>
      </c>
      <c r="BX86" s="61">
        <f>+demanda!BX86*HTDCOEF!BX86</f>
        <v>111217</v>
      </c>
      <c r="BY86" s="61">
        <f>+demanda!BY86*HTDCOEF!BY86</f>
        <v>153558</v>
      </c>
      <c r="BZ86" s="61">
        <f>+demanda!BZ86*HTDCOEF!BZ86</f>
        <v>108441</v>
      </c>
      <c r="CA86" s="61">
        <f>+demanda!CA86*HTDCOEF!CA86</f>
        <v>244749</v>
      </c>
      <c r="CB86" s="61">
        <f>+demanda!CB86*HTDCOEF!CB86</f>
        <v>96120</v>
      </c>
      <c r="CC86" s="61">
        <f>+demanda!CC86*HTDCOEF!CC86</f>
        <v>70057</v>
      </c>
      <c r="CD86" s="61">
        <f>+demanda!CD86*HTDCOEF!CD86</f>
        <v>257982</v>
      </c>
      <c r="CE86" s="61">
        <f>+demanda!CE86*HTDCOEF!CE86</f>
        <v>264376</v>
      </c>
      <c r="CF86" s="61">
        <f>+demanda!CF86*HTDCOEF!CF86</f>
        <v>49367</v>
      </c>
      <c r="CG86" s="61">
        <f>+demanda!CG86*HTDCOEF!CG86</f>
        <v>127417</v>
      </c>
      <c r="CH86" s="61">
        <f>+demanda!CH86*HTDCOEF!CH86</f>
        <v>46031</v>
      </c>
      <c r="CI86" s="61">
        <f>+demanda!CI86*HTDCOEF!CI86</f>
        <v>164361</v>
      </c>
      <c r="CJ86" s="61">
        <f>+demanda!CJ86*HTDCOEF!CJ86</f>
        <v>36115</v>
      </c>
      <c r="CK86" s="61">
        <f>+demanda!CK86*HTDCOEF!CK86</f>
        <v>6877</v>
      </c>
      <c r="CL86" s="61">
        <f>+demanda!CL86*HTDCOEF!CL86</f>
        <v>709377</v>
      </c>
      <c r="CM86" s="61">
        <f>+demanda!CM86*HTDCOEF!CM86</f>
        <v>303025</v>
      </c>
    </row>
    <row r="87" spans="1:91" s="59" customFormat="1" x14ac:dyDescent="0.3">
      <c r="A87" s="60" t="s">
        <v>106</v>
      </c>
      <c r="B87" s="61">
        <f>+demanda!B87*HTDCOEF!B87</f>
        <v>6071139</v>
      </c>
      <c r="C87" s="61">
        <f>+demanda!C87*HTDCOEF!C87</f>
        <v>1070219</v>
      </c>
      <c r="D87" s="61">
        <f>+demanda!D87*HTDCOEF!D87</f>
        <v>91726</v>
      </c>
      <c r="E87" s="61">
        <f>+demanda!E87*HTDCOEF!E87</f>
        <v>776833</v>
      </c>
      <c r="F87" s="61">
        <f>+demanda!F87*HTDCOEF!F87</f>
        <v>1083357</v>
      </c>
      <c r="G87" s="61">
        <f>+demanda!G87*HTDCOEF!G87</f>
        <v>535678</v>
      </c>
      <c r="H87" s="61">
        <f>+demanda!H87*HTDCOEF!H87</f>
        <v>992497</v>
      </c>
      <c r="I87" s="61">
        <f>+demanda!I87*HTDCOEF!I87</f>
        <v>3494108</v>
      </c>
      <c r="J87" s="61">
        <f>+demanda!J87*HTDCOEF!J87</f>
        <v>646940</v>
      </c>
      <c r="K87" s="61">
        <f>+demanda!K87*HTDCOEF!K87</f>
        <v>30396</v>
      </c>
      <c r="L87" s="61">
        <f>+demanda!L87*HTDCOEF!L87</f>
        <v>134482</v>
      </c>
      <c r="M87" s="61">
        <f>+demanda!M87*HTDCOEF!M87</f>
        <v>485083</v>
      </c>
      <c r="N87" s="61">
        <f>+demanda!N87*HTDCOEF!N87</f>
        <v>332653</v>
      </c>
      <c r="O87" s="61">
        <f>+demanda!O87*HTDCOEF!O87</f>
        <v>598334</v>
      </c>
      <c r="P87" s="61">
        <f>+demanda!P87*HTDCOEF!P87</f>
        <v>2577031</v>
      </c>
      <c r="Q87" s="61">
        <f>+demanda!Q87*HTDCOEF!Q87</f>
        <v>423278</v>
      </c>
      <c r="R87" s="61">
        <f>+demanda!R87*HTDCOEF!R87</f>
        <v>61330</v>
      </c>
      <c r="S87" s="61">
        <f>+demanda!S87*HTDCOEF!S87</f>
        <v>642350</v>
      </c>
      <c r="T87" s="61">
        <f>+demanda!T87*HTDCOEF!T87</f>
        <v>598274</v>
      </c>
      <c r="U87" s="61">
        <f>+demanda!U87*HTDCOEF!U87</f>
        <v>203025</v>
      </c>
      <c r="V87" s="61">
        <f>+demanda!V87*HTDCOEF!V87</f>
        <v>394163</v>
      </c>
      <c r="W87" s="61">
        <f>+demanda!W87*HTDCOEF!W87</f>
        <v>16655848</v>
      </c>
      <c r="X87" s="61">
        <f>+demanda!X87*HTDCOEF!X87</f>
        <v>2392356</v>
      </c>
      <c r="Y87" s="61">
        <f>+demanda!Y87*HTDCOEF!Y87</f>
        <v>287577</v>
      </c>
      <c r="Z87" s="61">
        <f>+demanda!Z87*HTDCOEF!Z87</f>
        <v>5299654</v>
      </c>
      <c r="AA87" s="61">
        <f>+demanda!AA87*HTDCOEF!AA87</f>
        <v>2373046</v>
      </c>
      <c r="AB87" s="61">
        <f>+demanda!AB87*HTDCOEF!AB87</f>
        <v>1555845</v>
      </c>
      <c r="AC87" s="61">
        <f>+demanda!AC87*HTDCOEF!AC87</f>
        <v>1997390</v>
      </c>
      <c r="AD87" s="61">
        <f>+demanda!AD87*HTDCOEF!AD87</f>
        <v>6953070</v>
      </c>
      <c r="AE87" s="61">
        <f>+demanda!AE87*HTDCOEF!AE87</f>
        <v>1288169</v>
      </c>
      <c r="AF87" s="61">
        <f>+demanda!AF87*HTDCOEF!AF87</f>
        <v>64474</v>
      </c>
      <c r="AG87" s="61">
        <f>+demanda!AG87*HTDCOEF!AG87</f>
        <v>527279</v>
      </c>
      <c r="AH87" s="61">
        <f>+demanda!AH87*HTDCOEF!AH87</f>
        <v>883202</v>
      </c>
      <c r="AI87" s="61">
        <f>+demanda!AI87*HTDCOEF!AI87</f>
        <v>837404</v>
      </c>
      <c r="AJ87" s="61">
        <f>+demanda!AJ87*HTDCOEF!AJ87</f>
        <v>1069109</v>
      </c>
      <c r="AK87" s="61">
        <f>+demanda!AK87*HTDCOEF!AK87</f>
        <v>9702778</v>
      </c>
      <c r="AL87" s="61">
        <f>+demanda!AL87*HTDCOEF!AL87</f>
        <v>1104187</v>
      </c>
      <c r="AM87" s="61">
        <f>+demanda!AM87*HTDCOEF!AM87</f>
        <v>223103</v>
      </c>
      <c r="AN87" s="61">
        <f>+demanda!AN87*HTDCOEF!AN87</f>
        <v>4772375</v>
      </c>
      <c r="AO87" s="61">
        <f>+demanda!AO87*HTDCOEF!AO87</f>
        <v>1489843</v>
      </c>
      <c r="AP87" s="61">
        <f>+demanda!AP87*HTDCOEF!AP87</f>
        <v>718441</v>
      </c>
      <c r="AQ87" s="61">
        <f>+demanda!AQ87*HTDCOEF!AQ87</f>
        <v>928281</v>
      </c>
      <c r="AR87" s="61">
        <f>+demanda!AR87*HTDCOEF!AR87</f>
        <v>48923</v>
      </c>
      <c r="AS87" s="61">
        <f>+demanda!AS87*HTDCOEF!AS87</f>
        <v>119691</v>
      </c>
      <c r="AT87" s="61">
        <f>+demanda!AT87*HTDCOEF!AT87</f>
        <v>86818</v>
      </c>
      <c r="AU87" s="61">
        <f>+demanda!AU87*HTDCOEF!AU87</f>
        <v>237461</v>
      </c>
      <c r="AV87" s="61">
        <f>+demanda!AV87*HTDCOEF!AV87</f>
        <v>24224</v>
      </c>
      <c r="AW87" s="61">
        <f>+demanda!AW87*HTDCOEF!AW87</f>
        <v>38683</v>
      </c>
      <c r="AX87" s="61">
        <f>+demanda!AX87*HTDCOEF!AX87</f>
        <v>261792</v>
      </c>
      <c r="AY87" s="61">
        <f>+demanda!AY87*HTDCOEF!AY87</f>
        <v>252628</v>
      </c>
      <c r="AZ87" s="61">
        <f>+demanda!AZ87*HTDCOEF!AZ87</f>
        <v>40198</v>
      </c>
      <c r="BA87" s="61">
        <f>+demanda!BA87*HTDCOEF!BA87</f>
        <v>84058</v>
      </c>
      <c r="BB87" s="61">
        <f>+demanda!BB87*HTDCOEF!BB87</f>
        <v>59894</v>
      </c>
      <c r="BC87" s="61">
        <f>+demanda!BC87*HTDCOEF!BC87</f>
        <v>154416</v>
      </c>
      <c r="BD87" s="61">
        <f>+demanda!BD87*HTDCOEF!BD87</f>
        <v>20719</v>
      </c>
      <c r="BE87" s="61">
        <f>+demanda!BE87*HTDCOEF!BE87</f>
        <v>35493</v>
      </c>
      <c r="BF87" s="61">
        <f>+demanda!BF87*HTDCOEF!BF87</f>
        <v>123124</v>
      </c>
      <c r="BG87" s="61">
        <f>+demanda!BG87*HTDCOEF!BG87</f>
        <v>129038</v>
      </c>
      <c r="BH87" s="61">
        <f>+demanda!BH87*HTDCOEF!BH87</f>
        <v>8725</v>
      </c>
      <c r="BI87" s="61">
        <f>+demanda!BI87*HTDCOEF!BI87</f>
        <v>35633</v>
      </c>
      <c r="BJ87" s="61">
        <f>+demanda!BJ87*HTDCOEF!BJ87</f>
        <v>26924</v>
      </c>
      <c r="BK87" s="61">
        <f>+demanda!BK87*HTDCOEF!BK87</f>
        <v>83045</v>
      </c>
      <c r="BL87" s="61">
        <f>+demanda!BL87*HTDCOEF!BL87</f>
        <v>3505</v>
      </c>
      <c r="BM87" s="61">
        <f>+demanda!BM87*HTDCOEF!BM87</f>
        <v>3189</v>
      </c>
      <c r="BN87" s="61">
        <f>+demanda!BN87*HTDCOEF!BN87</f>
        <v>138668</v>
      </c>
      <c r="BO87" s="61">
        <f>+demanda!BO87*HTDCOEF!BO87</f>
        <v>123590</v>
      </c>
      <c r="BP87" s="61">
        <f>+demanda!BP87*HTDCOEF!BP87</f>
        <v>125957</v>
      </c>
      <c r="BQ87" s="61">
        <f>+demanda!BQ87*HTDCOEF!BQ87</f>
        <v>242858</v>
      </c>
      <c r="BR87" s="61">
        <f>+demanda!BR87*HTDCOEF!BR87</f>
        <v>148092</v>
      </c>
      <c r="BS87" s="61">
        <f>+demanda!BS87*HTDCOEF!BS87</f>
        <v>465809</v>
      </c>
      <c r="BT87" s="61">
        <f>+demanda!BT87*HTDCOEF!BT87</f>
        <v>52653</v>
      </c>
      <c r="BU87" s="61">
        <f>+demanda!BU87*HTDCOEF!BU87</f>
        <v>66436</v>
      </c>
      <c r="BV87" s="61">
        <f>+demanda!BV87*HTDCOEF!BV87</f>
        <v>776963</v>
      </c>
      <c r="BW87" s="61">
        <f>+demanda!BW87*HTDCOEF!BW87</f>
        <v>513589</v>
      </c>
      <c r="BX87" s="61">
        <f>+demanda!BX87*HTDCOEF!BX87</f>
        <v>94660</v>
      </c>
      <c r="BY87" s="61">
        <f>+demanda!BY87*HTDCOEF!BY87</f>
        <v>155851</v>
      </c>
      <c r="BZ87" s="61">
        <f>+demanda!BZ87*HTDCOEF!BZ87</f>
        <v>105918</v>
      </c>
      <c r="CA87" s="61">
        <f>+demanda!CA87*HTDCOEF!CA87</f>
        <v>308305</v>
      </c>
      <c r="CB87" s="61">
        <f>+demanda!CB87*HTDCOEF!CB87</f>
        <v>40808</v>
      </c>
      <c r="CC87" s="61">
        <f>+demanda!CC87*HTDCOEF!CC87</f>
        <v>60585</v>
      </c>
      <c r="CD87" s="61">
        <f>+demanda!CD87*HTDCOEF!CD87</f>
        <v>285943</v>
      </c>
      <c r="CE87" s="61">
        <f>+demanda!CE87*HTDCOEF!CE87</f>
        <v>236100</v>
      </c>
      <c r="CF87" s="61">
        <f>+demanda!CF87*HTDCOEF!CF87</f>
        <v>31297</v>
      </c>
      <c r="CG87" s="61">
        <f>+demanda!CG87*HTDCOEF!CG87</f>
        <v>87006</v>
      </c>
      <c r="CH87" s="61">
        <f>+demanda!CH87*HTDCOEF!CH87</f>
        <v>42174</v>
      </c>
      <c r="CI87" s="61">
        <f>+demanda!CI87*HTDCOEF!CI87</f>
        <v>157504</v>
      </c>
      <c r="CJ87" s="61">
        <f>+demanda!CJ87*HTDCOEF!CJ87</f>
        <v>11845</v>
      </c>
      <c r="CK87" s="61">
        <f>+demanda!CK87*HTDCOEF!CK87</f>
        <v>5850</v>
      </c>
      <c r="CL87" s="61">
        <f>+demanda!CL87*HTDCOEF!CL87</f>
        <v>491020</v>
      </c>
      <c r="CM87" s="61">
        <f>+demanda!CM87*HTDCOEF!CM87</f>
        <v>277490</v>
      </c>
    </row>
    <row r="88" spans="1:91" s="59" customFormat="1" x14ac:dyDescent="0.3">
      <c r="A88" s="60" t="s">
        <v>220</v>
      </c>
      <c r="B88" s="61">
        <f>+demanda!B88*HTDCOEF!B88</f>
        <v>5251558</v>
      </c>
      <c r="C88" s="61">
        <f>+demanda!C88*HTDCOEF!C88</f>
        <v>958170</v>
      </c>
      <c r="D88" s="61">
        <f>+demanda!D88*HTDCOEF!D88</f>
        <v>59391</v>
      </c>
      <c r="E88" s="61">
        <f>+demanda!E88*HTDCOEF!E88</f>
        <v>749381</v>
      </c>
      <c r="F88" s="61">
        <f>+demanda!F88*HTDCOEF!F88</f>
        <v>959797</v>
      </c>
      <c r="G88" s="61">
        <f>+demanda!G88*HTDCOEF!G88</f>
        <v>478157</v>
      </c>
      <c r="H88" s="61">
        <f>+demanda!H88*HTDCOEF!H88</f>
        <v>873095</v>
      </c>
      <c r="I88" s="61">
        <f>+demanda!I88*HTDCOEF!I88</f>
        <v>2755656</v>
      </c>
      <c r="J88" s="61">
        <f>+demanda!J88*HTDCOEF!J88</f>
        <v>522098</v>
      </c>
      <c r="K88" s="61">
        <f>+demanda!K88*HTDCOEF!K88</f>
        <v>26306</v>
      </c>
      <c r="L88" s="61">
        <f>+demanda!L88*HTDCOEF!L88</f>
        <v>110257</v>
      </c>
      <c r="M88" s="61">
        <f>+demanda!M88*HTDCOEF!M88</f>
        <v>368764</v>
      </c>
      <c r="N88" s="61">
        <f>+demanda!N88*HTDCOEF!N88</f>
        <v>277707</v>
      </c>
      <c r="O88" s="61">
        <f>+demanda!O88*HTDCOEF!O88</f>
        <v>504310</v>
      </c>
      <c r="P88" s="61">
        <f>+demanda!P88*HTDCOEF!P88</f>
        <v>2495901</v>
      </c>
      <c r="Q88" s="61">
        <f>+demanda!Q88*HTDCOEF!Q88</f>
        <v>436073</v>
      </c>
      <c r="R88" s="61">
        <f>+demanda!R88*HTDCOEF!R88</f>
        <v>33085</v>
      </c>
      <c r="S88" s="61">
        <f>+demanda!S88*HTDCOEF!S88</f>
        <v>639124</v>
      </c>
      <c r="T88" s="61">
        <f>+demanda!T88*HTDCOEF!T88</f>
        <v>591034</v>
      </c>
      <c r="U88" s="61">
        <f>+demanda!U88*HTDCOEF!U88</f>
        <v>200449</v>
      </c>
      <c r="V88" s="61">
        <f>+demanda!V88*HTDCOEF!V88</f>
        <v>368785</v>
      </c>
      <c r="W88" s="61">
        <f>+demanda!W88*HTDCOEF!W88</f>
        <v>15506154</v>
      </c>
      <c r="X88" s="61">
        <f>+demanda!X88*HTDCOEF!X88</f>
        <v>2230519</v>
      </c>
      <c r="Y88" s="61">
        <f>+demanda!Y88*HTDCOEF!Y88</f>
        <v>183719</v>
      </c>
      <c r="Z88" s="61">
        <f>+demanda!Z88*HTDCOEF!Z88</f>
        <v>5558651</v>
      </c>
      <c r="AA88" s="61">
        <f>+demanda!AA88*HTDCOEF!AA88</f>
        <v>2179437</v>
      </c>
      <c r="AB88" s="61">
        <f>+demanda!AB88*HTDCOEF!AB88</f>
        <v>1427990</v>
      </c>
      <c r="AC88" s="61">
        <f>+demanda!AC88*HTDCOEF!AC88</f>
        <v>1769846</v>
      </c>
      <c r="AD88" s="61">
        <f>+demanda!AD88*HTDCOEF!AD88</f>
        <v>5499882</v>
      </c>
      <c r="AE88" s="61">
        <f>+demanda!AE88*HTDCOEF!AE88</f>
        <v>1013139</v>
      </c>
      <c r="AF88" s="61">
        <f>+demanda!AF88*HTDCOEF!AF88</f>
        <v>54408</v>
      </c>
      <c r="AG88" s="61">
        <f>+demanda!AG88*HTDCOEF!AG88</f>
        <v>458846</v>
      </c>
      <c r="AH88" s="61">
        <f>+demanda!AH88*HTDCOEF!AH88</f>
        <v>674311</v>
      </c>
      <c r="AI88" s="61">
        <f>+demanda!AI88*HTDCOEF!AI88</f>
        <v>704581</v>
      </c>
      <c r="AJ88" s="61">
        <f>+demanda!AJ88*HTDCOEF!AJ88</f>
        <v>881136</v>
      </c>
      <c r="AK88" s="61">
        <f>+demanda!AK88*HTDCOEF!AK88</f>
        <v>10006273</v>
      </c>
      <c r="AL88" s="61">
        <f>+demanda!AL88*HTDCOEF!AL88</f>
        <v>1217380</v>
      </c>
      <c r="AM88" s="61">
        <f>+demanda!AM88*HTDCOEF!AM88</f>
        <v>129311</v>
      </c>
      <c r="AN88" s="61">
        <f>+demanda!AN88*HTDCOEF!AN88</f>
        <v>5099806</v>
      </c>
      <c r="AO88" s="61">
        <f>+demanda!AO88*HTDCOEF!AO88</f>
        <v>1505126</v>
      </c>
      <c r="AP88" s="61">
        <f>+demanda!AP88*HTDCOEF!AP88</f>
        <v>723409</v>
      </c>
      <c r="AQ88" s="61">
        <f>+demanda!AQ88*HTDCOEF!AQ88</f>
        <v>888710</v>
      </c>
      <c r="AR88" s="61">
        <f>+demanda!AR88*HTDCOEF!AR88</f>
        <v>38783</v>
      </c>
      <c r="AS88" s="61">
        <f>+demanda!AS88*HTDCOEF!AS88</f>
        <v>97967</v>
      </c>
      <c r="AT88" s="61">
        <f>+demanda!AT88*HTDCOEF!AT88</f>
        <v>69948</v>
      </c>
      <c r="AU88" s="61">
        <f>+demanda!AU88*HTDCOEF!AU88</f>
        <v>217690</v>
      </c>
      <c r="AV88" s="61">
        <f>+demanda!AV88*HTDCOEF!AV88</f>
        <v>25318</v>
      </c>
      <c r="AW88" s="61">
        <f>+demanda!AW88*HTDCOEF!AW88</f>
        <v>25425</v>
      </c>
      <c r="AX88" s="61">
        <f>+demanda!AX88*HTDCOEF!AX88</f>
        <v>252215</v>
      </c>
      <c r="AY88" s="61">
        <f>+demanda!AY88*HTDCOEF!AY88</f>
        <v>230824</v>
      </c>
      <c r="AZ88" s="61">
        <f>+demanda!AZ88*HTDCOEF!AZ88</f>
        <v>28943</v>
      </c>
      <c r="BA88" s="61">
        <f>+demanda!BA88*HTDCOEF!BA88</f>
        <v>59697</v>
      </c>
      <c r="BB88" s="61">
        <f>+demanda!BB88*HTDCOEF!BB88</f>
        <v>48498</v>
      </c>
      <c r="BC88" s="61">
        <f>+demanda!BC88*HTDCOEF!BC88</f>
        <v>126574</v>
      </c>
      <c r="BD88" s="61">
        <f>+demanda!BD88*HTDCOEF!BD88</f>
        <v>19559</v>
      </c>
      <c r="BE88" s="61">
        <f>+demanda!BE88*HTDCOEF!BE88</f>
        <v>22955</v>
      </c>
      <c r="BF88" s="61">
        <f>+demanda!BF88*HTDCOEF!BF88</f>
        <v>101564</v>
      </c>
      <c r="BG88" s="61">
        <f>+demanda!BG88*HTDCOEF!BG88</f>
        <v>114308</v>
      </c>
      <c r="BH88" s="61">
        <f>+demanda!BH88*HTDCOEF!BH88</f>
        <v>9840</v>
      </c>
      <c r="BI88" s="61">
        <f>+demanda!BI88*HTDCOEF!BI88</f>
        <v>38270</v>
      </c>
      <c r="BJ88" s="61">
        <f>+demanda!BJ88*HTDCOEF!BJ88</f>
        <v>21450</v>
      </c>
      <c r="BK88" s="61">
        <f>+demanda!BK88*HTDCOEF!BK88</f>
        <v>91116</v>
      </c>
      <c r="BL88" s="61">
        <f>+demanda!BL88*HTDCOEF!BL88</f>
        <v>5759</v>
      </c>
      <c r="BM88" s="61">
        <f>+demanda!BM88*HTDCOEF!BM88</f>
        <v>2470</v>
      </c>
      <c r="BN88" s="61">
        <f>+demanda!BN88*HTDCOEF!BN88</f>
        <v>150651</v>
      </c>
      <c r="BO88" s="61">
        <f>+demanda!BO88*HTDCOEF!BO88</f>
        <v>116517</v>
      </c>
      <c r="BP88" s="61">
        <f>+demanda!BP88*HTDCOEF!BP88</f>
        <v>107740</v>
      </c>
      <c r="BQ88" s="61">
        <f>+demanda!BQ88*HTDCOEF!BQ88</f>
        <v>210994</v>
      </c>
      <c r="BR88" s="61">
        <f>+demanda!BR88*HTDCOEF!BR88</f>
        <v>121747</v>
      </c>
      <c r="BS88" s="61">
        <f>+demanda!BS88*HTDCOEF!BS88</f>
        <v>417803</v>
      </c>
      <c r="BT88" s="61">
        <f>+demanda!BT88*HTDCOEF!BT88</f>
        <v>61916</v>
      </c>
      <c r="BU88" s="61">
        <f>+demanda!BU88*HTDCOEF!BU88</f>
        <v>41447</v>
      </c>
      <c r="BV88" s="61">
        <f>+demanda!BV88*HTDCOEF!BV88</f>
        <v>798745</v>
      </c>
      <c r="BW88" s="61">
        <f>+demanda!BW88*HTDCOEF!BW88</f>
        <v>470128</v>
      </c>
      <c r="BX88" s="61">
        <f>+demanda!BX88*HTDCOEF!BX88</f>
        <v>67570</v>
      </c>
      <c r="BY88" s="61">
        <f>+demanda!BY88*HTDCOEF!BY88</f>
        <v>105745</v>
      </c>
      <c r="BZ88" s="61">
        <f>+demanda!BZ88*HTDCOEF!BZ88</f>
        <v>83591</v>
      </c>
      <c r="CA88" s="61">
        <f>+demanda!CA88*HTDCOEF!CA88</f>
        <v>248982</v>
      </c>
      <c r="CB88" s="61">
        <f>+demanda!CB88*HTDCOEF!CB88</f>
        <v>35448</v>
      </c>
      <c r="CC88" s="61">
        <f>+demanda!CC88*HTDCOEF!CC88</f>
        <v>37010</v>
      </c>
      <c r="CD88" s="61">
        <f>+demanda!CD88*HTDCOEF!CD88</f>
        <v>234413</v>
      </c>
      <c r="CE88" s="61">
        <f>+demanda!CE88*HTDCOEF!CE88</f>
        <v>200381</v>
      </c>
      <c r="CF88" s="61">
        <f>+demanda!CF88*HTDCOEF!CF88</f>
        <v>40170</v>
      </c>
      <c r="CG88" s="61">
        <f>+demanda!CG88*HTDCOEF!CG88</f>
        <v>105249</v>
      </c>
      <c r="CH88" s="61">
        <f>+demanda!CH88*HTDCOEF!CH88</f>
        <v>38156</v>
      </c>
      <c r="CI88" s="61">
        <f>+demanda!CI88*HTDCOEF!CI88</f>
        <v>168821</v>
      </c>
      <c r="CJ88" s="61">
        <f>+demanda!CJ88*HTDCOEF!CJ88</f>
        <v>26468</v>
      </c>
      <c r="CK88" s="61">
        <f>+demanda!CK88*HTDCOEF!CK88</f>
        <v>4437</v>
      </c>
      <c r="CL88" s="61">
        <f>+demanda!CL88*HTDCOEF!CL88</f>
        <v>564332</v>
      </c>
      <c r="CM88" s="61">
        <f>+demanda!CM88*HTDCOEF!CM88</f>
        <v>269748</v>
      </c>
    </row>
    <row r="89" spans="1:91" s="59" customFormat="1" x14ac:dyDescent="0.3">
      <c r="A89" s="60" t="s">
        <v>221</v>
      </c>
      <c r="B89" s="61">
        <f>+demanda!B89*HTDCOEF!B89</f>
        <v>6011298</v>
      </c>
      <c r="C89" s="61">
        <f>+demanda!C89*HTDCOEF!C89</f>
        <v>1168473</v>
      </c>
      <c r="D89" s="61">
        <f>+demanda!D89*HTDCOEF!D89</f>
        <v>131555</v>
      </c>
      <c r="E89" s="61">
        <f>+demanda!E89*HTDCOEF!E89</f>
        <v>748820</v>
      </c>
      <c r="F89" s="61">
        <f>+demanda!F89*HTDCOEF!F89</f>
        <v>1097040</v>
      </c>
      <c r="G89" s="61">
        <f>+demanda!G89*HTDCOEF!G89</f>
        <v>565502</v>
      </c>
      <c r="H89" s="61">
        <f>+demanda!H89*HTDCOEF!H89</f>
        <v>922651</v>
      </c>
      <c r="I89" s="61">
        <f>+demanda!I89*HTDCOEF!I89</f>
        <v>3315368</v>
      </c>
      <c r="J89" s="61">
        <f>+demanda!J89*HTDCOEF!J89</f>
        <v>695868</v>
      </c>
      <c r="K89" s="61">
        <f>+demanda!K89*HTDCOEF!K89</f>
        <v>51587</v>
      </c>
      <c r="L89" s="61">
        <f>+demanda!L89*HTDCOEF!L89</f>
        <v>114156</v>
      </c>
      <c r="M89" s="61">
        <f>+demanda!M89*HTDCOEF!M89</f>
        <v>441263</v>
      </c>
      <c r="N89" s="61">
        <f>+demanda!N89*HTDCOEF!N89</f>
        <v>345367</v>
      </c>
      <c r="O89" s="61">
        <f>+demanda!O89*HTDCOEF!O89</f>
        <v>528779</v>
      </c>
      <c r="P89" s="61">
        <f>+demanda!P89*HTDCOEF!P89</f>
        <v>2695930</v>
      </c>
      <c r="Q89" s="61">
        <f>+demanda!Q89*HTDCOEF!Q89</f>
        <v>472605</v>
      </c>
      <c r="R89" s="61">
        <f>+demanda!R89*HTDCOEF!R89</f>
        <v>79968</v>
      </c>
      <c r="S89" s="61">
        <f>+demanda!S89*HTDCOEF!S89</f>
        <v>634664</v>
      </c>
      <c r="T89" s="61">
        <f>+demanda!T89*HTDCOEF!T89</f>
        <v>655777</v>
      </c>
      <c r="U89" s="61">
        <f>+demanda!U89*HTDCOEF!U89</f>
        <v>220135</v>
      </c>
      <c r="V89" s="61">
        <f>+demanda!V89*HTDCOEF!V89</f>
        <v>393872</v>
      </c>
      <c r="W89" s="61">
        <f>+demanda!W89*HTDCOEF!W89</f>
        <v>16589486</v>
      </c>
      <c r="X89" s="61">
        <f>+demanda!X89*HTDCOEF!X89</f>
        <v>2668568</v>
      </c>
      <c r="Y89" s="61">
        <f>+demanda!Y89*HTDCOEF!Y89</f>
        <v>511031</v>
      </c>
      <c r="Z89" s="61">
        <f>+demanda!Z89*HTDCOEF!Z89</f>
        <v>5104651</v>
      </c>
      <c r="AA89" s="61">
        <f>+demanda!AA89*HTDCOEF!AA89</f>
        <v>2452976</v>
      </c>
      <c r="AB89" s="61">
        <f>+demanda!AB89*HTDCOEF!AB89</f>
        <v>1590509</v>
      </c>
      <c r="AC89" s="61">
        <f>+demanda!AC89*HTDCOEF!AC89</f>
        <v>1762240</v>
      </c>
      <c r="AD89" s="61">
        <f>+demanda!AD89*HTDCOEF!AD89</f>
        <v>6396288</v>
      </c>
      <c r="AE89" s="61">
        <f>+demanda!AE89*HTDCOEF!AE89</f>
        <v>1329316</v>
      </c>
      <c r="AF89" s="61">
        <f>+demanda!AF89*HTDCOEF!AF89</f>
        <v>153099</v>
      </c>
      <c r="AG89" s="61">
        <f>+demanda!AG89*HTDCOEF!AG89</f>
        <v>408776</v>
      </c>
      <c r="AH89" s="61">
        <f>+demanda!AH89*HTDCOEF!AH89</f>
        <v>759928</v>
      </c>
      <c r="AI89" s="61">
        <f>+demanda!AI89*HTDCOEF!AI89</f>
        <v>836184</v>
      </c>
      <c r="AJ89" s="61">
        <f>+demanda!AJ89*HTDCOEF!AJ89</f>
        <v>880621</v>
      </c>
      <c r="AK89" s="61">
        <f>+demanda!AK89*HTDCOEF!AK89</f>
        <v>10193198</v>
      </c>
      <c r="AL89" s="61">
        <f>+demanda!AL89*HTDCOEF!AL89</f>
        <v>1339252</v>
      </c>
      <c r="AM89" s="61">
        <f>+demanda!AM89*HTDCOEF!AM89</f>
        <v>357932</v>
      </c>
      <c r="AN89" s="61">
        <f>+demanda!AN89*HTDCOEF!AN89</f>
        <v>4695875</v>
      </c>
      <c r="AO89" s="61">
        <f>+demanda!AO89*HTDCOEF!AO89</f>
        <v>1693048</v>
      </c>
      <c r="AP89" s="61">
        <f>+demanda!AP89*HTDCOEF!AP89</f>
        <v>754324</v>
      </c>
      <c r="AQ89" s="61">
        <f>+demanda!AQ89*HTDCOEF!AQ89</f>
        <v>881619</v>
      </c>
      <c r="AR89" s="61">
        <f>+demanda!AR89*HTDCOEF!AR89</f>
        <v>59527</v>
      </c>
      <c r="AS89" s="61">
        <f>+demanda!AS89*HTDCOEF!AS89</f>
        <v>130732</v>
      </c>
      <c r="AT89" s="61">
        <f>+demanda!AT89*HTDCOEF!AT89</f>
        <v>85086</v>
      </c>
      <c r="AU89" s="61">
        <f>+demanda!AU89*HTDCOEF!AU89</f>
        <v>244890</v>
      </c>
      <c r="AV89" s="61">
        <f>+demanda!AV89*HTDCOEF!AV89</f>
        <v>42301</v>
      </c>
      <c r="AW89" s="61">
        <f>+demanda!AW89*HTDCOEF!AW89</f>
        <v>33324</v>
      </c>
      <c r="AX89" s="61">
        <f>+demanda!AX89*HTDCOEF!AX89</f>
        <v>313178</v>
      </c>
      <c r="AY89" s="61">
        <f>+demanda!AY89*HTDCOEF!AY89</f>
        <v>259436</v>
      </c>
      <c r="AZ89" s="61">
        <f>+demanda!AZ89*HTDCOEF!AZ89</f>
        <v>47938</v>
      </c>
      <c r="BA89" s="61">
        <f>+demanda!BA89*HTDCOEF!BA89</f>
        <v>88920</v>
      </c>
      <c r="BB89" s="61">
        <f>+demanda!BB89*HTDCOEF!BB89</f>
        <v>57665</v>
      </c>
      <c r="BC89" s="61">
        <f>+demanda!BC89*HTDCOEF!BC89</f>
        <v>153073</v>
      </c>
      <c r="BD89" s="61">
        <f>+demanda!BD89*HTDCOEF!BD89</f>
        <v>37123</v>
      </c>
      <c r="BE89" s="61">
        <f>+demanda!BE89*HTDCOEF!BE89</f>
        <v>30503</v>
      </c>
      <c r="BF89" s="61">
        <f>+demanda!BF89*HTDCOEF!BF89</f>
        <v>144639</v>
      </c>
      <c r="BG89" s="61">
        <f>+demanda!BG89*HTDCOEF!BG89</f>
        <v>136007</v>
      </c>
      <c r="BH89" s="61">
        <f>+demanda!BH89*HTDCOEF!BH89</f>
        <v>11589</v>
      </c>
      <c r="BI89" s="61">
        <f>+demanda!BI89*HTDCOEF!BI89</f>
        <v>41811</v>
      </c>
      <c r="BJ89" s="61">
        <f>+demanda!BJ89*HTDCOEF!BJ89</f>
        <v>27421</v>
      </c>
      <c r="BK89" s="61">
        <f>+demanda!BK89*HTDCOEF!BK89</f>
        <v>91818</v>
      </c>
      <c r="BL89" s="61">
        <f>+demanda!BL89*HTDCOEF!BL89</f>
        <v>5178</v>
      </c>
      <c r="BM89" s="61">
        <f>+demanda!BM89*HTDCOEF!BM89</f>
        <v>2821</v>
      </c>
      <c r="BN89" s="61">
        <f>+demanda!BN89*HTDCOEF!BN89</f>
        <v>168539</v>
      </c>
      <c r="BO89" s="61">
        <f>+demanda!BO89*HTDCOEF!BO89</f>
        <v>123429</v>
      </c>
      <c r="BP89" s="61">
        <f>+demanda!BP89*HTDCOEF!BP89</f>
        <v>174322</v>
      </c>
      <c r="BQ89" s="61">
        <f>+demanda!BQ89*HTDCOEF!BQ89</f>
        <v>266398</v>
      </c>
      <c r="BR89" s="61">
        <f>+demanda!BR89*HTDCOEF!BR89</f>
        <v>135084</v>
      </c>
      <c r="BS89" s="61">
        <f>+demanda!BS89*HTDCOEF!BS89</f>
        <v>462086</v>
      </c>
      <c r="BT89" s="61">
        <f>+demanda!BT89*HTDCOEF!BT89</f>
        <v>124112</v>
      </c>
      <c r="BU89" s="61">
        <f>+demanda!BU89*HTDCOEF!BU89</f>
        <v>52695</v>
      </c>
      <c r="BV89" s="61">
        <f>+demanda!BV89*HTDCOEF!BV89</f>
        <v>954430</v>
      </c>
      <c r="BW89" s="61">
        <f>+demanda!BW89*HTDCOEF!BW89</f>
        <v>499441</v>
      </c>
      <c r="BX89" s="61">
        <f>+demanda!BX89*HTDCOEF!BX89</f>
        <v>121621</v>
      </c>
      <c r="BY89" s="61">
        <f>+demanda!BY89*HTDCOEF!BY89</f>
        <v>153273</v>
      </c>
      <c r="BZ89" s="61">
        <f>+demanda!BZ89*HTDCOEF!BZ89</f>
        <v>91329</v>
      </c>
      <c r="CA89" s="61">
        <f>+demanda!CA89*HTDCOEF!CA89</f>
        <v>286892</v>
      </c>
      <c r="CB89" s="61">
        <f>+demanda!CB89*HTDCOEF!CB89</f>
        <v>94706</v>
      </c>
      <c r="CC89" s="61">
        <f>+demanda!CC89*HTDCOEF!CC89</f>
        <v>48045</v>
      </c>
      <c r="CD89" s="61">
        <f>+demanda!CD89*HTDCOEF!CD89</f>
        <v>306169</v>
      </c>
      <c r="CE89" s="61">
        <f>+demanda!CE89*HTDCOEF!CE89</f>
        <v>227280</v>
      </c>
      <c r="CF89" s="61">
        <f>+demanda!CF89*HTDCOEF!CF89</f>
        <v>52701</v>
      </c>
      <c r="CG89" s="61">
        <f>+demanda!CG89*HTDCOEF!CG89</f>
        <v>113125</v>
      </c>
      <c r="CH89" s="61">
        <f>+demanda!CH89*HTDCOEF!CH89</f>
        <v>43754</v>
      </c>
      <c r="CI89" s="61">
        <f>+demanda!CI89*HTDCOEF!CI89</f>
        <v>175194</v>
      </c>
      <c r="CJ89" s="61">
        <f>+demanda!CJ89*HTDCOEF!CJ89</f>
        <v>29406</v>
      </c>
      <c r="CK89" s="61">
        <f>+demanda!CK89*HTDCOEF!CK89</f>
        <v>4651</v>
      </c>
      <c r="CL89" s="61">
        <f>+demanda!CL89*HTDCOEF!CL89</f>
        <v>648260</v>
      </c>
      <c r="CM89" s="61">
        <f>+demanda!CM89*HTDCOEF!CM89</f>
        <v>272161</v>
      </c>
    </row>
    <row r="90" spans="1:91" s="59" customFormat="1" x14ac:dyDescent="0.3">
      <c r="A90" s="60" t="s">
        <v>222</v>
      </c>
      <c r="B90" s="61">
        <f>+demanda!B90*HTDCOEF!B90</f>
        <v>7534311</v>
      </c>
      <c r="C90" s="61">
        <f>+demanda!C90*HTDCOEF!C90</f>
        <v>1466711</v>
      </c>
      <c r="D90" s="61">
        <f>+demanda!D90*HTDCOEF!D90</f>
        <v>257928</v>
      </c>
      <c r="E90" s="61">
        <f>+demanda!E90*HTDCOEF!E90</f>
        <v>849835</v>
      </c>
      <c r="F90" s="61">
        <f>+demanda!F90*HTDCOEF!F90</f>
        <v>1362327</v>
      </c>
      <c r="G90" s="61">
        <f>+demanda!G90*HTDCOEF!G90</f>
        <v>712274</v>
      </c>
      <c r="H90" s="61">
        <f>+demanda!H90*HTDCOEF!H90</f>
        <v>1079289</v>
      </c>
      <c r="I90" s="61">
        <f>+demanda!I90*HTDCOEF!I90</f>
        <v>4033782</v>
      </c>
      <c r="J90" s="61">
        <f>+demanda!J90*HTDCOEF!J90</f>
        <v>807372</v>
      </c>
      <c r="K90" s="61">
        <f>+demanda!K90*HTDCOEF!K90</f>
        <v>73394</v>
      </c>
      <c r="L90" s="61">
        <f>+demanda!L90*HTDCOEF!L90</f>
        <v>139417</v>
      </c>
      <c r="M90" s="61">
        <f>+demanda!M90*HTDCOEF!M90</f>
        <v>534207</v>
      </c>
      <c r="N90" s="61">
        <f>+demanda!N90*HTDCOEF!N90</f>
        <v>434002</v>
      </c>
      <c r="O90" s="61">
        <f>+demanda!O90*HTDCOEF!O90</f>
        <v>579601</v>
      </c>
      <c r="P90" s="61">
        <f>+demanda!P90*HTDCOEF!P90</f>
        <v>3500530</v>
      </c>
      <c r="Q90" s="61">
        <f>+demanda!Q90*HTDCOEF!Q90</f>
        <v>659339</v>
      </c>
      <c r="R90" s="61">
        <f>+demanda!R90*HTDCOEF!R90</f>
        <v>184534</v>
      </c>
      <c r="S90" s="61">
        <f>+demanda!S90*HTDCOEF!S90</f>
        <v>710417</v>
      </c>
      <c r="T90" s="61">
        <f>+demanda!T90*HTDCOEF!T90</f>
        <v>828120</v>
      </c>
      <c r="U90" s="61">
        <f>+demanda!U90*HTDCOEF!U90</f>
        <v>278272</v>
      </c>
      <c r="V90" s="61">
        <f>+demanda!V90*HTDCOEF!V90</f>
        <v>499689</v>
      </c>
      <c r="W90" s="61">
        <f>+demanda!W90*HTDCOEF!W90</f>
        <v>21520914</v>
      </c>
      <c r="X90" s="61">
        <f>+demanda!X90*HTDCOEF!X90</f>
        <v>3758094</v>
      </c>
      <c r="Y90" s="61">
        <f>+demanda!Y90*HTDCOEF!Y90</f>
        <v>1147223</v>
      </c>
      <c r="Z90" s="61">
        <f>+demanda!Z90*HTDCOEF!Z90</f>
        <v>5717829</v>
      </c>
      <c r="AA90" s="61">
        <f>+demanda!AA90*HTDCOEF!AA90</f>
        <v>3196073</v>
      </c>
      <c r="AB90" s="61">
        <f>+demanda!AB90*HTDCOEF!AB90</f>
        <v>2168762</v>
      </c>
      <c r="AC90" s="61">
        <f>+demanda!AC90*HTDCOEF!AC90</f>
        <v>2176778</v>
      </c>
      <c r="AD90" s="61">
        <f>+demanda!AD90*HTDCOEF!AD90</f>
        <v>8482404</v>
      </c>
      <c r="AE90" s="61">
        <f>+demanda!AE90*HTDCOEF!AE90</f>
        <v>1842272</v>
      </c>
      <c r="AF90" s="61">
        <f>+demanda!AF90*HTDCOEF!AF90</f>
        <v>215128</v>
      </c>
      <c r="AG90" s="61">
        <f>+demanda!AG90*HTDCOEF!AG90</f>
        <v>492992</v>
      </c>
      <c r="AH90" s="61">
        <f>+demanda!AH90*HTDCOEF!AH90</f>
        <v>1070819</v>
      </c>
      <c r="AI90" s="61">
        <f>+demanda!AI90*HTDCOEF!AI90</f>
        <v>1166465</v>
      </c>
      <c r="AJ90" s="61">
        <f>+demanda!AJ90*HTDCOEF!AJ90</f>
        <v>979040</v>
      </c>
      <c r="AK90" s="61">
        <f>+demanda!AK90*HTDCOEF!AK90</f>
        <v>13038510</v>
      </c>
      <c r="AL90" s="61">
        <f>+demanda!AL90*HTDCOEF!AL90</f>
        <v>1915822</v>
      </c>
      <c r="AM90" s="61">
        <f>+demanda!AM90*HTDCOEF!AM90</f>
        <v>932094</v>
      </c>
      <c r="AN90" s="61">
        <f>+demanda!AN90*HTDCOEF!AN90</f>
        <v>5224836</v>
      </c>
      <c r="AO90" s="61">
        <f>+demanda!AO90*HTDCOEF!AO90</f>
        <v>2125254</v>
      </c>
      <c r="AP90" s="61">
        <f>+demanda!AP90*HTDCOEF!AP90</f>
        <v>1002297</v>
      </c>
      <c r="AQ90" s="61">
        <f>+demanda!AQ90*HTDCOEF!AQ90</f>
        <v>1197738</v>
      </c>
      <c r="AR90" s="61">
        <f>+demanda!AR90*HTDCOEF!AR90</f>
        <v>80938</v>
      </c>
      <c r="AS90" s="61">
        <f>+demanda!AS90*HTDCOEF!AS90</f>
        <v>176231</v>
      </c>
      <c r="AT90" s="61">
        <f>+demanda!AT90*HTDCOEF!AT90</f>
        <v>106380</v>
      </c>
      <c r="AU90" s="61">
        <f>+demanda!AU90*HTDCOEF!AU90</f>
        <v>273454</v>
      </c>
      <c r="AV90" s="61">
        <f>+demanda!AV90*HTDCOEF!AV90</f>
        <v>57127</v>
      </c>
      <c r="AW90" s="61">
        <f>+demanda!AW90*HTDCOEF!AW90</f>
        <v>43074</v>
      </c>
      <c r="AX90" s="61">
        <f>+demanda!AX90*HTDCOEF!AX90</f>
        <v>414188</v>
      </c>
      <c r="AY90" s="61">
        <f>+demanda!AY90*HTDCOEF!AY90</f>
        <v>315318</v>
      </c>
      <c r="AZ90" s="61">
        <f>+demanda!AZ90*HTDCOEF!AZ90</f>
        <v>65238</v>
      </c>
      <c r="BA90" s="61">
        <f>+demanda!BA90*HTDCOEF!BA90</f>
        <v>113143</v>
      </c>
      <c r="BB90" s="61">
        <f>+demanda!BB90*HTDCOEF!BB90</f>
        <v>68778</v>
      </c>
      <c r="BC90" s="61">
        <f>+demanda!BC90*HTDCOEF!BC90</f>
        <v>151334</v>
      </c>
      <c r="BD90" s="61">
        <f>+demanda!BD90*HTDCOEF!BD90</f>
        <v>47559</v>
      </c>
      <c r="BE90" s="61">
        <f>+demanda!BE90*HTDCOEF!BE90</f>
        <v>38403</v>
      </c>
      <c r="BF90" s="61">
        <f>+demanda!BF90*HTDCOEF!BF90</f>
        <v>167362</v>
      </c>
      <c r="BG90" s="61">
        <f>+demanda!BG90*HTDCOEF!BG90</f>
        <v>155556</v>
      </c>
      <c r="BH90" s="61">
        <f>+demanda!BH90*HTDCOEF!BH90</f>
        <v>15701</v>
      </c>
      <c r="BI90" s="61">
        <f>+demanda!BI90*HTDCOEF!BI90</f>
        <v>63088</v>
      </c>
      <c r="BJ90" s="61">
        <f>+demanda!BJ90*HTDCOEF!BJ90</f>
        <v>37603</v>
      </c>
      <c r="BK90" s="61">
        <f>+demanda!BK90*HTDCOEF!BK90</f>
        <v>122120</v>
      </c>
      <c r="BL90" s="61">
        <f>+demanda!BL90*HTDCOEF!BL90</f>
        <v>9568</v>
      </c>
      <c r="BM90" s="61">
        <f>+demanda!BM90*HTDCOEF!BM90</f>
        <v>4671</v>
      </c>
      <c r="BN90" s="61">
        <f>+demanda!BN90*HTDCOEF!BN90</f>
        <v>246826</v>
      </c>
      <c r="BO90" s="61">
        <f>+demanda!BO90*HTDCOEF!BO90</f>
        <v>159762</v>
      </c>
      <c r="BP90" s="61">
        <f>+demanda!BP90*HTDCOEF!BP90</f>
        <v>301409</v>
      </c>
      <c r="BQ90" s="61">
        <f>+demanda!BQ90*HTDCOEF!BQ90</f>
        <v>407286</v>
      </c>
      <c r="BR90" s="61">
        <f>+demanda!BR90*HTDCOEF!BR90</f>
        <v>176029</v>
      </c>
      <c r="BS90" s="61">
        <f>+demanda!BS90*HTDCOEF!BS90</f>
        <v>546117</v>
      </c>
      <c r="BT90" s="61">
        <f>+demanda!BT90*HTDCOEF!BT90</f>
        <v>233789</v>
      </c>
      <c r="BU90" s="61">
        <f>+demanda!BU90*HTDCOEF!BU90</f>
        <v>74559</v>
      </c>
      <c r="BV90" s="61">
        <f>+demanda!BV90*HTDCOEF!BV90</f>
        <v>1380072</v>
      </c>
      <c r="BW90" s="61">
        <f>+demanda!BW90*HTDCOEF!BW90</f>
        <v>638832</v>
      </c>
      <c r="BX90" s="61">
        <f>+demanda!BX90*HTDCOEF!BX90</f>
        <v>235594</v>
      </c>
      <c r="BY90" s="61">
        <f>+demanda!BY90*HTDCOEF!BY90</f>
        <v>223331</v>
      </c>
      <c r="BZ90" s="61">
        <f>+demanda!BZ90*HTDCOEF!BZ90</f>
        <v>115456</v>
      </c>
      <c r="CA90" s="61">
        <f>+demanda!CA90*HTDCOEF!CA90</f>
        <v>298623</v>
      </c>
      <c r="CB90" s="61">
        <f>+demanda!CB90*HTDCOEF!CB90</f>
        <v>191337</v>
      </c>
      <c r="CC90" s="61">
        <f>+demanda!CC90*HTDCOEF!CC90</f>
        <v>67545</v>
      </c>
      <c r="CD90" s="61">
        <f>+demanda!CD90*HTDCOEF!CD90</f>
        <v>434823</v>
      </c>
      <c r="CE90" s="61">
        <f>+demanda!CE90*HTDCOEF!CE90</f>
        <v>275564</v>
      </c>
      <c r="CF90" s="61">
        <f>+demanda!CF90*HTDCOEF!CF90</f>
        <v>65815</v>
      </c>
      <c r="CG90" s="61">
        <f>+demanda!CG90*HTDCOEF!CG90</f>
        <v>183955</v>
      </c>
      <c r="CH90" s="61">
        <f>+demanda!CH90*HTDCOEF!CH90</f>
        <v>60573</v>
      </c>
      <c r="CI90" s="61">
        <f>+demanda!CI90*HTDCOEF!CI90</f>
        <v>247495</v>
      </c>
      <c r="CJ90" s="61">
        <f>+demanda!CJ90*HTDCOEF!CJ90</f>
        <v>42452</v>
      </c>
      <c r="CK90" s="61">
        <f>+demanda!CK90*HTDCOEF!CK90</f>
        <v>7015</v>
      </c>
      <c r="CL90" s="61">
        <f>+demanda!CL90*HTDCOEF!CL90</f>
        <v>945249</v>
      </c>
      <c r="CM90" s="61">
        <f>+demanda!CM90*HTDCOEF!CM90</f>
        <v>363268</v>
      </c>
    </row>
    <row r="91" spans="1:91" s="59" customFormat="1" x14ac:dyDescent="0.3">
      <c r="A91" s="60" t="s">
        <v>223</v>
      </c>
      <c r="B91" s="61">
        <f>+demanda!B91*HTDCOEF!B91</f>
        <v>9138989</v>
      </c>
      <c r="C91" s="61">
        <f>+demanda!C91*HTDCOEF!C91</f>
        <v>1786426</v>
      </c>
      <c r="D91" s="61">
        <f>+demanda!D91*HTDCOEF!D91</f>
        <v>658987</v>
      </c>
      <c r="E91" s="61">
        <f>+demanda!E91*HTDCOEF!E91</f>
        <v>829982</v>
      </c>
      <c r="F91" s="61">
        <f>+demanda!F91*HTDCOEF!F91</f>
        <v>1786884</v>
      </c>
      <c r="G91" s="61">
        <f>+demanda!G91*HTDCOEF!G91</f>
        <v>803287</v>
      </c>
      <c r="H91" s="61">
        <f>+demanda!H91*HTDCOEF!H91</f>
        <v>1065508</v>
      </c>
      <c r="I91" s="61">
        <f>+demanda!I91*HTDCOEF!I91</f>
        <v>4470668</v>
      </c>
      <c r="J91" s="61">
        <f>+demanda!J91*HTDCOEF!J91</f>
        <v>863405</v>
      </c>
      <c r="K91" s="61">
        <f>+demanda!K91*HTDCOEF!K91</f>
        <v>112304</v>
      </c>
      <c r="L91" s="61">
        <f>+demanda!L91*HTDCOEF!L91</f>
        <v>182947</v>
      </c>
      <c r="M91" s="61">
        <f>+demanda!M91*HTDCOEF!M91</f>
        <v>650899</v>
      </c>
      <c r="N91" s="61">
        <f>+demanda!N91*HTDCOEF!N91</f>
        <v>463413</v>
      </c>
      <c r="O91" s="61">
        <f>+demanda!O91*HTDCOEF!O91</f>
        <v>544970</v>
      </c>
      <c r="P91" s="61">
        <f>+demanda!P91*HTDCOEF!P91</f>
        <v>4668321</v>
      </c>
      <c r="Q91" s="61">
        <f>+demanda!Q91*HTDCOEF!Q91</f>
        <v>923021</v>
      </c>
      <c r="R91" s="61">
        <f>+demanda!R91*HTDCOEF!R91</f>
        <v>546683</v>
      </c>
      <c r="S91" s="61">
        <f>+demanda!S91*HTDCOEF!S91</f>
        <v>647035</v>
      </c>
      <c r="T91" s="61">
        <f>+demanda!T91*HTDCOEF!T91</f>
        <v>1135985</v>
      </c>
      <c r="U91" s="61">
        <f>+demanda!U91*HTDCOEF!U91</f>
        <v>339874</v>
      </c>
      <c r="V91" s="61">
        <f>+demanda!V91*HTDCOEF!V91</f>
        <v>520538</v>
      </c>
      <c r="W91" s="61">
        <f>+demanda!W91*HTDCOEF!W91</f>
        <v>26808982</v>
      </c>
      <c r="X91" s="61">
        <f>+demanda!X91*HTDCOEF!X91</f>
        <v>4782167</v>
      </c>
      <c r="Y91" s="61">
        <f>+demanda!Y91*HTDCOEF!Y91</f>
        <v>3064617</v>
      </c>
      <c r="Z91" s="61">
        <f>+demanda!Z91*HTDCOEF!Z91</f>
        <v>5471123</v>
      </c>
      <c r="AA91" s="61">
        <f>+demanda!AA91*HTDCOEF!AA91</f>
        <v>4639616</v>
      </c>
      <c r="AB91" s="61">
        <f>+demanda!AB91*HTDCOEF!AB91</f>
        <v>2502992</v>
      </c>
      <c r="AC91" s="61">
        <f>+demanda!AC91*HTDCOEF!AC91</f>
        <v>2192962</v>
      </c>
      <c r="AD91" s="61">
        <f>+demanda!AD91*HTDCOEF!AD91</f>
        <v>10124829</v>
      </c>
      <c r="AE91" s="61">
        <f>+demanda!AE91*HTDCOEF!AE91</f>
        <v>2125055</v>
      </c>
      <c r="AF91" s="61">
        <f>+demanda!AF91*HTDCOEF!AF91</f>
        <v>354124</v>
      </c>
      <c r="AG91" s="61">
        <f>+demanda!AG91*HTDCOEF!AG91</f>
        <v>668328</v>
      </c>
      <c r="AH91" s="61">
        <f>+demanda!AH91*HTDCOEF!AH91</f>
        <v>1504697</v>
      </c>
      <c r="AI91" s="61">
        <f>+demanda!AI91*HTDCOEF!AI91</f>
        <v>1346924</v>
      </c>
      <c r="AJ91" s="61">
        <f>+demanda!AJ91*HTDCOEF!AJ91</f>
        <v>949015</v>
      </c>
      <c r="AK91" s="61">
        <f>+demanda!AK91*HTDCOEF!AK91</f>
        <v>16684153</v>
      </c>
      <c r="AL91" s="61">
        <f>+demanda!AL91*HTDCOEF!AL91</f>
        <v>2657112</v>
      </c>
      <c r="AM91" s="61">
        <f>+demanda!AM91*HTDCOEF!AM91</f>
        <v>2710493</v>
      </c>
      <c r="AN91" s="61">
        <f>+demanda!AN91*HTDCOEF!AN91</f>
        <v>4802794</v>
      </c>
      <c r="AO91" s="61">
        <f>+demanda!AO91*HTDCOEF!AO91</f>
        <v>3134919</v>
      </c>
      <c r="AP91" s="61">
        <f>+demanda!AP91*HTDCOEF!AP91</f>
        <v>1156068</v>
      </c>
      <c r="AQ91" s="61">
        <f>+demanda!AQ91*HTDCOEF!AQ91</f>
        <v>1243947</v>
      </c>
      <c r="AR91" s="61">
        <f>+demanda!AR91*HTDCOEF!AR91</f>
        <v>106538</v>
      </c>
      <c r="AS91" s="61">
        <f>+demanda!AS91*HTDCOEF!AS91</f>
        <v>245551</v>
      </c>
      <c r="AT91" s="61">
        <f>+demanda!AT91*HTDCOEF!AT91</f>
        <v>122753</v>
      </c>
      <c r="AU91" s="61">
        <f>+demanda!AU91*HTDCOEF!AU91</f>
        <v>301855</v>
      </c>
      <c r="AV91" s="61">
        <f>+demanda!AV91*HTDCOEF!AV91</f>
        <v>89747</v>
      </c>
      <c r="AW91" s="61">
        <f>+demanda!AW91*HTDCOEF!AW91</f>
        <v>50719</v>
      </c>
      <c r="AX91" s="61">
        <f>+demanda!AX91*HTDCOEF!AX91</f>
        <v>539316</v>
      </c>
      <c r="AY91" s="61">
        <f>+demanda!AY91*HTDCOEF!AY91</f>
        <v>329946</v>
      </c>
      <c r="AZ91" s="61">
        <f>+demanda!AZ91*HTDCOEF!AZ91</f>
        <v>83625</v>
      </c>
      <c r="BA91" s="61">
        <f>+demanda!BA91*HTDCOEF!BA91</f>
        <v>147304</v>
      </c>
      <c r="BB91" s="61">
        <f>+demanda!BB91*HTDCOEF!BB91</f>
        <v>65118</v>
      </c>
      <c r="BC91" s="61">
        <f>+demanda!BC91*HTDCOEF!BC91</f>
        <v>147366</v>
      </c>
      <c r="BD91" s="61">
        <f>+demanda!BD91*HTDCOEF!BD91</f>
        <v>55857</v>
      </c>
      <c r="BE91" s="61">
        <f>+demanda!BE91*HTDCOEF!BE91</f>
        <v>43105</v>
      </c>
      <c r="BF91" s="61">
        <f>+demanda!BF91*HTDCOEF!BF91</f>
        <v>182074</v>
      </c>
      <c r="BG91" s="61">
        <f>+demanda!BG91*HTDCOEF!BG91</f>
        <v>138957</v>
      </c>
      <c r="BH91" s="61">
        <f>+demanda!BH91*HTDCOEF!BH91</f>
        <v>22913</v>
      </c>
      <c r="BI91" s="61">
        <f>+demanda!BI91*HTDCOEF!BI91</f>
        <v>98247</v>
      </c>
      <c r="BJ91" s="61">
        <f>+demanda!BJ91*HTDCOEF!BJ91</f>
        <v>57635</v>
      </c>
      <c r="BK91" s="61">
        <f>+demanda!BK91*HTDCOEF!BK91</f>
        <v>154489</v>
      </c>
      <c r="BL91" s="61">
        <f>+demanda!BL91*HTDCOEF!BL91</f>
        <v>33891</v>
      </c>
      <c r="BM91" s="61">
        <f>+demanda!BM91*HTDCOEF!BM91</f>
        <v>7615</v>
      </c>
      <c r="BN91" s="61">
        <f>+demanda!BN91*HTDCOEF!BN91</f>
        <v>357242</v>
      </c>
      <c r="BO91" s="61">
        <f>+demanda!BO91*HTDCOEF!BO91</f>
        <v>190989</v>
      </c>
      <c r="BP91" s="61">
        <f>+demanda!BP91*HTDCOEF!BP91</f>
        <v>386241</v>
      </c>
      <c r="BQ91" s="61">
        <f>+demanda!BQ91*HTDCOEF!BQ91</f>
        <v>625216</v>
      </c>
      <c r="BR91" s="61">
        <f>+demanda!BR91*HTDCOEF!BR91</f>
        <v>204704</v>
      </c>
      <c r="BS91" s="61">
        <f>+demanda!BS91*HTDCOEF!BS91</f>
        <v>610095</v>
      </c>
      <c r="BT91" s="61">
        <f>+demanda!BT91*HTDCOEF!BT91</f>
        <v>377302</v>
      </c>
      <c r="BU91" s="61">
        <f>+demanda!BU91*HTDCOEF!BU91</f>
        <v>90385</v>
      </c>
      <c r="BV91" s="61">
        <f>+demanda!BV91*HTDCOEF!BV91</f>
        <v>1792826</v>
      </c>
      <c r="BW91" s="61">
        <f>+demanda!BW91*HTDCOEF!BW91</f>
        <v>695397</v>
      </c>
      <c r="BX91" s="61">
        <f>+demanda!BX91*HTDCOEF!BX91</f>
        <v>301825</v>
      </c>
      <c r="BY91" s="61">
        <f>+demanda!BY91*HTDCOEF!BY91</f>
        <v>318189</v>
      </c>
      <c r="BZ91" s="61">
        <f>+demanda!BZ91*HTDCOEF!BZ91</f>
        <v>115972</v>
      </c>
      <c r="CA91" s="61">
        <f>+demanda!CA91*HTDCOEF!CA91</f>
        <v>301838</v>
      </c>
      <c r="CB91" s="61">
        <f>+demanda!CB91*HTDCOEF!CB91</f>
        <v>260696</v>
      </c>
      <c r="CC91" s="61">
        <f>+demanda!CC91*HTDCOEF!CC91</f>
        <v>79259</v>
      </c>
      <c r="CD91" s="61">
        <f>+demanda!CD91*HTDCOEF!CD91</f>
        <v>482522</v>
      </c>
      <c r="CE91" s="61">
        <f>+demanda!CE91*HTDCOEF!CE91</f>
        <v>264754</v>
      </c>
      <c r="CF91" s="61">
        <f>+demanda!CF91*HTDCOEF!CF91</f>
        <v>84417</v>
      </c>
      <c r="CG91" s="61">
        <f>+demanda!CG91*HTDCOEF!CG91</f>
        <v>307026</v>
      </c>
      <c r="CH91" s="61">
        <f>+demanda!CH91*HTDCOEF!CH91</f>
        <v>88732</v>
      </c>
      <c r="CI91" s="61">
        <f>+demanda!CI91*HTDCOEF!CI91</f>
        <v>308257</v>
      </c>
      <c r="CJ91" s="61">
        <f>+demanda!CJ91*HTDCOEF!CJ91</f>
        <v>116605</v>
      </c>
      <c r="CK91" s="61">
        <f>+demanda!CK91*HTDCOEF!CK91</f>
        <v>11126</v>
      </c>
      <c r="CL91" s="61">
        <f>+demanda!CL91*HTDCOEF!CL91</f>
        <v>1310304</v>
      </c>
      <c r="CM91" s="61">
        <f>+demanda!CM91*HTDCOEF!CM91</f>
        <v>430644</v>
      </c>
    </row>
    <row r="92" spans="1:91" s="59" customFormat="1" x14ac:dyDescent="0.3">
      <c r="A92" s="60" t="s">
        <v>224</v>
      </c>
      <c r="B92" s="61">
        <f>+demanda!B92*HTDCOEF!B92</f>
        <v>10509949</v>
      </c>
      <c r="C92" s="61">
        <f>+demanda!C92*HTDCOEF!C92</f>
        <v>1973786</v>
      </c>
      <c r="D92" s="61">
        <f>+demanda!D92*HTDCOEF!D92</f>
        <v>1406588</v>
      </c>
      <c r="E92" s="61">
        <f>+demanda!E92*HTDCOEF!E92</f>
        <v>769953</v>
      </c>
      <c r="F92" s="61">
        <f>+demanda!F92*HTDCOEF!F92</f>
        <v>1997378</v>
      </c>
      <c r="G92" s="61">
        <f>+demanda!G92*HTDCOEF!G92</f>
        <v>839376</v>
      </c>
      <c r="H92" s="61">
        <f>+demanda!H92*HTDCOEF!H92</f>
        <v>1172955</v>
      </c>
      <c r="I92" s="61">
        <f>+demanda!I92*HTDCOEF!I92</f>
        <v>4578814</v>
      </c>
      <c r="J92" s="61">
        <f>+demanda!J92*HTDCOEF!J92</f>
        <v>940680</v>
      </c>
      <c r="K92" s="61">
        <f>+demanda!K92*HTDCOEF!K92</f>
        <v>168744</v>
      </c>
      <c r="L92" s="61">
        <f>+demanda!L92*HTDCOEF!L92</f>
        <v>200990</v>
      </c>
      <c r="M92" s="61">
        <f>+demanda!M92*HTDCOEF!M92</f>
        <v>637040</v>
      </c>
      <c r="N92" s="61">
        <f>+demanda!N92*HTDCOEF!N92</f>
        <v>467182</v>
      </c>
      <c r="O92" s="61">
        <f>+demanda!O92*HTDCOEF!O92</f>
        <v>568723</v>
      </c>
      <c r="P92" s="61">
        <f>+demanda!P92*HTDCOEF!P92</f>
        <v>5931136</v>
      </c>
      <c r="Q92" s="61">
        <f>+demanda!Q92*HTDCOEF!Q92</f>
        <v>1033106</v>
      </c>
      <c r="R92" s="61">
        <f>+demanda!R92*HTDCOEF!R92</f>
        <v>1237844</v>
      </c>
      <c r="S92" s="61">
        <f>+demanda!S92*HTDCOEF!S92</f>
        <v>568963</v>
      </c>
      <c r="T92" s="61">
        <f>+demanda!T92*HTDCOEF!T92</f>
        <v>1360338</v>
      </c>
      <c r="U92" s="61">
        <f>+demanda!U92*HTDCOEF!U92</f>
        <v>372194</v>
      </c>
      <c r="V92" s="61">
        <f>+demanda!V92*HTDCOEF!V92</f>
        <v>604232</v>
      </c>
      <c r="W92" s="61">
        <f>+demanda!W92*HTDCOEF!W92</f>
        <v>31905788</v>
      </c>
      <c r="X92" s="61">
        <f>+demanda!X92*HTDCOEF!X92</f>
        <v>5208515</v>
      </c>
      <c r="Y92" s="61">
        <f>+demanda!Y92*HTDCOEF!Y92</f>
        <v>7106545</v>
      </c>
      <c r="Z92" s="61">
        <f>+demanda!Z92*HTDCOEF!Z92</f>
        <v>4952913</v>
      </c>
      <c r="AA92" s="61">
        <f>+demanda!AA92*HTDCOEF!AA92</f>
        <v>5411223</v>
      </c>
      <c r="AB92" s="61">
        <f>+demanda!AB92*HTDCOEF!AB92</f>
        <v>2573788</v>
      </c>
      <c r="AC92" s="61">
        <f>+demanda!AC92*HTDCOEF!AC92</f>
        <v>2347283</v>
      </c>
      <c r="AD92" s="61">
        <f>+demanda!AD92*HTDCOEF!AD92</f>
        <v>9830228</v>
      </c>
      <c r="AE92" s="61">
        <f>+demanda!AE92*HTDCOEF!AE92</f>
        <v>2028654</v>
      </c>
      <c r="AF92" s="61">
        <f>+demanda!AF92*HTDCOEF!AF92</f>
        <v>514204</v>
      </c>
      <c r="AG92" s="61">
        <f>+demanda!AG92*HTDCOEF!AG92</f>
        <v>732051</v>
      </c>
      <c r="AH92" s="61">
        <f>+demanda!AH92*HTDCOEF!AH92</f>
        <v>1281802</v>
      </c>
      <c r="AI92" s="61">
        <f>+demanda!AI92*HTDCOEF!AI92</f>
        <v>1291722</v>
      </c>
      <c r="AJ92" s="61">
        <f>+demanda!AJ92*HTDCOEF!AJ92</f>
        <v>962658</v>
      </c>
      <c r="AK92" s="61">
        <f>+demanda!AK92*HTDCOEF!AK92</f>
        <v>22075560</v>
      </c>
      <c r="AL92" s="61">
        <f>+demanda!AL92*HTDCOEF!AL92</f>
        <v>3179861</v>
      </c>
      <c r="AM92" s="61">
        <f>+demanda!AM92*HTDCOEF!AM92</f>
        <v>6592341</v>
      </c>
      <c r="AN92" s="61">
        <f>+demanda!AN92*HTDCOEF!AN92</f>
        <v>4220862</v>
      </c>
      <c r="AO92" s="61">
        <f>+demanda!AO92*HTDCOEF!AO92</f>
        <v>4129421</v>
      </c>
      <c r="AP92" s="61">
        <f>+demanda!AP92*HTDCOEF!AP92</f>
        <v>1282066</v>
      </c>
      <c r="AQ92" s="61">
        <f>+demanda!AQ92*HTDCOEF!AQ92</f>
        <v>1384625</v>
      </c>
      <c r="AR92" s="61">
        <f>+demanda!AR92*HTDCOEF!AR92</f>
        <v>128109</v>
      </c>
      <c r="AS92" s="61">
        <f>+demanda!AS92*HTDCOEF!AS92</f>
        <v>286684</v>
      </c>
      <c r="AT92" s="61">
        <f>+demanda!AT92*HTDCOEF!AT92</f>
        <v>133587</v>
      </c>
      <c r="AU92" s="61">
        <f>+demanda!AU92*HTDCOEF!AU92</f>
        <v>306526</v>
      </c>
      <c r="AV92" s="61">
        <f>+demanda!AV92*HTDCOEF!AV92</f>
        <v>120639</v>
      </c>
      <c r="AW92" s="61">
        <f>+demanda!AW92*HTDCOEF!AW92</f>
        <v>54484</v>
      </c>
      <c r="AX92" s="61">
        <f>+demanda!AX92*HTDCOEF!AX92</f>
        <v>589935</v>
      </c>
      <c r="AY92" s="61">
        <f>+demanda!AY92*HTDCOEF!AY92</f>
        <v>353822</v>
      </c>
      <c r="AZ92" s="61">
        <f>+demanda!AZ92*HTDCOEF!AZ92</f>
        <v>90987</v>
      </c>
      <c r="BA92" s="61">
        <f>+demanda!BA92*HTDCOEF!BA92</f>
        <v>171546</v>
      </c>
      <c r="BB92" s="61">
        <f>+demanda!BB92*HTDCOEF!BB92</f>
        <v>74549</v>
      </c>
      <c r="BC92" s="61">
        <f>+demanda!BC92*HTDCOEF!BC92</f>
        <v>134335</v>
      </c>
      <c r="BD92" s="61">
        <f>+demanda!BD92*HTDCOEF!BD92</f>
        <v>88980</v>
      </c>
      <c r="BE92" s="61">
        <f>+demanda!BE92*HTDCOEF!BE92</f>
        <v>44182</v>
      </c>
      <c r="BF92" s="61">
        <f>+demanda!BF92*HTDCOEF!BF92</f>
        <v>184529</v>
      </c>
      <c r="BG92" s="61">
        <f>+demanda!BG92*HTDCOEF!BG92</f>
        <v>151571</v>
      </c>
      <c r="BH92" s="61">
        <f>+demanda!BH92*HTDCOEF!BH92</f>
        <v>37121</v>
      </c>
      <c r="BI92" s="61">
        <f>+demanda!BI92*HTDCOEF!BI92</f>
        <v>115138</v>
      </c>
      <c r="BJ92" s="61">
        <f>+demanda!BJ92*HTDCOEF!BJ92</f>
        <v>59038</v>
      </c>
      <c r="BK92" s="61">
        <f>+demanda!BK92*HTDCOEF!BK92</f>
        <v>172191</v>
      </c>
      <c r="BL92" s="61">
        <f>+demanda!BL92*HTDCOEF!BL92</f>
        <v>31659</v>
      </c>
      <c r="BM92" s="61">
        <f>+demanda!BM92*HTDCOEF!BM92</f>
        <v>10302</v>
      </c>
      <c r="BN92" s="61">
        <f>+demanda!BN92*HTDCOEF!BN92</f>
        <v>405405</v>
      </c>
      <c r="BO92" s="61">
        <f>+demanda!BO92*HTDCOEF!BO92</f>
        <v>202251</v>
      </c>
      <c r="BP92" s="61">
        <f>+demanda!BP92*HTDCOEF!BP92</f>
        <v>421825</v>
      </c>
      <c r="BQ92" s="61">
        <f>+demanda!BQ92*HTDCOEF!BQ92</f>
        <v>779367</v>
      </c>
      <c r="BR92" s="61">
        <f>+demanda!BR92*HTDCOEF!BR92</f>
        <v>223259</v>
      </c>
      <c r="BS92" s="61">
        <f>+demanda!BS92*HTDCOEF!BS92</f>
        <v>579361</v>
      </c>
      <c r="BT92" s="61">
        <f>+demanda!BT92*HTDCOEF!BT92</f>
        <v>420418</v>
      </c>
      <c r="BU92" s="61">
        <f>+demanda!BU92*HTDCOEF!BU92</f>
        <v>92245</v>
      </c>
      <c r="BV92" s="61">
        <f>+demanda!BV92*HTDCOEF!BV92</f>
        <v>1986844</v>
      </c>
      <c r="BW92" s="61">
        <f>+demanda!BW92*HTDCOEF!BW92</f>
        <v>705195</v>
      </c>
      <c r="BX92" s="61">
        <f>+demanda!BX92*HTDCOEF!BX92</f>
        <v>255142</v>
      </c>
      <c r="BY92" s="61">
        <f>+demanda!BY92*HTDCOEF!BY92</f>
        <v>372727</v>
      </c>
      <c r="BZ92" s="61">
        <f>+demanda!BZ92*HTDCOEF!BZ92</f>
        <v>131158</v>
      </c>
      <c r="CA92" s="61">
        <f>+demanda!CA92*HTDCOEF!CA92</f>
        <v>250609</v>
      </c>
      <c r="CB92" s="61">
        <f>+demanda!CB92*HTDCOEF!CB92</f>
        <v>257644</v>
      </c>
      <c r="CC92" s="61">
        <f>+demanda!CC92*HTDCOEF!CC92</f>
        <v>76676</v>
      </c>
      <c r="CD92" s="61">
        <f>+demanda!CD92*HTDCOEF!CD92</f>
        <v>412277</v>
      </c>
      <c r="CE92" s="61">
        <f>+demanda!CE92*HTDCOEF!CE92</f>
        <v>272421</v>
      </c>
      <c r="CF92" s="61">
        <f>+demanda!CF92*HTDCOEF!CF92</f>
        <v>166683</v>
      </c>
      <c r="CG92" s="61">
        <f>+demanda!CG92*HTDCOEF!CG92</f>
        <v>406640</v>
      </c>
      <c r="CH92" s="61">
        <f>+demanda!CH92*HTDCOEF!CH92</f>
        <v>92101</v>
      </c>
      <c r="CI92" s="61">
        <f>+demanda!CI92*HTDCOEF!CI92</f>
        <v>328752</v>
      </c>
      <c r="CJ92" s="61">
        <f>+demanda!CJ92*HTDCOEF!CJ92</f>
        <v>162774</v>
      </c>
      <c r="CK92" s="61">
        <f>+demanda!CK92*HTDCOEF!CK92</f>
        <v>15569</v>
      </c>
      <c r="CL92" s="61">
        <f>+demanda!CL92*HTDCOEF!CL92</f>
        <v>1574567</v>
      </c>
      <c r="CM92" s="61">
        <f>+demanda!CM92*HTDCOEF!CM92</f>
        <v>432774</v>
      </c>
    </row>
    <row r="93" spans="1:91" s="59" customFormat="1" x14ac:dyDescent="0.3">
      <c r="A93" s="60" t="s">
        <v>225</v>
      </c>
      <c r="B93" s="61">
        <f>+demanda!B93*HTDCOEF!B93</f>
        <v>11371775</v>
      </c>
      <c r="C93" s="61">
        <f>+demanda!C93*HTDCOEF!C93</f>
        <v>2014675</v>
      </c>
      <c r="D93" s="61">
        <f>+demanda!D93*HTDCOEF!D93</f>
        <v>1654313</v>
      </c>
      <c r="E93" s="61">
        <f>+demanda!E93*HTDCOEF!E93</f>
        <v>812727</v>
      </c>
      <c r="F93" s="61">
        <f>+demanda!F93*HTDCOEF!F93</f>
        <v>2300304</v>
      </c>
      <c r="G93" s="61">
        <f>+demanda!G93*HTDCOEF!G93</f>
        <v>951896</v>
      </c>
      <c r="H93" s="61">
        <f>+demanda!H93*HTDCOEF!H93</f>
        <v>1172410</v>
      </c>
      <c r="I93" s="61">
        <f>+demanda!I93*HTDCOEF!I93</f>
        <v>5183371</v>
      </c>
      <c r="J93" s="61">
        <f>+demanda!J93*HTDCOEF!J93</f>
        <v>1051680</v>
      </c>
      <c r="K93" s="61">
        <f>+demanda!K93*HTDCOEF!K93</f>
        <v>187072</v>
      </c>
      <c r="L93" s="61">
        <f>+demanda!L93*HTDCOEF!L93</f>
        <v>235759</v>
      </c>
      <c r="M93" s="61">
        <f>+demanda!M93*HTDCOEF!M93</f>
        <v>810104</v>
      </c>
      <c r="N93" s="61">
        <f>+demanda!N93*HTDCOEF!N93</f>
        <v>588068</v>
      </c>
      <c r="O93" s="61">
        <f>+demanda!O93*HTDCOEF!O93</f>
        <v>577243</v>
      </c>
      <c r="P93" s="61">
        <f>+demanda!P93*HTDCOEF!P93</f>
        <v>6188404</v>
      </c>
      <c r="Q93" s="61">
        <f>+demanda!Q93*HTDCOEF!Q93</f>
        <v>962995</v>
      </c>
      <c r="R93" s="61">
        <f>+demanda!R93*HTDCOEF!R93</f>
        <v>1467241</v>
      </c>
      <c r="S93" s="61">
        <f>+demanda!S93*HTDCOEF!S93</f>
        <v>576967</v>
      </c>
      <c r="T93" s="61">
        <f>+demanda!T93*HTDCOEF!T93</f>
        <v>1490200</v>
      </c>
      <c r="U93" s="61">
        <f>+demanda!U93*HTDCOEF!U93</f>
        <v>363828</v>
      </c>
      <c r="V93" s="61">
        <f>+demanda!V93*HTDCOEF!V93</f>
        <v>595166</v>
      </c>
      <c r="W93" s="61">
        <f>+demanda!W93*HTDCOEF!W93</f>
        <v>37163185</v>
      </c>
      <c r="X93" s="61">
        <f>+demanda!X93*HTDCOEF!X93</f>
        <v>5756916</v>
      </c>
      <c r="Y93" s="61">
        <f>+demanda!Y93*HTDCOEF!Y93</f>
        <v>9212919</v>
      </c>
      <c r="Z93" s="61">
        <f>+demanda!Z93*HTDCOEF!Z93</f>
        <v>5433216</v>
      </c>
      <c r="AA93" s="61">
        <f>+demanda!AA93*HTDCOEF!AA93</f>
        <v>6853984</v>
      </c>
      <c r="AB93" s="61">
        <f>+demanda!AB93*HTDCOEF!AB93</f>
        <v>2994494</v>
      </c>
      <c r="AC93" s="61">
        <f>+demanda!AC93*HTDCOEF!AC93</f>
        <v>2325474</v>
      </c>
      <c r="AD93" s="61">
        <f>+demanda!AD93*HTDCOEF!AD93</f>
        <v>11606159</v>
      </c>
      <c r="AE93" s="61">
        <f>+demanda!AE93*HTDCOEF!AE93</f>
        <v>2473358</v>
      </c>
      <c r="AF93" s="61">
        <f>+demanda!AF93*HTDCOEF!AF93</f>
        <v>648436</v>
      </c>
      <c r="AG93" s="61">
        <f>+demanda!AG93*HTDCOEF!AG93</f>
        <v>911977</v>
      </c>
      <c r="AH93" s="61">
        <f>+demanda!AH93*HTDCOEF!AH93</f>
        <v>1653374</v>
      </c>
      <c r="AI93" s="61">
        <f>+demanda!AI93*HTDCOEF!AI93</f>
        <v>1684079</v>
      </c>
      <c r="AJ93" s="61">
        <f>+demanda!AJ93*HTDCOEF!AJ93</f>
        <v>959259</v>
      </c>
      <c r="AK93" s="61">
        <f>+demanda!AK93*HTDCOEF!AK93</f>
        <v>25557026</v>
      </c>
      <c r="AL93" s="61">
        <f>+demanda!AL93*HTDCOEF!AL93</f>
        <v>3283558</v>
      </c>
      <c r="AM93" s="61">
        <f>+demanda!AM93*HTDCOEF!AM93</f>
        <v>8564483</v>
      </c>
      <c r="AN93" s="61">
        <f>+demanda!AN93*HTDCOEF!AN93</f>
        <v>4521239</v>
      </c>
      <c r="AO93" s="61">
        <f>+demanda!AO93*HTDCOEF!AO93</f>
        <v>5200609</v>
      </c>
      <c r="AP93" s="61">
        <f>+demanda!AP93*HTDCOEF!AP93</f>
        <v>1310415</v>
      </c>
      <c r="AQ93" s="61">
        <f>+demanda!AQ93*HTDCOEF!AQ93</f>
        <v>1366216</v>
      </c>
      <c r="AR93" s="61">
        <f>+demanda!AR93*HTDCOEF!AR93</f>
        <v>195532</v>
      </c>
      <c r="AS93" s="61">
        <f>+demanda!AS93*HTDCOEF!AS93</f>
        <v>307993</v>
      </c>
      <c r="AT93" s="61">
        <f>+demanda!AT93*HTDCOEF!AT93</f>
        <v>105237</v>
      </c>
      <c r="AU93" s="61">
        <f>+demanda!AU93*HTDCOEF!AU93</f>
        <v>284068</v>
      </c>
      <c r="AV93" s="61">
        <f>+demanda!AV93*HTDCOEF!AV93</f>
        <v>146340</v>
      </c>
      <c r="AW93" s="61">
        <f>+demanda!AW93*HTDCOEF!AW93</f>
        <v>48001</v>
      </c>
      <c r="AX93" s="61">
        <f>+demanda!AX93*HTDCOEF!AX93</f>
        <v>613455</v>
      </c>
      <c r="AY93" s="61">
        <f>+demanda!AY93*HTDCOEF!AY93</f>
        <v>314049</v>
      </c>
      <c r="AZ93" s="61">
        <f>+demanda!AZ93*HTDCOEF!AZ93</f>
        <v>152103</v>
      </c>
      <c r="BA93" s="61">
        <f>+demanda!BA93*HTDCOEF!BA93</f>
        <v>199607</v>
      </c>
      <c r="BB93" s="61">
        <f>+demanda!BB93*HTDCOEF!BB93</f>
        <v>58777</v>
      </c>
      <c r="BC93" s="61">
        <f>+demanda!BC93*HTDCOEF!BC93</f>
        <v>141554</v>
      </c>
      <c r="BD93" s="61">
        <f>+demanda!BD93*HTDCOEF!BD93</f>
        <v>104973</v>
      </c>
      <c r="BE93" s="61">
        <f>+demanda!BE93*HTDCOEF!BE93</f>
        <v>41747</v>
      </c>
      <c r="BF93" s="61">
        <f>+demanda!BF93*HTDCOEF!BF93</f>
        <v>219471</v>
      </c>
      <c r="BG93" s="61">
        <f>+demanda!BG93*HTDCOEF!BG93</f>
        <v>133446</v>
      </c>
      <c r="BH93" s="61">
        <f>+demanda!BH93*HTDCOEF!BH93</f>
        <v>43429</v>
      </c>
      <c r="BI93" s="61">
        <f>+demanda!BI93*HTDCOEF!BI93</f>
        <v>108386</v>
      </c>
      <c r="BJ93" s="61">
        <f>+demanda!BJ93*HTDCOEF!BJ93</f>
        <v>46460</v>
      </c>
      <c r="BK93" s="61">
        <f>+demanda!BK93*HTDCOEF!BK93</f>
        <v>142513</v>
      </c>
      <c r="BL93" s="61">
        <f>+demanda!BL93*HTDCOEF!BL93</f>
        <v>41367</v>
      </c>
      <c r="BM93" s="61">
        <f>+demanda!BM93*HTDCOEF!BM93</f>
        <v>6253</v>
      </c>
      <c r="BN93" s="61">
        <f>+demanda!BN93*HTDCOEF!BN93</f>
        <v>393984</v>
      </c>
      <c r="BO93" s="61">
        <f>+demanda!BO93*HTDCOEF!BO93</f>
        <v>180603</v>
      </c>
      <c r="BP93" s="61">
        <f>+demanda!BP93*HTDCOEF!BP93</f>
        <v>672729</v>
      </c>
      <c r="BQ93" s="61">
        <f>+demanda!BQ93*HTDCOEF!BQ93</f>
        <v>925397</v>
      </c>
      <c r="BR93" s="61">
        <f>+demanda!BR93*HTDCOEF!BR93</f>
        <v>175788</v>
      </c>
      <c r="BS93" s="61">
        <f>+demanda!BS93*HTDCOEF!BS93</f>
        <v>578905</v>
      </c>
      <c r="BT93" s="61">
        <f>+demanda!BT93*HTDCOEF!BT93</f>
        <v>528532</v>
      </c>
      <c r="BU93" s="61">
        <f>+demanda!BU93*HTDCOEF!BU93</f>
        <v>83238</v>
      </c>
      <c r="BV93" s="61">
        <f>+demanda!BV93*HTDCOEF!BV93</f>
        <v>2169935</v>
      </c>
      <c r="BW93" s="61">
        <f>+demanda!BW93*HTDCOEF!BW93</f>
        <v>622390</v>
      </c>
      <c r="BX93" s="61">
        <f>+demanda!BX93*HTDCOEF!BX93</f>
        <v>435172</v>
      </c>
      <c r="BY93" s="61">
        <f>+demanda!BY93*HTDCOEF!BY93</f>
        <v>496983</v>
      </c>
      <c r="BZ93" s="61">
        <f>+demanda!BZ93*HTDCOEF!BZ93</f>
        <v>100268</v>
      </c>
      <c r="CA93" s="61">
        <f>+demanda!CA93*HTDCOEF!CA93</f>
        <v>294736</v>
      </c>
      <c r="CB93" s="61">
        <f>+demanda!CB93*HTDCOEF!CB93</f>
        <v>317681</v>
      </c>
      <c r="CC93" s="61">
        <f>+demanda!CC93*HTDCOEF!CC93</f>
        <v>73739</v>
      </c>
      <c r="CD93" s="61">
        <f>+demanda!CD93*HTDCOEF!CD93</f>
        <v>521363</v>
      </c>
      <c r="CE93" s="61">
        <f>+demanda!CE93*HTDCOEF!CE93</f>
        <v>233416</v>
      </c>
      <c r="CF93" s="61">
        <f>+demanda!CF93*HTDCOEF!CF93</f>
        <v>237557</v>
      </c>
      <c r="CG93" s="61">
        <f>+demanda!CG93*HTDCOEF!CG93</f>
        <v>428415</v>
      </c>
      <c r="CH93" s="61">
        <f>+demanda!CH93*HTDCOEF!CH93</f>
        <v>75520</v>
      </c>
      <c r="CI93" s="61">
        <f>+demanda!CI93*HTDCOEF!CI93</f>
        <v>284169</v>
      </c>
      <c r="CJ93" s="61">
        <f>+demanda!CJ93*HTDCOEF!CJ93</f>
        <v>210852</v>
      </c>
      <c r="CK93" s="61">
        <f>+demanda!CK93*HTDCOEF!CK93</f>
        <v>9499</v>
      </c>
      <c r="CL93" s="61">
        <f>+demanda!CL93*HTDCOEF!CL93</f>
        <v>1648572</v>
      </c>
      <c r="CM93" s="61">
        <f>+demanda!CM93*HTDCOEF!CM93</f>
        <v>388974</v>
      </c>
    </row>
    <row r="94" spans="1:91" s="59" customFormat="1" x14ac:dyDescent="0.3">
      <c r="A94" s="60" t="s">
        <v>226</v>
      </c>
      <c r="B94" s="61">
        <f>+demanda!B94*HTDCOEF!B94</f>
        <v>12124664</v>
      </c>
      <c r="C94" s="61">
        <f>+demanda!C94*HTDCOEF!C94</f>
        <v>2082413</v>
      </c>
      <c r="D94" s="61">
        <f>+demanda!D94*HTDCOEF!D94</f>
        <v>1803571</v>
      </c>
      <c r="E94" s="61">
        <f>+demanda!E94*HTDCOEF!E94</f>
        <v>888349</v>
      </c>
      <c r="F94" s="61">
        <f>+demanda!F94*HTDCOEF!F94</f>
        <v>2436525</v>
      </c>
      <c r="G94" s="61">
        <f>+demanda!G94*HTDCOEF!G94</f>
        <v>1041660</v>
      </c>
      <c r="H94" s="61">
        <f>+demanda!H94*HTDCOEF!H94</f>
        <v>1117908</v>
      </c>
      <c r="I94" s="61">
        <f>+demanda!I94*HTDCOEF!I94</f>
        <v>5669457</v>
      </c>
      <c r="J94" s="61">
        <f>+demanda!J94*HTDCOEF!J94</f>
        <v>1198072</v>
      </c>
      <c r="K94" s="61">
        <f>+demanda!K94*HTDCOEF!K94</f>
        <v>198977</v>
      </c>
      <c r="L94" s="61">
        <f>+demanda!L94*HTDCOEF!L94</f>
        <v>265749</v>
      </c>
      <c r="M94" s="61">
        <f>+demanda!M94*HTDCOEF!M94</f>
        <v>824209</v>
      </c>
      <c r="N94" s="61">
        <f>+demanda!N94*HTDCOEF!N94</f>
        <v>654250</v>
      </c>
      <c r="O94" s="61">
        <f>+demanda!O94*HTDCOEF!O94</f>
        <v>528508</v>
      </c>
      <c r="P94" s="61">
        <f>+demanda!P94*HTDCOEF!P94</f>
        <v>6455207</v>
      </c>
      <c r="Q94" s="61">
        <f>+demanda!Q94*HTDCOEF!Q94</f>
        <v>884341</v>
      </c>
      <c r="R94" s="61">
        <f>+demanda!R94*HTDCOEF!R94</f>
        <v>1604594</v>
      </c>
      <c r="S94" s="61">
        <f>+demanda!S94*HTDCOEF!S94</f>
        <v>622600</v>
      </c>
      <c r="T94" s="61">
        <f>+demanda!T94*HTDCOEF!T94</f>
        <v>1612316</v>
      </c>
      <c r="U94" s="61">
        <f>+demanda!U94*HTDCOEF!U94</f>
        <v>387411</v>
      </c>
      <c r="V94" s="61">
        <f>+demanda!V94*HTDCOEF!V94</f>
        <v>589400</v>
      </c>
      <c r="W94" s="61">
        <f>+demanda!W94*HTDCOEF!W94</f>
        <v>43199530</v>
      </c>
      <c r="X94" s="61">
        <f>+demanda!X94*HTDCOEF!X94</f>
        <v>6752488</v>
      </c>
      <c r="Y94" s="61">
        <f>+demanda!Y94*HTDCOEF!Y94</f>
        <v>10532392</v>
      </c>
      <c r="Z94" s="61">
        <f>+demanda!Z94*HTDCOEF!Z94</f>
        <v>6270690</v>
      </c>
      <c r="AA94" s="61">
        <f>+demanda!AA94*HTDCOEF!AA94</f>
        <v>8162656</v>
      </c>
      <c r="AB94" s="61">
        <f>+demanda!AB94*HTDCOEF!AB94</f>
        <v>3645834</v>
      </c>
      <c r="AC94" s="61">
        <f>+demanda!AC94*HTDCOEF!AC94</f>
        <v>2274448</v>
      </c>
      <c r="AD94" s="61">
        <f>+demanda!AD94*HTDCOEF!AD94</f>
        <v>14871768</v>
      </c>
      <c r="AE94" s="61">
        <f>+demanda!AE94*HTDCOEF!AE94</f>
        <v>3621961</v>
      </c>
      <c r="AF94" s="61">
        <f>+demanda!AF94*HTDCOEF!AF94</f>
        <v>776686</v>
      </c>
      <c r="AG94" s="61">
        <f>+demanda!AG94*HTDCOEF!AG94</f>
        <v>1145170</v>
      </c>
      <c r="AH94" s="61">
        <f>+demanda!AH94*HTDCOEF!AH94</f>
        <v>2011315</v>
      </c>
      <c r="AI94" s="61">
        <f>+demanda!AI94*HTDCOEF!AI94</f>
        <v>2235222</v>
      </c>
      <c r="AJ94" s="61">
        <f>+demanda!AJ94*HTDCOEF!AJ94</f>
        <v>907375</v>
      </c>
      <c r="AK94" s="61">
        <f>+demanda!AK94*HTDCOEF!AK94</f>
        <v>28327761</v>
      </c>
      <c r="AL94" s="61">
        <f>+demanda!AL94*HTDCOEF!AL94</f>
        <v>3130527</v>
      </c>
      <c r="AM94" s="61">
        <f>+demanda!AM94*HTDCOEF!AM94</f>
        <v>9755705</v>
      </c>
      <c r="AN94" s="61">
        <f>+demanda!AN94*HTDCOEF!AN94</f>
        <v>5125520</v>
      </c>
      <c r="AO94" s="61">
        <f>+demanda!AO94*HTDCOEF!AO94</f>
        <v>6151341</v>
      </c>
      <c r="AP94" s="61">
        <f>+demanda!AP94*HTDCOEF!AP94</f>
        <v>1410611</v>
      </c>
      <c r="AQ94" s="61">
        <f>+demanda!AQ94*HTDCOEF!AQ94</f>
        <v>1367073</v>
      </c>
      <c r="AR94" s="61">
        <f>+demanda!AR94*HTDCOEF!AR94</f>
        <v>234256</v>
      </c>
      <c r="AS94" s="61">
        <f>+demanda!AS94*HTDCOEF!AS94</f>
        <v>358654</v>
      </c>
      <c r="AT94" s="61">
        <f>+demanda!AT94*HTDCOEF!AT94</f>
        <v>90434</v>
      </c>
      <c r="AU94" s="61">
        <f>+demanda!AU94*HTDCOEF!AU94</f>
        <v>266976</v>
      </c>
      <c r="AV94" s="61">
        <f>+demanda!AV94*HTDCOEF!AV94</f>
        <v>160477</v>
      </c>
      <c r="AW94" s="61">
        <f>+demanda!AW94*HTDCOEF!AW94</f>
        <v>42012</v>
      </c>
      <c r="AX94" s="61">
        <f>+demanda!AX94*HTDCOEF!AX94</f>
        <v>647994</v>
      </c>
      <c r="AY94" s="61">
        <f>+demanda!AY94*HTDCOEF!AY94</f>
        <v>281611</v>
      </c>
      <c r="AZ94" s="61">
        <f>+demanda!AZ94*HTDCOEF!AZ94</f>
        <v>183540</v>
      </c>
      <c r="BA94" s="61">
        <f>+demanda!BA94*HTDCOEF!BA94</f>
        <v>252153</v>
      </c>
      <c r="BB94" s="61">
        <f>+demanda!BB94*HTDCOEF!BB94</f>
        <v>53112</v>
      </c>
      <c r="BC94" s="61">
        <f>+demanda!BC94*HTDCOEF!BC94</f>
        <v>142849</v>
      </c>
      <c r="BD94" s="61">
        <f>+demanda!BD94*HTDCOEF!BD94</f>
        <v>133246</v>
      </c>
      <c r="BE94" s="61">
        <f>+demanda!BE94*HTDCOEF!BE94</f>
        <v>35995</v>
      </c>
      <c r="BF94" s="61">
        <f>+demanda!BF94*HTDCOEF!BF94</f>
        <v>278502</v>
      </c>
      <c r="BG94" s="61">
        <f>+demanda!BG94*HTDCOEF!BG94</f>
        <v>118676</v>
      </c>
      <c r="BH94" s="61">
        <f>+demanda!BH94*HTDCOEF!BH94</f>
        <v>50716</v>
      </c>
      <c r="BI94" s="61">
        <f>+demanda!BI94*HTDCOEF!BI94</f>
        <v>106501</v>
      </c>
      <c r="BJ94" s="61">
        <f>+demanda!BJ94*HTDCOEF!BJ94</f>
        <v>37322</v>
      </c>
      <c r="BK94" s="61">
        <f>+demanda!BK94*HTDCOEF!BK94</f>
        <v>124127</v>
      </c>
      <c r="BL94" s="61">
        <f>+demanda!BL94*HTDCOEF!BL94</f>
        <v>27231</v>
      </c>
      <c r="BM94" s="61">
        <f>+demanda!BM94*HTDCOEF!BM94</f>
        <v>6018</v>
      </c>
      <c r="BN94" s="61">
        <f>+demanda!BN94*HTDCOEF!BN94</f>
        <v>369492</v>
      </c>
      <c r="BO94" s="61">
        <f>+demanda!BO94*HTDCOEF!BO94</f>
        <v>162935</v>
      </c>
      <c r="BP94" s="61">
        <f>+demanda!BP94*HTDCOEF!BP94</f>
        <v>963659</v>
      </c>
      <c r="BQ94" s="61">
        <f>+demanda!BQ94*HTDCOEF!BQ94</f>
        <v>1194318</v>
      </c>
      <c r="BR94" s="61">
        <f>+demanda!BR94*HTDCOEF!BR94</f>
        <v>155694</v>
      </c>
      <c r="BS94" s="61">
        <f>+demanda!BS94*HTDCOEF!BS94</f>
        <v>604762</v>
      </c>
      <c r="BT94" s="61">
        <f>+demanda!BT94*HTDCOEF!BT94</f>
        <v>680896</v>
      </c>
      <c r="BU94" s="61">
        <f>+demanda!BU94*HTDCOEF!BU94</f>
        <v>88134</v>
      </c>
      <c r="BV94" s="61">
        <f>+demanda!BV94*HTDCOEF!BV94</f>
        <v>2501651</v>
      </c>
      <c r="BW94" s="61">
        <f>+demanda!BW94*HTDCOEF!BW94</f>
        <v>563374</v>
      </c>
      <c r="BX94" s="61">
        <f>+demanda!BX94*HTDCOEF!BX94</f>
        <v>719425</v>
      </c>
      <c r="BY94" s="61">
        <f>+demanda!BY94*HTDCOEF!BY94</f>
        <v>802610</v>
      </c>
      <c r="BZ94" s="61">
        <f>+demanda!BZ94*HTDCOEF!BZ94</f>
        <v>92565</v>
      </c>
      <c r="CA94" s="61">
        <f>+demanda!CA94*HTDCOEF!CA94</f>
        <v>345476</v>
      </c>
      <c r="CB94" s="61">
        <f>+demanda!CB94*HTDCOEF!CB94</f>
        <v>527333</v>
      </c>
      <c r="CC94" s="61">
        <f>+demanda!CC94*HTDCOEF!CC94</f>
        <v>77163</v>
      </c>
      <c r="CD94" s="61">
        <f>+demanda!CD94*HTDCOEF!CD94</f>
        <v>857409</v>
      </c>
      <c r="CE94" s="61">
        <f>+demanda!CE94*HTDCOEF!CE94</f>
        <v>199980</v>
      </c>
      <c r="CF94" s="61">
        <f>+demanda!CF94*HTDCOEF!CF94</f>
        <v>244234</v>
      </c>
      <c r="CG94" s="61">
        <f>+demanda!CG94*HTDCOEF!CG94</f>
        <v>391709</v>
      </c>
      <c r="CH94" s="61">
        <f>+demanda!CH94*HTDCOEF!CH94</f>
        <v>63129</v>
      </c>
      <c r="CI94" s="61">
        <f>+demanda!CI94*HTDCOEF!CI94</f>
        <v>259285</v>
      </c>
      <c r="CJ94" s="61">
        <f>+demanda!CJ94*HTDCOEF!CJ94</f>
        <v>153563</v>
      </c>
      <c r="CK94" s="61">
        <f>+demanda!CK94*HTDCOEF!CK94</f>
        <v>10971</v>
      </c>
      <c r="CL94" s="61">
        <f>+demanda!CL94*HTDCOEF!CL94</f>
        <v>1644242</v>
      </c>
      <c r="CM94" s="61">
        <f>+demanda!CM94*HTDCOEF!CM94</f>
        <v>363394</v>
      </c>
    </row>
    <row r="95" spans="1:91" s="59" customFormat="1" x14ac:dyDescent="0.3">
      <c r="A95" s="60" t="s">
        <v>227</v>
      </c>
      <c r="B95" s="61">
        <f>+demanda!B95*HTDCOEF!B95</f>
        <v>13028096</v>
      </c>
      <c r="C95" s="61">
        <f>+demanda!C95*HTDCOEF!C95</f>
        <v>2271277</v>
      </c>
      <c r="D95" s="61">
        <f>+demanda!D95*HTDCOEF!D95</f>
        <v>1819172</v>
      </c>
      <c r="E95" s="61">
        <f>+demanda!E95*HTDCOEF!E95</f>
        <v>923121</v>
      </c>
      <c r="F95" s="61">
        <f>+demanda!F95*HTDCOEF!F95</f>
        <v>2586101</v>
      </c>
      <c r="G95" s="61">
        <f>+demanda!G95*HTDCOEF!G95</f>
        <v>1111957</v>
      </c>
      <c r="H95" s="61">
        <f>+demanda!H95*HTDCOEF!H95</f>
        <v>985547</v>
      </c>
      <c r="I95" s="61">
        <f>+demanda!I95*HTDCOEF!I95</f>
        <v>6432729</v>
      </c>
      <c r="J95" s="61">
        <f>+demanda!J95*HTDCOEF!J95</f>
        <v>1346828</v>
      </c>
      <c r="K95" s="61">
        <f>+demanda!K95*HTDCOEF!K95</f>
        <v>218030</v>
      </c>
      <c r="L95" s="61">
        <f>+demanda!L95*HTDCOEF!L95</f>
        <v>315289</v>
      </c>
      <c r="M95" s="61">
        <f>+demanda!M95*HTDCOEF!M95</f>
        <v>893325</v>
      </c>
      <c r="N95" s="61">
        <f>+demanda!N95*HTDCOEF!N95</f>
        <v>712118</v>
      </c>
      <c r="O95" s="61">
        <f>+demanda!O95*HTDCOEF!O95</f>
        <v>470435</v>
      </c>
      <c r="P95" s="61">
        <f>+demanda!P95*HTDCOEF!P95</f>
        <v>6595367</v>
      </c>
      <c r="Q95" s="61">
        <f>+demanda!Q95*HTDCOEF!Q95</f>
        <v>924449</v>
      </c>
      <c r="R95" s="61">
        <f>+demanda!R95*HTDCOEF!R95</f>
        <v>1601142</v>
      </c>
      <c r="S95" s="61">
        <f>+demanda!S95*HTDCOEF!S95</f>
        <v>607832</v>
      </c>
      <c r="T95" s="61">
        <f>+demanda!T95*HTDCOEF!T95</f>
        <v>1692776</v>
      </c>
      <c r="U95" s="61">
        <f>+demanda!U95*HTDCOEF!U95</f>
        <v>399839</v>
      </c>
      <c r="V95" s="61">
        <f>+demanda!V95*HTDCOEF!V95</f>
        <v>515112</v>
      </c>
      <c r="W95" s="61">
        <f>+demanda!W95*HTDCOEF!W95</f>
        <v>47059511</v>
      </c>
      <c r="X95" s="61">
        <f>+demanda!X95*HTDCOEF!X95</f>
        <v>7587225</v>
      </c>
      <c r="Y95" s="61">
        <f>+demanda!Y95*HTDCOEF!Y95</f>
        <v>10848790</v>
      </c>
      <c r="Z95" s="61">
        <f>+demanda!Z95*HTDCOEF!Z95</f>
        <v>6637972</v>
      </c>
      <c r="AA95" s="61">
        <f>+demanda!AA95*HTDCOEF!AA95</f>
        <v>8920781</v>
      </c>
      <c r="AB95" s="61">
        <f>+demanda!AB95*HTDCOEF!AB95</f>
        <v>4034462</v>
      </c>
      <c r="AC95" s="61">
        <f>+demanda!AC95*HTDCOEF!AC95</f>
        <v>2023616</v>
      </c>
      <c r="AD95" s="61">
        <f>+demanda!AD95*HTDCOEF!AD95</f>
        <v>18245766</v>
      </c>
      <c r="AE95" s="61">
        <f>+demanda!AE95*HTDCOEF!AE95</f>
        <v>4374388</v>
      </c>
      <c r="AF95" s="61">
        <f>+demanda!AF95*HTDCOEF!AF95</f>
        <v>969715</v>
      </c>
      <c r="AG95" s="61">
        <f>+demanda!AG95*HTDCOEF!AG95</f>
        <v>1502397</v>
      </c>
      <c r="AH95" s="61">
        <f>+demanda!AH95*HTDCOEF!AH95</f>
        <v>2499681</v>
      </c>
      <c r="AI95" s="61">
        <f>+demanda!AI95*HTDCOEF!AI95</f>
        <v>2570301</v>
      </c>
      <c r="AJ95" s="61">
        <f>+demanda!AJ95*HTDCOEF!AJ95</f>
        <v>833852</v>
      </c>
      <c r="AK95" s="61">
        <f>+demanda!AK95*HTDCOEF!AK95</f>
        <v>28813745</v>
      </c>
      <c r="AL95" s="61">
        <f>+demanda!AL95*HTDCOEF!AL95</f>
        <v>3212837</v>
      </c>
      <c r="AM95" s="61">
        <f>+demanda!AM95*HTDCOEF!AM95</f>
        <v>9879075</v>
      </c>
      <c r="AN95" s="61">
        <f>+demanda!AN95*HTDCOEF!AN95</f>
        <v>5135576</v>
      </c>
      <c r="AO95" s="61">
        <f>+demanda!AO95*HTDCOEF!AO95</f>
        <v>6421100</v>
      </c>
      <c r="AP95" s="61">
        <f>+demanda!AP95*HTDCOEF!AP95</f>
        <v>1464160</v>
      </c>
      <c r="AQ95" s="61">
        <f>+demanda!AQ95*HTDCOEF!AQ95</f>
        <v>1189764</v>
      </c>
      <c r="AR95" s="61">
        <f>+demanda!AR95*HTDCOEF!AR95</f>
        <v>263775</v>
      </c>
      <c r="AS95" s="61">
        <f>+demanda!AS95*HTDCOEF!AS95</f>
        <v>375349</v>
      </c>
      <c r="AT95" s="61">
        <f>+demanda!AT95*HTDCOEF!AT95</f>
        <v>101454</v>
      </c>
      <c r="AU95" s="61">
        <f>+demanda!AU95*HTDCOEF!AU95</f>
        <v>314424</v>
      </c>
      <c r="AV95" s="61">
        <f>+demanda!AV95*HTDCOEF!AV95</f>
        <v>163977</v>
      </c>
      <c r="AW95" s="61">
        <f>+demanda!AW95*HTDCOEF!AW95</f>
        <v>51762</v>
      </c>
      <c r="AX95" s="61">
        <f>+demanda!AX95*HTDCOEF!AX95</f>
        <v>682101</v>
      </c>
      <c r="AY95" s="61">
        <f>+demanda!AY95*HTDCOEF!AY95</f>
        <v>318436</v>
      </c>
      <c r="AZ95" s="61">
        <f>+demanda!AZ95*HTDCOEF!AZ95</f>
        <v>212170</v>
      </c>
      <c r="BA95" s="61">
        <f>+demanda!BA95*HTDCOEF!BA95</f>
        <v>276749</v>
      </c>
      <c r="BB95" s="61">
        <f>+demanda!BB95*HTDCOEF!BB95</f>
        <v>61463</v>
      </c>
      <c r="BC95" s="61">
        <f>+demanda!BC95*HTDCOEF!BC95</f>
        <v>176864</v>
      </c>
      <c r="BD95" s="61">
        <f>+demanda!BD95*HTDCOEF!BD95</f>
        <v>132707</v>
      </c>
      <c r="BE95" s="61">
        <f>+demanda!BE95*HTDCOEF!BE95</f>
        <v>44191</v>
      </c>
      <c r="BF95" s="61">
        <f>+demanda!BF95*HTDCOEF!BF95</f>
        <v>316349</v>
      </c>
      <c r="BG95" s="61">
        <f>+demanda!BG95*HTDCOEF!BG95</f>
        <v>126336</v>
      </c>
      <c r="BH95" s="61">
        <f>+demanda!BH95*HTDCOEF!BH95</f>
        <v>51605</v>
      </c>
      <c r="BI95" s="61">
        <f>+demanda!BI95*HTDCOEF!BI95</f>
        <v>98600</v>
      </c>
      <c r="BJ95" s="61">
        <f>+demanda!BJ95*HTDCOEF!BJ95</f>
        <v>39991</v>
      </c>
      <c r="BK95" s="61">
        <f>+demanda!BK95*HTDCOEF!BK95</f>
        <v>137560</v>
      </c>
      <c r="BL95" s="61">
        <f>+demanda!BL95*HTDCOEF!BL95</f>
        <v>31270</v>
      </c>
      <c r="BM95" s="61">
        <f>+demanda!BM95*HTDCOEF!BM95</f>
        <v>7571</v>
      </c>
      <c r="BN95" s="61">
        <f>+demanda!BN95*HTDCOEF!BN95</f>
        <v>365752</v>
      </c>
      <c r="BO95" s="61">
        <f>+demanda!BO95*HTDCOEF!BO95</f>
        <v>192100</v>
      </c>
      <c r="BP95" s="61">
        <f>+demanda!BP95*HTDCOEF!BP95</f>
        <v>1092142</v>
      </c>
      <c r="BQ95" s="61">
        <f>+demanda!BQ95*HTDCOEF!BQ95</f>
        <v>1352584</v>
      </c>
      <c r="BR95" s="61">
        <f>+demanda!BR95*HTDCOEF!BR95</f>
        <v>183396</v>
      </c>
      <c r="BS95" s="61">
        <f>+demanda!BS95*HTDCOEF!BS95</f>
        <v>717091</v>
      </c>
      <c r="BT95" s="61">
        <f>+demanda!BT95*HTDCOEF!BT95</f>
        <v>769258</v>
      </c>
      <c r="BU95" s="61">
        <f>+demanda!BU95*HTDCOEF!BU95</f>
        <v>103291</v>
      </c>
      <c r="BV95" s="61">
        <f>+demanda!BV95*HTDCOEF!BV95</f>
        <v>2730223</v>
      </c>
      <c r="BW95" s="61">
        <f>+demanda!BW95*HTDCOEF!BW95</f>
        <v>639241</v>
      </c>
      <c r="BX95" s="61">
        <f>+demanda!BX95*HTDCOEF!BX95</f>
        <v>823539</v>
      </c>
      <c r="BY95" s="61">
        <f>+demanda!BY95*HTDCOEF!BY95</f>
        <v>996252</v>
      </c>
      <c r="BZ95" s="61">
        <f>+demanda!BZ95*HTDCOEF!BZ95</f>
        <v>114699</v>
      </c>
      <c r="CA95" s="61">
        <f>+demanda!CA95*HTDCOEF!CA95</f>
        <v>440853</v>
      </c>
      <c r="CB95" s="61">
        <f>+demanda!CB95*HTDCOEF!CB95</f>
        <v>590245</v>
      </c>
      <c r="CC95" s="61">
        <f>+demanda!CC95*HTDCOEF!CC95</f>
        <v>91444</v>
      </c>
      <c r="CD95" s="61">
        <f>+demanda!CD95*HTDCOEF!CD95</f>
        <v>1095971</v>
      </c>
      <c r="CE95" s="61">
        <f>+demanda!CE95*HTDCOEF!CE95</f>
        <v>221385</v>
      </c>
      <c r="CF95" s="61">
        <f>+demanda!CF95*HTDCOEF!CF95</f>
        <v>268603</v>
      </c>
      <c r="CG95" s="61">
        <f>+demanda!CG95*HTDCOEF!CG95</f>
        <v>356332</v>
      </c>
      <c r="CH95" s="61">
        <f>+demanda!CH95*HTDCOEF!CH95</f>
        <v>68697</v>
      </c>
      <c r="CI95" s="61">
        <f>+demanda!CI95*HTDCOEF!CI95</f>
        <v>276239</v>
      </c>
      <c r="CJ95" s="61">
        <f>+demanda!CJ95*HTDCOEF!CJ95</f>
        <v>179012</v>
      </c>
      <c r="CK95" s="61">
        <f>+demanda!CK95*HTDCOEF!CK95</f>
        <v>11846</v>
      </c>
      <c r="CL95" s="61">
        <f>+demanda!CL95*HTDCOEF!CL95</f>
        <v>1634252</v>
      </c>
      <c r="CM95" s="61">
        <f>+demanda!CM95*HTDCOEF!CM95</f>
        <v>417856</v>
      </c>
    </row>
    <row r="96" spans="1:91" s="59" customFormat="1" x14ac:dyDescent="0.3">
      <c r="A96" s="60" t="s">
        <v>228</v>
      </c>
      <c r="B96" s="61">
        <f>+demanda!B96*HTDCOEF!B96</f>
        <v>11038778</v>
      </c>
      <c r="C96" s="61">
        <f>+demanda!C96*HTDCOEF!C96</f>
        <v>2017526</v>
      </c>
      <c r="D96" s="61">
        <f>+demanda!D96*HTDCOEF!D96</f>
        <v>1570751</v>
      </c>
      <c r="E96" s="61">
        <f>+demanda!E96*HTDCOEF!E96</f>
        <v>788645</v>
      </c>
      <c r="F96" s="61">
        <f>+demanda!F96*HTDCOEF!F96</f>
        <v>2064468</v>
      </c>
      <c r="G96" s="61">
        <f>+demanda!G96*HTDCOEF!G96</f>
        <v>862775</v>
      </c>
      <c r="H96" s="61">
        <f>+demanda!H96*HTDCOEF!H96</f>
        <v>1079479</v>
      </c>
      <c r="I96" s="61">
        <f>+demanda!I96*HTDCOEF!I96</f>
        <v>4809515</v>
      </c>
      <c r="J96" s="61">
        <f>+demanda!J96*HTDCOEF!J96</f>
        <v>969409</v>
      </c>
      <c r="K96" s="61">
        <f>+demanda!K96*HTDCOEF!K96</f>
        <v>167143</v>
      </c>
      <c r="L96" s="61">
        <f>+demanda!L96*HTDCOEF!L96</f>
        <v>225877</v>
      </c>
      <c r="M96" s="61">
        <f>+demanda!M96*HTDCOEF!M96</f>
        <v>657336</v>
      </c>
      <c r="N96" s="61">
        <f>+demanda!N96*HTDCOEF!N96</f>
        <v>470731</v>
      </c>
      <c r="O96" s="61">
        <f>+demanda!O96*HTDCOEF!O96</f>
        <v>504841</v>
      </c>
      <c r="P96" s="61">
        <f>+demanda!P96*HTDCOEF!P96</f>
        <v>6229262</v>
      </c>
      <c r="Q96" s="61">
        <f>+demanda!Q96*HTDCOEF!Q96</f>
        <v>1048117</v>
      </c>
      <c r="R96" s="61">
        <f>+demanda!R96*HTDCOEF!R96</f>
        <v>1403608</v>
      </c>
      <c r="S96" s="61">
        <f>+demanda!S96*HTDCOEF!S96</f>
        <v>562768</v>
      </c>
      <c r="T96" s="61">
        <f>+demanda!T96*HTDCOEF!T96</f>
        <v>1407132</v>
      </c>
      <c r="U96" s="61">
        <f>+demanda!U96*HTDCOEF!U96</f>
        <v>392044</v>
      </c>
      <c r="V96" s="61">
        <f>+demanda!V96*HTDCOEF!V96</f>
        <v>574638</v>
      </c>
      <c r="W96" s="61">
        <f>+demanda!W96*HTDCOEF!W96</f>
        <v>37572668</v>
      </c>
      <c r="X96" s="61">
        <f>+demanda!X96*HTDCOEF!X96</f>
        <v>6048766</v>
      </c>
      <c r="Y96" s="61">
        <f>+demanda!Y96*HTDCOEF!Y96</f>
        <v>9003638</v>
      </c>
      <c r="Z96" s="61">
        <f>+demanda!Z96*HTDCOEF!Z96</f>
        <v>5616699</v>
      </c>
      <c r="AA96" s="61">
        <f>+demanda!AA96*HTDCOEF!AA96</f>
        <v>6563459</v>
      </c>
      <c r="AB96" s="61">
        <f>+demanda!AB96*HTDCOEF!AB96</f>
        <v>2985150</v>
      </c>
      <c r="AC96" s="61">
        <f>+demanda!AC96*HTDCOEF!AC96</f>
        <v>2271724</v>
      </c>
      <c r="AD96" s="61">
        <f>+demanda!AD96*HTDCOEF!AD96</f>
        <v>11541054</v>
      </c>
      <c r="AE96" s="61">
        <f>+demanda!AE96*HTDCOEF!AE96</f>
        <v>2526242</v>
      </c>
      <c r="AF96" s="61">
        <f>+demanda!AF96*HTDCOEF!AF96</f>
        <v>608876</v>
      </c>
      <c r="AG96" s="61">
        <f>+demanda!AG96*HTDCOEF!AG96</f>
        <v>938620</v>
      </c>
      <c r="AH96" s="61">
        <f>+demanda!AH96*HTDCOEF!AH96</f>
        <v>1455608</v>
      </c>
      <c r="AI96" s="61">
        <f>+demanda!AI96*HTDCOEF!AI96</f>
        <v>1535854</v>
      </c>
      <c r="AJ96" s="61">
        <f>+demanda!AJ96*HTDCOEF!AJ96</f>
        <v>896359</v>
      </c>
      <c r="AK96" s="61">
        <f>+demanda!AK96*HTDCOEF!AK96</f>
        <v>26031614</v>
      </c>
      <c r="AL96" s="61">
        <f>+demanda!AL96*HTDCOEF!AL96</f>
        <v>3522524</v>
      </c>
      <c r="AM96" s="61">
        <f>+demanda!AM96*HTDCOEF!AM96</f>
        <v>8394762</v>
      </c>
      <c r="AN96" s="61">
        <f>+demanda!AN96*HTDCOEF!AN96</f>
        <v>4678079</v>
      </c>
      <c r="AO96" s="61">
        <f>+demanda!AO96*HTDCOEF!AO96</f>
        <v>5107852</v>
      </c>
      <c r="AP96" s="61">
        <f>+demanda!AP96*HTDCOEF!AP96</f>
        <v>1449296</v>
      </c>
      <c r="AQ96" s="61">
        <f>+demanda!AQ96*HTDCOEF!AQ96</f>
        <v>1375365</v>
      </c>
      <c r="AR96" s="61">
        <f>+demanda!AR96*HTDCOEF!AR96</f>
        <v>175490</v>
      </c>
      <c r="AS96" s="61">
        <f>+demanda!AS96*HTDCOEF!AS96</f>
        <v>308278</v>
      </c>
      <c r="AT96" s="61">
        <f>+demanda!AT96*HTDCOEF!AT96</f>
        <v>106746</v>
      </c>
      <c r="AU96" s="61">
        <f>+demanda!AU96*HTDCOEF!AU96</f>
        <v>294782</v>
      </c>
      <c r="AV96" s="61">
        <f>+demanda!AV96*HTDCOEF!AV96</f>
        <v>133230</v>
      </c>
      <c r="AW96" s="61">
        <f>+demanda!AW96*HTDCOEF!AW96</f>
        <v>49096</v>
      </c>
      <c r="AX96" s="61">
        <f>+demanda!AX96*HTDCOEF!AX96</f>
        <v>609398</v>
      </c>
      <c r="AY96" s="61">
        <f>+demanda!AY96*HTDCOEF!AY96</f>
        <v>340505</v>
      </c>
      <c r="AZ96" s="61">
        <f>+demanda!AZ96*HTDCOEF!AZ96</f>
        <v>131278</v>
      </c>
      <c r="BA96" s="61">
        <f>+demanda!BA96*HTDCOEF!BA96</f>
        <v>185473</v>
      </c>
      <c r="BB96" s="61">
        <f>+demanda!BB96*HTDCOEF!BB96</f>
        <v>58235</v>
      </c>
      <c r="BC96" s="61">
        <f>+demanda!BC96*HTDCOEF!BC96</f>
        <v>135183</v>
      </c>
      <c r="BD96" s="61">
        <f>+demanda!BD96*HTDCOEF!BD96</f>
        <v>97167</v>
      </c>
      <c r="BE96" s="61">
        <f>+demanda!BE96*HTDCOEF!BE96</f>
        <v>39465</v>
      </c>
      <c r="BF96" s="61">
        <f>+demanda!BF96*HTDCOEF!BF96</f>
        <v>187689</v>
      </c>
      <c r="BG96" s="61">
        <f>+demanda!BG96*HTDCOEF!BG96</f>
        <v>134919</v>
      </c>
      <c r="BH96" s="61">
        <f>+demanda!BH96*HTDCOEF!BH96</f>
        <v>44213</v>
      </c>
      <c r="BI96" s="61">
        <f>+demanda!BI96*HTDCOEF!BI96</f>
        <v>122805</v>
      </c>
      <c r="BJ96" s="61">
        <f>+demanda!BJ96*HTDCOEF!BJ96</f>
        <v>48511</v>
      </c>
      <c r="BK96" s="61">
        <f>+demanda!BK96*HTDCOEF!BK96</f>
        <v>159599</v>
      </c>
      <c r="BL96" s="61">
        <f>+demanda!BL96*HTDCOEF!BL96</f>
        <v>36063</v>
      </c>
      <c r="BM96" s="61">
        <f>+demanda!BM96*HTDCOEF!BM96</f>
        <v>9631</v>
      </c>
      <c r="BN96" s="61">
        <f>+demanda!BN96*HTDCOEF!BN96</f>
        <v>421709</v>
      </c>
      <c r="BO96" s="61">
        <f>+demanda!BO96*HTDCOEF!BO96</f>
        <v>205586</v>
      </c>
      <c r="BP96" s="61">
        <f>+demanda!BP96*HTDCOEF!BP96</f>
        <v>707225</v>
      </c>
      <c r="BQ96" s="61">
        <f>+demanda!BQ96*HTDCOEF!BQ96</f>
        <v>1016135</v>
      </c>
      <c r="BR96" s="61">
        <f>+demanda!BR96*HTDCOEF!BR96</f>
        <v>179823</v>
      </c>
      <c r="BS96" s="61">
        <f>+demanda!BS96*HTDCOEF!BS96</f>
        <v>620611</v>
      </c>
      <c r="BT96" s="61">
        <f>+demanda!BT96*HTDCOEF!BT96</f>
        <v>546455</v>
      </c>
      <c r="BU96" s="61">
        <f>+demanda!BU96*HTDCOEF!BU96</f>
        <v>86136</v>
      </c>
      <c r="BV96" s="61">
        <f>+demanda!BV96*HTDCOEF!BV96</f>
        <v>2231850</v>
      </c>
      <c r="BW96" s="61">
        <f>+demanda!BW96*HTDCOEF!BW96</f>
        <v>660530</v>
      </c>
      <c r="BX96" s="61">
        <f>+demanda!BX96*HTDCOEF!BX96</f>
        <v>456806</v>
      </c>
      <c r="BY96" s="61">
        <f>+demanda!BY96*HTDCOEF!BY96</f>
        <v>532160</v>
      </c>
      <c r="BZ96" s="61">
        <f>+demanda!BZ96*HTDCOEF!BZ96</f>
        <v>98943</v>
      </c>
      <c r="CA96" s="61">
        <f>+demanda!CA96*HTDCOEF!CA96</f>
        <v>293830</v>
      </c>
      <c r="CB96" s="61">
        <f>+demanda!CB96*HTDCOEF!CB96</f>
        <v>332607</v>
      </c>
      <c r="CC96" s="61">
        <f>+demanda!CC96*HTDCOEF!CC96</f>
        <v>70360</v>
      </c>
      <c r="CD96" s="61">
        <f>+demanda!CD96*HTDCOEF!CD96</f>
        <v>512241</v>
      </c>
      <c r="CE96" s="61">
        <f>+demanda!CE96*HTDCOEF!CE96</f>
        <v>229295</v>
      </c>
      <c r="CF96" s="61">
        <f>+demanda!CF96*HTDCOEF!CF96</f>
        <v>250420</v>
      </c>
      <c r="CG96" s="61">
        <f>+demanda!CG96*HTDCOEF!CG96</f>
        <v>483975</v>
      </c>
      <c r="CH96" s="61">
        <f>+demanda!CH96*HTDCOEF!CH96</f>
        <v>80880</v>
      </c>
      <c r="CI96" s="61">
        <f>+demanda!CI96*HTDCOEF!CI96</f>
        <v>326781</v>
      </c>
      <c r="CJ96" s="61">
        <f>+demanda!CJ96*HTDCOEF!CJ96</f>
        <v>213849</v>
      </c>
      <c r="CK96" s="61">
        <f>+demanda!CK96*HTDCOEF!CK96</f>
        <v>15776</v>
      </c>
      <c r="CL96" s="61">
        <f>+demanda!CL96*HTDCOEF!CL96</f>
        <v>1719609</v>
      </c>
      <c r="CM96" s="61">
        <f>+demanda!CM96*HTDCOEF!CM96</f>
        <v>431235</v>
      </c>
    </row>
    <row r="97" spans="1:91" s="59" customFormat="1" x14ac:dyDescent="0.3">
      <c r="A97" s="60" t="s">
        <v>229</v>
      </c>
      <c r="B97" s="61">
        <f>+demanda!B97*HTDCOEF!B97</f>
        <v>9772631</v>
      </c>
      <c r="C97" s="61">
        <f>+demanda!C97*HTDCOEF!C97</f>
        <v>1784641</v>
      </c>
      <c r="D97" s="61">
        <f>+demanda!D97*HTDCOEF!D97</f>
        <v>1014323</v>
      </c>
      <c r="E97" s="61">
        <f>+demanda!E97*HTDCOEF!E97</f>
        <v>855563</v>
      </c>
      <c r="F97" s="61">
        <f>+demanda!F97*HTDCOEF!F97</f>
        <v>1824566</v>
      </c>
      <c r="G97" s="61">
        <f>+demanda!G97*HTDCOEF!G97</f>
        <v>775806</v>
      </c>
      <c r="H97" s="61">
        <f>+demanda!H97*HTDCOEF!H97</f>
        <v>1175876</v>
      </c>
      <c r="I97" s="61">
        <f>+demanda!I97*HTDCOEF!I97</f>
        <v>4321124</v>
      </c>
      <c r="J97" s="61">
        <f>+demanda!J97*HTDCOEF!J97</f>
        <v>790448</v>
      </c>
      <c r="K97" s="61">
        <f>+demanda!K97*HTDCOEF!K97</f>
        <v>119164</v>
      </c>
      <c r="L97" s="61">
        <f>+demanda!L97*HTDCOEF!L97</f>
        <v>182455</v>
      </c>
      <c r="M97" s="61">
        <f>+demanda!M97*HTDCOEF!M97</f>
        <v>564919</v>
      </c>
      <c r="N97" s="61">
        <f>+demanda!N97*HTDCOEF!N97</f>
        <v>412498</v>
      </c>
      <c r="O97" s="61">
        <f>+demanda!O97*HTDCOEF!O97</f>
        <v>564969</v>
      </c>
      <c r="P97" s="61">
        <f>+demanda!P97*HTDCOEF!P97</f>
        <v>5451507</v>
      </c>
      <c r="Q97" s="61">
        <f>+demanda!Q97*HTDCOEF!Q97</f>
        <v>994193</v>
      </c>
      <c r="R97" s="61">
        <f>+demanda!R97*HTDCOEF!R97</f>
        <v>895159</v>
      </c>
      <c r="S97" s="61">
        <f>+demanda!S97*HTDCOEF!S97</f>
        <v>673109</v>
      </c>
      <c r="T97" s="61">
        <f>+demanda!T97*HTDCOEF!T97</f>
        <v>1259647</v>
      </c>
      <c r="U97" s="61">
        <f>+demanda!U97*HTDCOEF!U97</f>
        <v>363309</v>
      </c>
      <c r="V97" s="61">
        <f>+demanda!V97*HTDCOEF!V97</f>
        <v>610908</v>
      </c>
      <c r="W97" s="61">
        <f>+demanda!W97*HTDCOEF!W97</f>
        <v>30363238</v>
      </c>
      <c r="X97" s="61">
        <f>+demanda!X97*HTDCOEF!X97</f>
        <v>4788946</v>
      </c>
      <c r="Y97" s="61">
        <f>+demanda!Y97*HTDCOEF!Y97</f>
        <v>5826078</v>
      </c>
      <c r="Z97" s="61">
        <f>+demanda!Z97*HTDCOEF!Z97</f>
        <v>5723223</v>
      </c>
      <c r="AA97" s="61">
        <f>+demanda!AA97*HTDCOEF!AA97</f>
        <v>4827211</v>
      </c>
      <c r="AB97" s="61">
        <f>+demanda!AB97*HTDCOEF!AB97</f>
        <v>2497353</v>
      </c>
      <c r="AC97" s="61">
        <f>+demanda!AC97*HTDCOEF!AC97</f>
        <v>2360610</v>
      </c>
      <c r="AD97" s="61">
        <f>+demanda!AD97*HTDCOEF!AD97</f>
        <v>8784169</v>
      </c>
      <c r="AE97" s="61">
        <f>+demanda!AE97*HTDCOEF!AE97</f>
        <v>1583316</v>
      </c>
      <c r="AF97" s="61">
        <f>+demanda!AF97*HTDCOEF!AF97</f>
        <v>294200</v>
      </c>
      <c r="AG97" s="61">
        <f>+demanda!AG97*HTDCOEF!AG97</f>
        <v>680526</v>
      </c>
      <c r="AH97" s="61">
        <f>+demanda!AH97*HTDCOEF!AH97</f>
        <v>1011581</v>
      </c>
      <c r="AI97" s="61">
        <f>+demanda!AI97*HTDCOEF!AI97</f>
        <v>1096940</v>
      </c>
      <c r="AJ97" s="61">
        <f>+demanda!AJ97*HTDCOEF!AJ97</f>
        <v>943801</v>
      </c>
      <c r="AK97" s="61">
        <f>+demanda!AK97*HTDCOEF!AK97</f>
        <v>21579069</v>
      </c>
      <c r="AL97" s="61">
        <f>+demanda!AL97*HTDCOEF!AL97</f>
        <v>3205630</v>
      </c>
      <c r="AM97" s="61">
        <f>+demanda!AM97*HTDCOEF!AM97</f>
        <v>5531878</v>
      </c>
      <c r="AN97" s="61">
        <f>+demanda!AN97*HTDCOEF!AN97</f>
        <v>5042697</v>
      </c>
      <c r="AO97" s="61">
        <f>+demanda!AO97*HTDCOEF!AO97</f>
        <v>3815630</v>
      </c>
      <c r="AP97" s="61">
        <f>+demanda!AP97*HTDCOEF!AP97</f>
        <v>1400413</v>
      </c>
      <c r="AQ97" s="61">
        <f>+demanda!AQ97*HTDCOEF!AQ97</f>
        <v>1416809</v>
      </c>
      <c r="AR97" s="61">
        <f>+demanda!AR97*HTDCOEF!AR97</f>
        <v>97045</v>
      </c>
      <c r="AS97" s="61">
        <f>+demanda!AS97*HTDCOEF!AS97</f>
        <v>248441</v>
      </c>
      <c r="AT97" s="61">
        <f>+demanda!AT97*HTDCOEF!AT97</f>
        <v>114877</v>
      </c>
      <c r="AU97" s="61">
        <f>+demanda!AU97*HTDCOEF!AU97</f>
        <v>292672</v>
      </c>
      <c r="AV97" s="61">
        <f>+demanda!AV97*HTDCOEF!AV97</f>
        <v>79774</v>
      </c>
      <c r="AW97" s="61">
        <f>+demanda!AW97*HTDCOEF!AW97</f>
        <v>52198</v>
      </c>
      <c r="AX97" s="61">
        <f>+demanda!AX97*HTDCOEF!AX97</f>
        <v>536722</v>
      </c>
      <c r="AY97" s="61">
        <f>+demanda!AY97*HTDCOEF!AY97</f>
        <v>362912</v>
      </c>
      <c r="AZ97" s="61">
        <f>+demanda!AZ97*HTDCOEF!AZ97</f>
        <v>66503</v>
      </c>
      <c r="BA97" s="61">
        <f>+demanda!BA97*HTDCOEF!BA97</f>
        <v>132894</v>
      </c>
      <c r="BB97" s="61">
        <f>+demanda!BB97*HTDCOEF!BB97</f>
        <v>60869</v>
      </c>
      <c r="BC97" s="61">
        <f>+demanda!BC97*HTDCOEF!BC97</f>
        <v>126392</v>
      </c>
      <c r="BD97" s="61">
        <f>+demanda!BD97*HTDCOEF!BD97</f>
        <v>57930</v>
      </c>
      <c r="BE97" s="61">
        <f>+demanda!BE97*HTDCOEF!BE97</f>
        <v>44797</v>
      </c>
      <c r="BF97" s="61">
        <f>+demanda!BF97*HTDCOEF!BF97</f>
        <v>158911</v>
      </c>
      <c r="BG97" s="61">
        <f>+demanda!BG97*HTDCOEF!BG97</f>
        <v>142151</v>
      </c>
      <c r="BH97" s="61">
        <f>+demanda!BH97*HTDCOEF!BH97</f>
        <v>30542</v>
      </c>
      <c r="BI97" s="61">
        <f>+demanda!BI97*HTDCOEF!BI97</f>
        <v>115547</v>
      </c>
      <c r="BJ97" s="61">
        <f>+demanda!BJ97*HTDCOEF!BJ97</f>
        <v>54008</v>
      </c>
      <c r="BK97" s="61">
        <f>+demanda!BK97*HTDCOEF!BK97</f>
        <v>166279</v>
      </c>
      <c r="BL97" s="61">
        <f>+demanda!BL97*HTDCOEF!BL97</f>
        <v>21844</v>
      </c>
      <c r="BM97" s="61">
        <f>+demanda!BM97*HTDCOEF!BM97</f>
        <v>7401</v>
      </c>
      <c r="BN97" s="61">
        <f>+demanda!BN97*HTDCOEF!BN97</f>
        <v>377811</v>
      </c>
      <c r="BO97" s="61">
        <f>+demanda!BO97*HTDCOEF!BO97</f>
        <v>220761</v>
      </c>
      <c r="BP97" s="61">
        <f>+demanda!BP97*HTDCOEF!BP97</f>
        <v>298266</v>
      </c>
      <c r="BQ97" s="61">
        <f>+demanda!BQ97*HTDCOEF!BQ97</f>
        <v>717129</v>
      </c>
      <c r="BR97" s="61">
        <f>+demanda!BR97*HTDCOEF!BR97</f>
        <v>191455</v>
      </c>
      <c r="BS97" s="61">
        <f>+demanda!BS97*HTDCOEF!BS97</f>
        <v>581614</v>
      </c>
      <c r="BT97" s="61">
        <f>+demanda!BT97*HTDCOEF!BT97</f>
        <v>250872</v>
      </c>
      <c r="BU97" s="61">
        <f>+demanda!BU97*HTDCOEF!BU97</f>
        <v>88109</v>
      </c>
      <c r="BV97" s="61">
        <f>+demanda!BV97*HTDCOEF!BV97</f>
        <v>1962760</v>
      </c>
      <c r="BW97" s="61">
        <f>+demanda!BW97*HTDCOEF!BW97</f>
        <v>698740</v>
      </c>
      <c r="BX97" s="61">
        <f>+demanda!BX97*HTDCOEF!BX97</f>
        <v>147884</v>
      </c>
      <c r="BY97" s="61">
        <f>+demanda!BY97*HTDCOEF!BY97</f>
        <v>284112</v>
      </c>
      <c r="BZ97" s="61">
        <f>+demanda!BZ97*HTDCOEF!BZ97</f>
        <v>101065</v>
      </c>
      <c r="CA97" s="61">
        <f>+demanda!CA97*HTDCOEF!CA97</f>
        <v>246518</v>
      </c>
      <c r="CB97" s="61">
        <f>+demanda!CB97*HTDCOEF!CB97</f>
        <v>133668</v>
      </c>
      <c r="CC97" s="61">
        <f>+demanda!CC97*HTDCOEF!CC97</f>
        <v>75755</v>
      </c>
      <c r="CD97" s="61">
        <f>+demanda!CD97*HTDCOEF!CD97</f>
        <v>349271</v>
      </c>
      <c r="CE97" s="61">
        <f>+demanda!CE97*HTDCOEF!CE97</f>
        <v>245043</v>
      </c>
      <c r="CF97" s="61">
        <f>+demanda!CF97*HTDCOEF!CF97</f>
        <v>150382</v>
      </c>
      <c r="CG97" s="61">
        <f>+demanda!CG97*HTDCOEF!CG97</f>
        <v>433017</v>
      </c>
      <c r="CH97" s="61">
        <f>+demanda!CH97*HTDCOEF!CH97</f>
        <v>90390</v>
      </c>
      <c r="CI97" s="61">
        <f>+demanda!CI97*HTDCOEF!CI97</f>
        <v>335096</v>
      </c>
      <c r="CJ97" s="61">
        <f>+demanda!CJ97*HTDCOEF!CJ97</f>
        <v>117205</v>
      </c>
      <c r="CK97" s="61">
        <f>+demanda!CK97*HTDCOEF!CK97</f>
        <v>12354</v>
      </c>
      <c r="CL97" s="61">
        <f>+demanda!CL97*HTDCOEF!CL97</f>
        <v>1613489</v>
      </c>
      <c r="CM97" s="61">
        <f>+demanda!CM97*HTDCOEF!CM97</f>
        <v>453697</v>
      </c>
    </row>
    <row r="98" spans="1:91" s="59" customFormat="1" x14ac:dyDescent="0.3">
      <c r="A98" s="60" t="s">
        <v>230</v>
      </c>
      <c r="B98" s="61">
        <f>+demanda!B98*HTDCOEF!B98</f>
        <v>6693210</v>
      </c>
      <c r="C98" s="61">
        <f>+demanda!C98*HTDCOEF!C98</f>
        <v>1206770</v>
      </c>
      <c r="D98" s="61">
        <f>+demanda!D98*HTDCOEF!D98</f>
        <v>118428</v>
      </c>
      <c r="E98" s="61">
        <f>+demanda!E98*HTDCOEF!E98</f>
        <v>779629</v>
      </c>
      <c r="F98" s="61">
        <f>+demanda!F98*HTDCOEF!F98</f>
        <v>1204415</v>
      </c>
      <c r="G98" s="61">
        <f>+demanda!G98*HTDCOEF!G98</f>
        <v>649993</v>
      </c>
      <c r="H98" s="61">
        <f>+demanda!H98*HTDCOEF!H98</f>
        <v>1058042</v>
      </c>
      <c r="I98" s="61">
        <f>+demanda!I98*HTDCOEF!I98</f>
        <v>3585911</v>
      </c>
      <c r="J98" s="61">
        <f>+demanda!J98*HTDCOEF!J98</f>
        <v>660806</v>
      </c>
      <c r="K98" s="61">
        <f>+demanda!K98*HTDCOEF!K98</f>
        <v>45381</v>
      </c>
      <c r="L98" s="61">
        <f>+demanda!L98*HTDCOEF!L98</f>
        <v>144980</v>
      </c>
      <c r="M98" s="61">
        <f>+demanda!M98*HTDCOEF!M98</f>
        <v>443718</v>
      </c>
      <c r="N98" s="61">
        <f>+demanda!N98*HTDCOEF!N98</f>
        <v>383010</v>
      </c>
      <c r="O98" s="61">
        <f>+demanda!O98*HTDCOEF!O98</f>
        <v>561920</v>
      </c>
      <c r="P98" s="61">
        <f>+demanda!P98*HTDCOEF!P98</f>
        <v>3107299</v>
      </c>
      <c r="Q98" s="61">
        <f>+demanda!Q98*HTDCOEF!Q98</f>
        <v>545964</v>
      </c>
      <c r="R98" s="61">
        <f>+demanda!R98*HTDCOEF!R98</f>
        <v>73047</v>
      </c>
      <c r="S98" s="61">
        <f>+demanda!S98*HTDCOEF!S98</f>
        <v>634648</v>
      </c>
      <c r="T98" s="61">
        <f>+demanda!T98*HTDCOEF!T98</f>
        <v>760696</v>
      </c>
      <c r="U98" s="61">
        <f>+demanda!U98*HTDCOEF!U98</f>
        <v>266983</v>
      </c>
      <c r="V98" s="61">
        <f>+demanda!V98*HTDCOEF!V98</f>
        <v>496122</v>
      </c>
      <c r="W98" s="61">
        <f>+demanda!W98*HTDCOEF!W98</f>
        <v>18339394</v>
      </c>
      <c r="X98" s="61">
        <f>+demanda!X98*HTDCOEF!X98</f>
        <v>2798134</v>
      </c>
      <c r="Y98" s="61">
        <f>+demanda!Y98*HTDCOEF!Y98</f>
        <v>393987</v>
      </c>
      <c r="Z98" s="61">
        <f>+demanda!Z98*HTDCOEF!Z98</f>
        <v>5389054</v>
      </c>
      <c r="AA98" s="61">
        <f>+demanda!AA98*HTDCOEF!AA98</f>
        <v>2593735</v>
      </c>
      <c r="AB98" s="61">
        <f>+demanda!AB98*HTDCOEF!AB98</f>
        <v>1887816</v>
      </c>
      <c r="AC98" s="61">
        <f>+demanda!AC98*HTDCOEF!AC98</f>
        <v>2135453</v>
      </c>
      <c r="AD98" s="61">
        <f>+demanda!AD98*HTDCOEF!AD98</f>
        <v>7200004</v>
      </c>
      <c r="AE98" s="61">
        <f>+demanda!AE98*HTDCOEF!AE98</f>
        <v>1307808</v>
      </c>
      <c r="AF98" s="61">
        <f>+demanda!AF98*HTDCOEF!AF98</f>
        <v>91267</v>
      </c>
      <c r="AG98" s="61">
        <f>+demanda!AG98*HTDCOEF!AG98</f>
        <v>546615</v>
      </c>
      <c r="AH98" s="61">
        <f>+demanda!AH98*HTDCOEF!AH98</f>
        <v>787645</v>
      </c>
      <c r="AI98" s="61">
        <f>+demanda!AI98*HTDCOEF!AI98</f>
        <v>951138</v>
      </c>
      <c r="AJ98" s="61">
        <f>+demanda!AJ98*HTDCOEF!AJ98</f>
        <v>985092</v>
      </c>
      <c r="AK98" s="61">
        <f>+demanda!AK98*HTDCOEF!AK98</f>
        <v>11139390</v>
      </c>
      <c r="AL98" s="61">
        <f>+demanda!AL98*HTDCOEF!AL98</f>
        <v>1490327</v>
      </c>
      <c r="AM98" s="61">
        <f>+demanda!AM98*HTDCOEF!AM98</f>
        <v>302720</v>
      </c>
      <c r="AN98" s="61">
        <f>+demanda!AN98*HTDCOEF!AN98</f>
        <v>4842439</v>
      </c>
      <c r="AO98" s="61">
        <f>+demanda!AO98*HTDCOEF!AO98</f>
        <v>1806090</v>
      </c>
      <c r="AP98" s="61">
        <f>+demanda!AP98*HTDCOEF!AP98</f>
        <v>936678</v>
      </c>
      <c r="AQ98" s="61">
        <f>+demanda!AQ98*HTDCOEF!AQ98</f>
        <v>1150362</v>
      </c>
      <c r="AR98" s="61">
        <f>+demanda!AR98*HTDCOEF!AR98</f>
        <v>60541</v>
      </c>
      <c r="AS98" s="61">
        <f>+demanda!AS98*HTDCOEF!AS98</f>
        <v>132940</v>
      </c>
      <c r="AT98" s="61">
        <f>+demanda!AT98*HTDCOEF!AT98</f>
        <v>92401</v>
      </c>
      <c r="AU98" s="61">
        <f>+demanda!AU98*HTDCOEF!AU98</f>
        <v>224395</v>
      </c>
      <c r="AV98" s="61">
        <f>+demanda!AV98*HTDCOEF!AV98</f>
        <v>36882</v>
      </c>
      <c r="AW98" s="61">
        <f>+demanda!AW98*HTDCOEF!AW98</f>
        <v>40303</v>
      </c>
      <c r="AX98" s="61">
        <f>+demanda!AX98*HTDCOEF!AX98</f>
        <v>328244</v>
      </c>
      <c r="AY98" s="61">
        <f>+demanda!AY98*HTDCOEF!AY98</f>
        <v>291063</v>
      </c>
      <c r="AZ98" s="61">
        <f>+demanda!AZ98*HTDCOEF!AZ98</f>
        <v>46491</v>
      </c>
      <c r="BA98" s="61">
        <f>+demanda!BA98*HTDCOEF!BA98</f>
        <v>82454</v>
      </c>
      <c r="BB98" s="61">
        <f>+demanda!BB98*HTDCOEF!BB98</f>
        <v>59462</v>
      </c>
      <c r="BC98" s="61">
        <f>+demanda!BC98*HTDCOEF!BC98</f>
        <v>121171</v>
      </c>
      <c r="BD98" s="61">
        <f>+demanda!BD98*HTDCOEF!BD98</f>
        <v>31345</v>
      </c>
      <c r="BE98" s="61">
        <f>+demanda!BE98*HTDCOEF!BE98</f>
        <v>36212</v>
      </c>
      <c r="BF98" s="61">
        <f>+demanda!BF98*HTDCOEF!BF98</f>
        <v>141564</v>
      </c>
      <c r="BG98" s="61">
        <f>+demanda!BG98*HTDCOEF!BG98</f>
        <v>142107</v>
      </c>
      <c r="BH98" s="61">
        <f>+demanda!BH98*HTDCOEF!BH98</f>
        <v>14050</v>
      </c>
      <c r="BI98" s="61">
        <f>+demanda!BI98*HTDCOEF!BI98</f>
        <v>50486</v>
      </c>
      <c r="BJ98" s="61">
        <f>+demanda!BJ98*HTDCOEF!BJ98</f>
        <v>32939</v>
      </c>
      <c r="BK98" s="61">
        <f>+demanda!BK98*HTDCOEF!BK98</f>
        <v>103224</v>
      </c>
      <c r="BL98" s="61">
        <f>+demanda!BL98*HTDCOEF!BL98</f>
        <v>5537</v>
      </c>
      <c r="BM98" s="61">
        <f>+demanda!BM98*HTDCOEF!BM98</f>
        <v>4091</v>
      </c>
      <c r="BN98" s="61">
        <f>+demanda!BN98*HTDCOEF!BN98</f>
        <v>186681</v>
      </c>
      <c r="BO98" s="61">
        <f>+demanda!BO98*HTDCOEF!BO98</f>
        <v>148955</v>
      </c>
      <c r="BP98" s="61">
        <f>+demanda!BP98*HTDCOEF!BP98</f>
        <v>152060</v>
      </c>
      <c r="BQ98" s="61">
        <f>+demanda!BQ98*HTDCOEF!BQ98</f>
        <v>287542</v>
      </c>
      <c r="BR98" s="61">
        <f>+demanda!BR98*HTDCOEF!BR98</f>
        <v>155418</v>
      </c>
      <c r="BS98" s="61">
        <f>+demanda!BS98*HTDCOEF!BS98</f>
        <v>415505</v>
      </c>
      <c r="BT98" s="61">
        <f>+demanda!BT98*HTDCOEF!BT98</f>
        <v>111692</v>
      </c>
      <c r="BU98" s="61">
        <f>+demanda!BU98*HTDCOEF!BU98</f>
        <v>71385</v>
      </c>
      <c r="BV98" s="61">
        <f>+demanda!BV98*HTDCOEF!BV98</f>
        <v>1028176</v>
      </c>
      <c r="BW98" s="61">
        <f>+demanda!BW98*HTDCOEF!BW98</f>
        <v>576356</v>
      </c>
      <c r="BX98" s="61">
        <f>+demanda!BX98*HTDCOEF!BX98</f>
        <v>100161</v>
      </c>
      <c r="BY98" s="61">
        <f>+demanda!BY98*HTDCOEF!BY98</f>
        <v>164926</v>
      </c>
      <c r="BZ98" s="61">
        <f>+demanda!BZ98*HTDCOEF!BZ98</f>
        <v>101995</v>
      </c>
      <c r="CA98" s="61">
        <f>+demanda!CA98*HTDCOEF!CA98</f>
        <v>233110</v>
      </c>
      <c r="CB98" s="61">
        <f>+demanda!CB98*HTDCOEF!CB98</f>
        <v>84050</v>
      </c>
      <c r="CC98" s="61">
        <f>+demanda!CC98*HTDCOEF!CC98</f>
        <v>65271</v>
      </c>
      <c r="CD98" s="61">
        <f>+demanda!CD98*HTDCOEF!CD98</f>
        <v>302882</v>
      </c>
      <c r="CE98" s="61">
        <f>+demanda!CE98*HTDCOEF!CE98</f>
        <v>255413</v>
      </c>
      <c r="CF98" s="61">
        <f>+demanda!CF98*HTDCOEF!CF98</f>
        <v>51899</v>
      </c>
      <c r="CG98" s="61">
        <f>+demanda!CG98*HTDCOEF!CG98</f>
        <v>122616</v>
      </c>
      <c r="CH98" s="61">
        <f>+demanda!CH98*HTDCOEF!CH98</f>
        <v>53423</v>
      </c>
      <c r="CI98" s="61">
        <f>+demanda!CI98*HTDCOEF!CI98</f>
        <v>182395</v>
      </c>
      <c r="CJ98" s="61">
        <f>+demanda!CJ98*HTDCOEF!CJ98</f>
        <v>27642</v>
      </c>
      <c r="CK98" s="61">
        <f>+demanda!CK98*HTDCOEF!CK98</f>
        <v>6114</v>
      </c>
      <c r="CL98" s="61">
        <f>+demanda!CL98*HTDCOEF!CL98</f>
        <v>725294</v>
      </c>
      <c r="CM98" s="61">
        <f>+demanda!CM98*HTDCOEF!CM98</f>
        <v>320944</v>
      </c>
    </row>
    <row r="99" spans="1:91" s="59" customFormat="1" x14ac:dyDescent="0.3">
      <c r="A99" s="60" t="s">
        <v>231</v>
      </c>
      <c r="B99" s="61">
        <f>+demanda!B99*HTDCOEF!B99</f>
        <v>6240788</v>
      </c>
      <c r="C99" s="61">
        <f>+demanda!C99*HTDCOEF!C99</f>
        <v>1138668</v>
      </c>
      <c r="D99" s="61">
        <f>+demanda!D99*HTDCOEF!D99</f>
        <v>87057</v>
      </c>
      <c r="E99" s="61">
        <f>+demanda!E99*HTDCOEF!E99</f>
        <v>778573</v>
      </c>
      <c r="F99" s="61">
        <f>+demanda!F99*HTDCOEF!F99</f>
        <v>1132586</v>
      </c>
      <c r="G99" s="61">
        <f>+demanda!G99*HTDCOEF!G99</f>
        <v>532038</v>
      </c>
      <c r="H99" s="61">
        <f>+demanda!H99*HTDCOEF!H99</f>
        <v>981552</v>
      </c>
      <c r="I99" s="61">
        <f>+demanda!I99*HTDCOEF!I99</f>
        <v>3577792</v>
      </c>
      <c r="J99" s="61">
        <f>+demanda!J99*HTDCOEF!J99</f>
        <v>685364</v>
      </c>
      <c r="K99" s="61">
        <f>+demanda!K99*HTDCOEF!K99</f>
        <v>28477</v>
      </c>
      <c r="L99" s="61">
        <f>+demanda!L99*HTDCOEF!L99</f>
        <v>150461</v>
      </c>
      <c r="M99" s="61">
        <f>+demanda!M99*HTDCOEF!M99</f>
        <v>490219</v>
      </c>
      <c r="N99" s="61">
        <f>+demanda!N99*HTDCOEF!N99</f>
        <v>330175</v>
      </c>
      <c r="O99" s="61">
        <f>+demanda!O99*HTDCOEF!O99</f>
        <v>569533</v>
      </c>
      <c r="P99" s="61">
        <f>+demanda!P99*HTDCOEF!P99</f>
        <v>2662995</v>
      </c>
      <c r="Q99" s="61">
        <f>+demanda!Q99*HTDCOEF!Q99</f>
        <v>453304</v>
      </c>
      <c r="R99" s="61">
        <f>+demanda!R99*HTDCOEF!R99</f>
        <v>58580</v>
      </c>
      <c r="S99" s="61">
        <f>+demanda!S99*HTDCOEF!S99</f>
        <v>628113</v>
      </c>
      <c r="T99" s="61">
        <f>+demanda!T99*HTDCOEF!T99</f>
        <v>642367</v>
      </c>
      <c r="U99" s="61">
        <f>+demanda!U99*HTDCOEF!U99</f>
        <v>201863</v>
      </c>
      <c r="V99" s="61">
        <f>+demanda!V99*HTDCOEF!V99</f>
        <v>412019</v>
      </c>
      <c r="W99" s="61">
        <f>+demanda!W99*HTDCOEF!W99</f>
        <v>16966744</v>
      </c>
      <c r="X99" s="61">
        <f>+demanda!X99*HTDCOEF!X99</f>
        <v>2467506</v>
      </c>
      <c r="Y99" s="61">
        <f>+demanda!Y99*HTDCOEF!Y99</f>
        <v>287999</v>
      </c>
      <c r="Z99" s="61">
        <f>+demanda!Z99*HTDCOEF!Z99</f>
        <v>5407003</v>
      </c>
      <c r="AA99" s="61">
        <f>+demanda!AA99*HTDCOEF!AA99</f>
        <v>2434638</v>
      </c>
      <c r="AB99" s="61">
        <f>+demanda!AB99*HTDCOEF!AB99</f>
        <v>1480388</v>
      </c>
      <c r="AC99" s="61">
        <f>+demanda!AC99*HTDCOEF!AC99</f>
        <v>2015192</v>
      </c>
      <c r="AD99" s="61">
        <f>+demanda!AD99*HTDCOEF!AD99</f>
        <v>7026688</v>
      </c>
      <c r="AE99" s="61">
        <f>+demanda!AE99*HTDCOEF!AE99</f>
        <v>1334777</v>
      </c>
      <c r="AF99" s="61">
        <f>+demanda!AF99*HTDCOEF!AF99</f>
        <v>57813</v>
      </c>
      <c r="AG99" s="61">
        <f>+demanda!AG99*HTDCOEF!AG99</f>
        <v>564789</v>
      </c>
      <c r="AH99" s="61">
        <f>+demanda!AH99*HTDCOEF!AH99</f>
        <v>886312</v>
      </c>
      <c r="AI99" s="61">
        <f>+demanda!AI99*HTDCOEF!AI99</f>
        <v>785055</v>
      </c>
      <c r="AJ99" s="61">
        <f>+demanda!AJ99*HTDCOEF!AJ99</f>
        <v>1003989</v>
      </c>
      <c r="AK99" s="61">
        <f>+demanda!AK99*HTDCOEF!AK99</f>
        <v>9940055</v>
      </c>
      <c r="AL99" s="61">
        <f>+demanda!AL99*HTDCOEF!AL99</f>
        <v>1132729</v>
      </c>
      <c r="AM99" s="61">
        <f>+demanda!AM99*HTDCOEF!AM99</f>
        <v>230187</v>
      </c>
      <c r="AN99" s="61">
        <f>+demanda!AN99*HTDCOEF!AN99</f>
        <v>4842214</v>
      </c>
      <c r="AO99" s="61">
        <f>+demanda!AO99*HTDCOEF!AO99</f>
        <v>1548327</v>
      </c>
      <c r="AP99" s="61">
        <f>+demanda!AP99*HTDCOEF!AP99</f>
        <v>695332</v>
      </c>
      <c r="AQ99" s="61">
        <f>+demanda!AQ99*HTDCOEF!AQ99</f>
        <v>1011203</v>
      </c>
      <c r="AR99" s="61">
        <f>+demanda!AR99*HTDCOEF!AR99</f>
        <v>52376</v>
      </c>
      <c r="AS99" s="61">
        <f>+demanda!AS99*HTDCOEF!AS99</f>
        <v>123166</v>
      </c>
      <c r="AT99" s="61">
        <f>+demanda!AT99*HTDCOEF!AT99</f>
        <v>86815</v>
      </c>
      <c r="AU99" s="61">
        <f>+demanda!AU99*HTDCOEF!AU99</f>
        <v>248647</v>
      </c>
      <c r="AV99" s="61">
        <f>+demanda!AV99*HTDCOEF!AV99</f>
        <v>23134</v>
      </c>
      <c r="AW99" s="61">
        <f>+demanda!AW99*HTDCOEF!AW99</f>
        <v>41302</v>
      </c>
      <c r="AX99" s="61">
        <f>+demanda!AX99*HTDCOEF!AX99</f>
        <v>294612</v>
      </c>
      <c r="AY99" s="61">
        <f>+demanda!AY99*HTDCOEF!AY99</f>
        <v>268616</v>
      </c>
      <c r="AZ99" s="61">
        <f>+demanda!AZ99*HTDCOEF!AZ99</f>
        <v>42212</v>
      </c>
      <c r="BA99" s="61">
        <f>+demanda!BA99*HTDCOEF!BA99</f>
        <v>86914</v>
      </c>
      <c r="BB99" s="61">
        <f>+demanda!BB99*HTDCOEF!BB99</f>
        <v>58949</v>
      </c>
      <c r="BC99" s="61">
        <f>+demanda!BC99*HTDCOEF!BC99</f>
        <v>151721</v>
      </c>
      <c r="BD99" s="61">
        <f>+demanda!BD99*HTDCOEF!BD99</f>
        <v>19990</v>
      </c>
      <c r="BE99" s="61">
        <f>+demanda!BE99*HTDCOEF!BE99</f>
        <v>37678</v>
      </c>
      <c r="BF99" s="61">
        <f>+demanda!BF99*HTDCOEF!BF99</f>
        <v>144623</v>
      </c>
      <c r="BG99" s="61">
        <f>+demanda!BG99*HTDCOEF!BG99</f>
        <v>143278</v>
      </c>
      <c r="BH99" s="61">
        <f>+demanda!BH99*HTDCOEF!BH99</f>
        <v>10164</v>
      </c>
      <c r="BI99" s="61">
        <f>+demanda!BI99*HTDCOEF!BI99</f>
        <v>36252</v>
      </c>
      <c r="BJ99" s="61">
        <f>+demanda!BJ99*HTDCOEF!BJ99</f>
        <v>27866</v>
      </c>
      <c r="BK99" s="61">
        <f>+demanda!BK99*HTDCOEF!BK99</f>
        <v>96926</v>
      </c>
      <c r="BL99" s="61">
        <f>+demanda!BL99*HTDCOEF!BL99</f>
        <v>3144</v>
      </c>
      <c r="BM99" s="61">
        <f>+demanda!BM99*HTDCOEF!BM99</f>
        <v>3624</v>
      </c>
      <c r="BN99" s="61">
        <f>+demanda!BN99*HTDCOEF!BN99</f>
        <v>149989</v>
      </c>
      <c r="BO99" s="61">
        <f>+demanda!BO99*HTDCOEF!BO99</f>
        <v>125338</v>
      </c>
      <c r="BP99" s="61">
        <f>+demanda!BP99*HTDCOEF!BP99</f>
        <v>127885</v>
      </c>
      <c r="BQ99" s="61">
        <f>+demanda!BQ99*HTDCOEF!BQ99</f>
        <v>232600</v>
      </c>
      <c r="BR99" s="61">
        <f>+demanda!BR99*HTDCOEF!BR99</f>
        <v>153308</v>
      </c>
      <c r="BS99" s="61">
        <f>+demanda!BS99*HTDCOEF!BS99</f>
        <v>463706</v>
      </c>
      <c r="BT99" s="61">
        <f>+demanda!BT99*HTDCOEF!BT99</f>
        <v>66407</v>
      </c>
      <c r="BU99" s="61">
        <f>+demanda!BU99*HTDCOEF!BU99</f>
        <v>68429</v>
      </c>
      <c r="BV99" s="61">
        <f>+demanda!BV99*HTDCOEF!BV99</f>
        <v>836158</v>
      </c>
      <c r="BW99" s="61">
        <f>+demanda!BW99*HTDCOEF!BW99</f>
        <v>519014</v>
      </c>
      <c r="BX99" s="61">
        <f>+demanda!BX99*HTDCOEF!BX99</f>
        <v>95752</v>
      </c>
      <c r="BY99" s="61">
        <f>+demanda!BY99*HTDCOEF!BY99</f>
        <v>160290</v>
      </c>
      <c r="BZ99" s="61">
        <f>+demanda!BZ99*HTDCOEF!BZ99</f>
        <v>105747</v>
      </c>
      <c r="CA99" s="61">
        <f>+demanda!CA99*HTDCOEF!CA99</f>
        <v>289108</v>
      </c>
      <c r="CB99" s="61">
        <f>+demanda!CB99*HTDCOEF!CB99</f>
        <v>54499</v>
      </c>
      <c r="CC99" s="61">
        <f>+demanda!CC99*HTDCOEF!CC99</f>
        <v>62710</v>
      </c>
      <c r="CD99" s="61">
        <f>+demanda!CD99*HTDCOEF!CD99</f>
        <v>309464</v>
      </c>
      <c r="CE99" s="61">
        <f>+demanda!CE99*HTDCOEF!CE99</f>
        <v>257207</v>
      </c>
      <c r="CF99" s="61">
        <f>+demanda!CF99*HTDCOEF!CF99</f>
        <v>32133</v>
      </c>
      <c r="CG99" s="61">
        <f>+demanda!CG99*HTDCOEF!CG99</f>
        <v>72309</v>
      </c>
      <c r="CH99" s="61">
        <f>+demanda!CH99*HTDCOEF!CH99</f>
        <v>47561</v>
      </c>
      <c r="CI99" s="61">
        <f>+demanda!CI99*HTDCOEF!CI99</f>
        <v>174597</v>
      </c>
      <c r="CJ99" s="61">
        <f>+demanda!CJ99*HTDCOEF!CJ99</f>
        <v>11908</v>
      </c>
      <c r="CK99" s="61">
        <f>+demanda!CK99*HTDCOEF!CK99</f>
        <v>5720</v>
      </c>
      <c r="CL99" s="61">
        <f>+demanda!CL99*HTDCOEF!CL99</f>
        <v>526694</v>
      </c>
      <c r="CM99" s="61">
        <f>+demanda!CM99*HTDCOEF!CM99</f>
        <v>261808</v>
      </c>
    </row>
    <row r="100" spans="1:91" s="59" customFormat="1" x14ac:dyDescent="0.3">
      <c r="A100" s="60" t="s">
        <v>234</v>
      </c>
      <c r="B100" s="61">
        <f>+demanda!B100*HTDCOEF!B100</f>
        <v>5577618</v>
      </c>
      <c r="C100" s="61">
        <f>+demanda!C100*HTDCOEF!C100</f>
        <v>1054676</v>
      </c>
      <c r="D100" s="61">
        <f>+demanda!D100*HTDCOEF!D100</f>
        <v>67682</v>
      </c>
      <c r="E100" s="61">
        <f>+demanda!E100*HTDCOEF!E100</f>
        <v>745669</v>
      </c>
      <c r="F100" s="61">
        <f>+demanda!F100*HTDCOEF!F100</f>
        <v>1017702</v>
      </c>
      <c r="G100" s="61">
        <f>+demanda!G100*HTDCOEF!G100</f>
        <v>464247</v>
      </c>
      <c r="H100" s="61">
        <f>+demanda!H100*HTDCOEF!H100</f>
        <v>928608</v>
      </c>
      <c r="I100" s="61">
        <f>+demanda!I100*HTDCOEF!I100</f>
        <v>2926703</v>
      </c>
      <c r="J100" s="61">
        <f>+demanda!J100*HTDCOEF!J100</f>
        <v>559758</v>
      </c>
      <c r="K100" s="61">
        <f>+demanda!K100*HTDCOEF!K100</f>
        <v>26331</v>
      </c>
      <c r="L100" s="61">
        <f>+demanda!L100*HTDCOEF!L100</f>
        <v>117564</v>
      </c>
      <c r="M100" s="61">
        <f>+demanda!M100*HTDCOEF!M100</f>
        <v>388954</v>
      </c>
      <c r="N100" s="61">
        <f>+demanda!N100*HTDCOEF!N100</f>
        <v>259717</v>
      </c>
      <c r="O100" s="61">
        <f>+demanda!O100*HTDCOEF!O100</f>
        <v>536968</v>
      </c>
      <c r="P100" s="61">
        <f>+demanda!P100*HTDCOEF!P100</f>
        <v>2650914</v>
      </c>
      <c r="Q100" s="61">
        <f>+demanda!Q100*HTDCOEF!Q100</f>
        <v>494918</v>
      </c>
      <c r="R100" s="61">
        <f>+demanda!R100*HTDCOEF!R100</f>
        <v>41350</v>
      </c>
      <c r="S100" s="61">
        <f>+demanda!S100*HTDCOEF!S100</f>
        <v>628105</v>
      </c>
      <c r="T100" s="61">
        <f>+demanda!T100*HTDCOEF!T100</f>
        <v>628748</v>
      </c>
      <c r="U100" s="61">
        <f>+demanda!U100*HTDCOEF!U100</f>
        <v>204530</v>
      </c>
      <c r="V100" s="61">
        <f>+demanda!V100*HTDCOEF!V100</f>
        <v>391639</v>
      </c>
      <c r="W100" s="61">
        <f>+demanda!W100*HTDCOEF!W100</f>
        <v>15968171</v>
      </c>
      <c r="X100" s="61">
        <f>+demanda!X100*HTDCOEF!X100</f>
        <v>2345424</v>
      </c>
      <c r="Y100" s="61">
        <f>+demanda!Y100*HTDCOEF!Y100</f>
        <v>231162</v>
      </c>
      <c r="Z100" s="61">
        <f>+demanda!Z100*HTDCOEF!Z100</f>
        <v>5585568</v>
      </c>
      <c r="AA100" s="61">
        <f>+demanda!AA100*HTDCOEF!AA100</f>
        <v>2273864</v>
      </c>
      <c r="AB100" s="61">
        <f>+demanda!AB100*HTDCOEF!AB100</f>
        <v>1303929</v>
      </c>
      <c r="AC100" s="61">
        <f>+demanda!AC100*HTDCOEF!AC100</f>
        <v>1880444</v>
      </c>
      <c r="AD100" s="61">
        <f>+demanda!AD100*HTDCOEF!AD100</f>
        <v>5705057</v>
      </c>
      <c r="AE100" s="61">
        <f>+demanda!AE100*HTDCOEF!AE100</f>
        <v>1051756</v>
      </c>
      <c r="AF100" s="61">
        <f>+demanda!AF100*HTDCOEF!AF100</f>
        <v>55272</v>
      </c>
      <c r="AG100" s="61">
        <f>+demanda!AG100*HTDCOEF!AG100</f>
        <v>493404</v>
      </c>
      <c r="AH100" s="61">
        <f>+demanda!AH100*HTDCOEF!AH100</f>
        <v>708981</v>
      </c>
      <c r="AI100" s="61">
        <f>+demanda!AI100*HTDCOEF!AI100</f>
        <v>619126</v>
      </c>
      <c r="AJ100" s="61">
        <f>+demanda!AJ100*HTDCOEF!AJ100</f>
        <v>920594</v>
      </c>
      <c r="AK100" s="61">
        <f>+demanda!AK100*HTDCOEF!AK100</f>
        <v>10263114</v>
      </c>
      <c r="AL100" s="61">
        <f>+demanda!AL100*HTDCOEF!AL100</f>
        <v>1293668</v>
      </c>
      <c r="AM100" s="61">
        <f>+demanda!AM100*HTDCOEF!AM100</f>
        <v>175890</v>
      </c>
      <c r="AN100" s="61">
        <f>+demanda!AN100*HTDCOEF!AN100</f>
        <v>5092164</v>
      </c>
      <c r="AO100" s="61">
        <f>+demanda!AO100*HTDCOEF!AO100</f>
        <v>1564883</v>
      </c>
      <c r="AP100" s="61">
        <f>+demanda!AP100*HTDCOEF!AP100</f>
        <v>684803</v>
      </c>
      <c r="AQ100" s="61">
        <f>+demanda!AQ100*HTDCOEF!AQ100</f>
        <v>959850</v>
      </c>
      <c r="AR100" s="61">
        <f>+demanda!AR100*HTDCOEF!AR100</f>
        <v>42401</v>
      </c>
      <c r="AS100" s="61">
        <f>+demanda!AS100*HTDCOEF!AS100</f>
        <v>99481</v>
      </c>
      <c r="AT100" s="61">
        <f>+demanda!AT100*HTDCOEF!AT100</f>
        <v>74638</v>
      </c>
      <c r="AU100" s="61">
        <f>+demanda!AU100*HTDCOEF!AU100</f>
        <v>241086</v>
      </c>
      <c r="AV100" s="61">
        <f>+demanda!AV100*HTDCOEF!AV100</f>
        <v>25987</v>
      </c>
      <c r="AW100" s="61">
        <f>+demanda!AW100*HTDCOEF!AW100</f>
        <v>27989</v>
      </c>
      <c r="AX100" s="61">
        <f>+demanda!AX100*HTDCOEF!AX100</f>
        <v>291494</v>
      </c>
      <c r="AY100" s="61">
        <f>+demanda!AY100*HTDCOEF!AY100</f>
        <v>251600</v>
      </c>
      <c r="AZ100" s="61">
        <f>+demanda!AZ100*HTDCOEF!AZ100</f>
        <v>30896</v>
      </c>
      <c r="BA100" s="61">
        <f>+demanda!BA100*HTDCOEF!BA100</f>
        <v>59955</v>
      </c>
      <c r="BB100" s="61">
        <f>+demanda!BB100*HTDCOEF!BB100</f>
        <v>46380</v>
      </c>
      <c r="BC100" s="61">
        <f>+demanda!BC100*HTDCOEF!BC100</f>
        <v>132443</v>
      </c>
      <c r="BD100" s="61">
        <f>+demanda!BD100*HTDCOEF!BD100</f>
        <v>22260</v>
      </c>
      <c r="BE100" s="61">
        <f>+demanda!BE100*HTDCOEF!BE100</f>
        <v>24912</v>
      </c>
      <c r="BF100" s="61">
        <f>+demanda!BF100*HTDCOEF!BF100</f>
        <v>118980</v>
      </c>
      <c r="BG100" s="61">
        <f>+demanda!BG100*HTDCOEF!BG100</f>
        <v>123932</v>
      </c>
      <c r="BH100" s="61">
        <f>+demanda!BH100*HTDCOEF!BH100</f>
        <v>11505</v>
      </c>
      <c r="BI100" s="61">
        <f>+demanda!BI100*HTDCOEF!BI100</f>
        <v>39525</v>
      </c>
      <c r="BJ100" s="61">
        <f>+demanda!BJ100*HTDCOEF!BJ100</f>
        <v>28258</v>
      </c>
      <c r="BK100" s="61">
        <f>+demanda!BK100*HTDCOEF!BK100</f>
        <v>108642</v>
      </c>
      <c r="BL100" s="61">
        <f>+demanda!BL100*HTDCOEF!BL100</f>
        <v>3727</v>
      </c>
      <c r="BM100" s="61">
        <f>+demanda!BM100*HTDCOEF!BM100</f>
        <v>3077</v>
      </c>
      <c r="BN100" s="61">
        <f>+demanda!BN100*HTDCOEF!BN100</f>
        <v>172514</v>
      </c>
      <c r="BO100" s="61">
        <f>+demanda!BO100*HTDCOEF!BO100</f>
        <v>127669</v>
      </c>
      <c r="BP100" s="61">
        <f>+demanda!BP100*HTDCOEF!BP100</f>
        <v>107139</v>
      </c>
      <c r="BQ100" s="61">
        <f>+demanda!BQ100*HTDCOEF!BQ100</f>
        <v>188317</v>
      </c>
      <c r="BR100" s="61">
        <f>+demanda!BR100*HTDCOEF!BR100</f>
        <v>131104</v>
      </c>
      <c r="BS100" s="61">
        <f>+demanda!BS100*HTDCOEF!BS100</f>
        <v>447943</v>
      </c>
      <c r="BT100" s="61">
        <f>+demanda!BT100*HTDCOEF!BT100</f>
        <v>72098</v>
      </c>
      <c r="BU100" s="61">
        <f>+demanda!BU100*HTDCOEF!BU100</f>
        <v>45563</v>
      </c>
      <c r="BV100" s="61">
        <f>+demanda!BV100*HTDCOEF!BV100</f>
        <v>870774</v>
      </c>
      <c r="BW100" s="61">
        <f>+demanda!BW100*HTDCOEF!BW100</f>
        <v>482486</v>
      </c>
      <c r="BX100" s="61">
        <f>+demanda!BX100*HTDCOEF!BX100</f>
        <v>67652</v>
      </c>
      <c r="BY100" s="61">
        <f>+demanda!BY100*HTDCOEF!BY100</f>
        <v>102615</v>
      </c>
      <c r="BZ100" s="61">
        <f>+demanda!BZ100*HTDCOEF!BZ100</f>
        <v>83511</v>
      </c>
      <c r="CA100" s="61">
        <f>+demanda!CA100*HTDCOEF!CA100</f>
        <v>253857</v>
      </c>
      <c r="CB100" s="61">
        <f>+demanda!CB100*HTDCOEF!CB100</f>
        <v>52211</v>
      </c>
      <c r="CC100" s="61">
        <f>+demanda!CC100*HTDCOEF!CC100</f>
        <v>40318</v>
      </c>
      <c r="CD100" s="61">
        <f>+demanda!CD100*HTDCOEF!CD100</f>
        <v>241129</v>
      </c>
      <c r="CE100" s="61">
        <f>+demanda!CE100*HTDCOEF!CE100</f>
        <v>210463</v>
      </c>
      <c r="CF100" s="61">
        <f>+demanda!CF100*HTDCOEF!CF100</f>
        <v>39486</v>
      </c>
      <c r="CG100" s="61">
        <f>+demanda!CG100*HTDCOEF!CG100</f>
        <v>85702</v>
      </c>
      <c r="CH100" s="61">
        <f>+demanda!CH100*HTDCOEF!CH100</f>
        <v>47594</v>
      </c>
      <c r="CI100" s="61">
        <f>+demanda!CI100*HTDCOEF!CI100</f>
        <v>194086</v>
      </c>
      <c r="CJ100" s="61">
        <f>+demanda!CJ100*HTDCOEF!CJ100</f>
        <v>19887</v>
      </c>
      <c r="CK100" s="61">
        <f>+demanda!CK100*HTDCOEF!CK100</f>
        <v>5245</v>
      </c>
      <c r="CL100" s="61">
        <f>+demanda!CL100*HTDCOEF!CL100</f>
        <v>629646</v>
      </c>
      <c r="CM100" s="61">
        <f>+demanda!CM100*HTDCOEF!CM100</f>
        <v>272023</v>
      </c>
    </row>
    <row r="101" spans="1:91" s="59" customFormat="1" x14ac:dyDescent="0.3">
      <c r="A101" s="60" t="s">
        <v>235</v>
      </c>
      <c r="B101" s="61">
        <f>+demanda!B101*HTDCOEF!B101</f>
        <v>6456402</v>
      </c>
      <c r="C101" s="61">
        <f>+demanda!C101*HTDCOEF!C101</f>
        <v>1283985</v>
      </c>
      <c r="D101" s="61">
        <f>+demanda!D101*HTDCOEF!D101</f>
        <v>142452</v>
      </c>
      <c r="E101" s="61">
        <f>+demanda!E101*HTDCOEF!E101</f>
        <v>820697</v>
      </c>
      <c r="F101" s="61">
        <f>+demanda!F101*HTDCOEF!F101</f>
        <v>1101846</v>
      </c>
      <c r="G101" s="61">
        <f>+demanda!G101*HTDCOEF!G101</f>
        <v>598949</v>
      </c>
      <c r="H101" s="61">
        <f>+demanda!H101*HTDCOEF!H101</f>
        <v>954082</v>
      </c>
      <c r="I101" s="61">
        <f>+demanda!I101*HTDCOEF!I101</f>
        <v>3636463</v>
      </c>
      <c r="J101" s="61">
        <f>+demanda!J101*HTDCOEF!J101</f>
        <v>778068</v>
      </c>
      <c r="K101" s="61">
        <f>+demanda!K101*HTDCOEF!K101</f>
        <v>57578</v>
      </c>
      <c r="L101" s="61">
        <f>+demanda!L101*HTDCOEF!L101</f>
        <v>132233</v>
      </c>
      <c r="M101" s="61">
        <f>+demanda!M101*HTDCOEF!M101</f>
        <v>454073</v>
      </c>
      <c r="N101" s="61">
        <f>+demanda!N101*HTDCOEF!N101</f>
        <v>371385</v>
      </c>
      <c r="O101" s="61">
        <f>+demanda!O101*HTDCOEF!O101</f>
        <v>562388</v>
      </c>
      <c r="P101" s="61">
        <f>+demanda!P101*HTDCOEF!P101</f>
        <v>2819939</v>
      </c>
      <c r="Q101" s="61">
        <f>+demanda!Q101*HTDCOEF!Q101</f>
        <v>505918</v>
      </c>
      <c r="R101" s="61">
        <f>+demanda!R101*HTDCOEF!R101</f>
        <v>84874</v>
      </c>
      <c r="S101" s="61">
        <f>+demanda!S101*HTDCOEF!S101</f>
        <v>688464</v>
      </c>
      <c r="T101" s="61">
        <f>+demanda!T101*HTDCOEF!T101</f>
        <v>647772</v>
      </c>
      <c r="U101" s="61">
        <f>+demanda!U101*HTDCOEF!U101</f>
        <v>227564</v>
      </c>
      <c r="V101" s="61">
        <f>+demanda!V101*HTDCOEF!V101</f>
        <v>391693</v>
      </c>
      <c r="W101" s="61">
        <f>+demanda!W101*HTDCOEF!W101</f>
        <v>17614206</v>
      </c>
      <c r="X101" s="61">
        <f>+demanda!X101*HTDCOEF!X101</f>
        <v>3000031</v>
      </c>
      <c r="Y101" s="61">
        <f>+demanda!Y101*HTDCOEF!Y101</f>
        <v>530990</v>
      </c>
      <c r="Z101" s="61">
        <f>+demanda!Z101*HTDCOEF!Z101</f>
        <v>5375990</v>
      </c>
      <c r="AA101" s="61">
        <f>+demanda!AA101*HTDCOEF!AA101</f>
        <v>2388147</v>
      </c>
      <c r="AB101" s="61">
        <f>+demanda!AB101*HTDCOEF!AB101</f>
        <v>1627463</v>
      </c>
      <c r="AC101" s="61">
        <f>+demanda!AC101*HTDCOEF!AC101</f>
        <v>1866712</v>
      </c>
      <c r="AD101" s="61">
        <f>+demanda!AD101*HTDCOEF!AD101</f>
        <v>7003972</v>
      </c>
      <c r="AE101" s="61">
        <f>+demanda!AE101*HTDCOEF!AE101</f>
        <v>1529765</v>
      </c>
      <c r="AF101" s="61">
        <f>+demanda!AF101*HTDCOEF!AF101</f>
        <v>149209</v>
      </c>
      <c r="AG101" s="61">
        <f>+demanda!AG101*HTDCOEF!AG101</f>
        <v>453723</v>
      </c>
      <c r="AH101" s="61">
        <f>+demanda!AH101*HTDCOEF!AH101</f>
        <v>807251</v>
      </c>
      <c r="AI101" s="61">
        <f>+demanda!AI101*HTDCOEF!AI101</f>
        <v>846599</v>
      </c>
      <c r="AJ101" s="61">
        <f>+demanda!AJ101*HTDCOEF!AJ101</f>
        <v>938373</v>
      </c>
      <c r="AK101" s="61">
        <f>+demanda!AK101*HTDCOEF!AK101</f>
        <v>10610233</v>
      </c>
      <c r="AL101" s="61">
        <f>+demanda!AL101*HTDCOEF!AL101</f>
        <v>1470266</v>
      </c>
      <c r="AM101" s="61">
        <f>+demanda!AM101*HTDCOEF!AM101</f>
        <v>381782</v>
      </c>
      <c r="AN101" s="61">
        <f>+demanda!AN101*HTDCOEF!AN101</f>
        <v>4922267</v>
      </c>
      <c r="AO101" s="61">
        <f>+demanda!AO101*HTDCOEF!AO101</f>
        <v>1580896</v>
      </c>
      <c r="AP101" s="61">
        <f>+demanda!AP101*HTDCOEF!AP101</f>
        <v>780864</v>
      </c>
      <c r="AQ101" s="61">
        <f>+demanda!AQ101*HTDCOEF!AQ101</f>
        <v>928339</v>
      </c>
      <c r="AR101" s="61">
        <f>+demanda!AR101*HTDCOEF!AR101</f>
        <v>71362</v>
      </c>
      <c r="AS101" s="61">
        <f>+demanda!AS101*HTDCOEF!AS101</f>
        <v>154330</v>
      </c>
      <c r="AT101" s="61">
        <f>+demanda!AT101*HTDCOEF!AT101</f>
        <v>86329</v>
      </c>
      <c r="AU101" s="61">
        <f>+demanda!AU101*HTDCOEF!AU101</f>
        <v>248872</v>
      </c>
      <c r="AV101" s="61">
        <f>+demanda!AV101*HTDCOEF!AV101</f>
        <v>45751</v>
      </c>
      <c r="AW101" s="61">
        <f>+demanda!AW101*HTDCOEF!AW101</f>
        <v>38680</v>
      </c>
      <c r="AX101" s="61">
        <f>+demanda!AX101*HTDCOEF!AX101</f>
        <v>377960</v>
      </c>
      <c r="AY101" s="61">
        <f>+demanda!AY101*HTDCOEF!AY101</f>
        <v>260700</v>
      </c>
      <c r="AZ101" s="61">
        <f>+demanda!AZ101*HTDCOEF!AZ101</f>
        <v>57051</v>
      </c>
      <c r="BA101" s="61">
        <f>+demanda!BA101*HTDCOEF!BA101</f>
        <v>112306</v>
      </c>
      <c r="BB101" s="61">
        <f>+demanda!BB101*HTDCOEF!BB101</f>
        <v>58567</v>
      </c>
      <c r="BC101" s="61">
        <f>+demanda!BC101*HTDCOEF!BC101</f>
        <v>152722</v>
      </c>
      <c r="BD101" s="61">
        <f>+demanda!BD101*HTDCOEF!BD101</f>
        <v>40988</v>
      </c>
      <c r="BE101" s="61">
        <f>+demanda!BE101*HTDCOEF!BE101</f>
        <v>35184</v>
      </c>
      <c r="BF101" s="61">
        <f>+demanda!BF101*HTDCOEF!BF101</f>
        <v>180952</v>
      </c>
      <c r="BG101" s="61">
        <f>+demanda!BG101*HTDCOEF!BG101</f>
        <v>140299</v>
      </c>
      <c r="BH101" s="61">
        <f>+demanda!BH101*HTDCOEF!BH101</f>
        <v>14311</v>
      </c>
      <c r="BI101" s="61">
        <f>+demanda!BI101*HTDCOEF!BI101</f>
        <v>42024</v>
      </c>
      <c r="BJ101" s="61">
        <f>+demanda!BJ101*HTDCOEF!BJ101</f>
        <v>27763</v>
      </c>
      <c r="BK101" s="61">
        <f>+demanda!BK101*HTDCOEF!BK101</f>
        <v>96150</v>
      </c>
      <c r="BL101" s="61">
        <f>+demanda!BL101*HTDCOEF!BL101</f>
        <v>4763</v>
      </c>
      <c r="BM101" s="61">
        <f>+demanda!BM101*HTDCOEF!BM101</f>
        <v>3497</v>
      </c>
      <c r="BN101" s="61">
        <f>+demanda!BN101*HTDCOEF!BN101</f>
        <v>197008</v>
      </c>
      <c r="BO101" s="61">
        <f>+demanda!BO101*HTDCOEF!BO101</f>
        <v>120401</v>
      </c>
      <c r="BP101" s="61">
        <f>+demanda!BP101*HTDCOEF!BP101</f>
        <v>192474</v>
      </c>
      <c r="BQ101" s="61">
        <f>+demanda!BQ101*HTDCOEF!BQ101</f>
        <v>303574</v>
      </c>
      <c r="BR101" s="61">
        <f>+demanda!BR101*HTDCOEF!BR101</f>
        <v>140438</v>
      </c>
      <c r="BS101" s="61">
        <f>+demanda!BS101*HTDCOEF!BS101</f>
        <v>482626</v>
      </c>
      <c r="BT101" s="61">
        <f>+demanda!BT101*HTDCOEF!BT101</f>
        <v>151647</v>
      </c>
      <c r="BU101" s="61">
        <f>+demanda!BU101*HTDCOEF!BU101</f>
        <v>63809</v>
      </c>
      <c r="BV101" s="61">
        <f>+demanda!BV101*HTDCOEF!BV101</f>
        <v>1146360</v>
      </c>
      <c r="BW101" s="61">
        <f>+demanda!BW101*HTDCOEF!BW101</f>
        <v>519103</v>
      </c>
      <c r="BX101" s="61">
        <f>+demanda!BX101*HTDCOEF!BX101</f>
        <v>132758</v>
      </c>
      <c r="BY101" s="61">
        <f>+demanda!BY101*HTDCOEF!BY101</f>
        <v>204998</v>
      </c>
      <c r="BZ101" s="61">
        <f>+demanda!BZ101*HTDCOEF!BZ101</f>
        <v>97500</v>
      </c>
      <c r="CA101" s="61">
        <f>+demanda!CA101*HTDCOEF!CA101</f>
        <v>276175</v>
      </c>
      <c r="CB101" s="61">
        <f>+demanda!CB101*HTDCOEF!CB101</f>
        <v>128673</v>
      </c>
      <c r="CC101" s="61">
        <f>+demanda!CC101*HTDCOEF!CC101</f>
        <v>57254</v>
      </c>
      <c r="CD101" s="61">
        <f>+demanda!CD101*HTDCOEF!CD101</f>
        <v>393482</v>
      </c>
      <c r="CE101" s="61">
        <f>+demanda!CE101*HTDCOEF!CE101</f>
        <v>238925</v>
      </c>
      <c r="CF101" s="61">
        <f>+demanda!CF101*HTDCOEF!CF101</f>
        <v>59716</v>
      </c>
      <c r="CG101" s="61">
        <f>+demanda!CG101*HTDCOEF!CG101</f>
        <v>98576</v>
      </c>
      <c r="CH101" s="61">
        <f>+demanda!CH101*HTDCOEF!CH101</f>
        <v>42937</v>
      </c>
      <c r="CI101" s="61">
        <f>+demanda!CI101*HTDCOEF!CI101</f>
        <v>206451</v>
      </c>
      <c r="CJ101" s="61">
        <f>+demanda!CJ101*HTDCOEF!CJ101</f>
        <v>22974</v>
      </c>
      <c r="CK101" s="61">
        <f>+demanda!CK101*HTDCOEF!CK101</f>
        <v>6556</v>
      </c>
      <c r="CL101" s="61">
        <f>+demanda!CL101*HTDCOEF!CL101</f>
        <v>752878</v>
      </c>
      <c r="CM101" s="61">
        <f>+demanda!CM101*HTDCOEF!CM101</f>
        <v>280178</v>
      </c>
    </row>
    <row r="102" spans="1:91" s="59" customFormat="1" x14ac:dyDescent="0.3">
      <c r="A102" s="60" t="s">
        <v>236</v>
      </c>
      <c r="B102" s="61">
        <f>+demanda!B102*HTDCOEF!B102</f>
        <v>2656776</v>
      </c>
      <c r="C102" s="61">
        <f>+demanda!C102*HTDCOEF!C102</f>
        <v>570044</v>
      </c>
      <c r="D102" s="61">
        <f>+demanda!D102*HTDCOEF!D102</f>
        <v>82107</v>
      </c>
      <c r="E102" s="61">
        <f>+demanda!E102*HTDCOEF!E102</f>
        <v>342527</v>
      </c>
      <c r="F102" s="61">
        <f>+demanda!F102*HTDCOEF!F102</f>
        <v>438706</v>
      </c>
      <c r="G102" s="61">
        <f>+demanda!G102*HTDCOEF!G102</f>
        <v>238426</v>
      </c>
      <c r="H102" s="61">
        <f>+demanda!H102*HTDCOEF!H102</f>
        <v>337077</v>
      </c>
      <c r="I102" s="61">
        <f>+demanda!I102*HTDCOEF!I102</f>
        <v>1455613</v>
      </c>
      <c r="J102" s="61">
        <f>+demanda!J102*HTDCOEF!J102</f>
        <v>321333</v>
      </c>
      <c r="K102" s="61">
        <f>+demanda!K102*HTDCOEF!K102</f>
        <v>26387</v>
      </c>
      <c r="L102" s="61">
        <f>+demanda!L102*HTDCOEF!L102</f>
        <v>53248</v>
      </c>
      <c r="M102" s="61">
        <f>+demanda!M102*HTDCOEF!M102</f>
        <v>194947</v>
      </c>
      <c r="N102" s="61">
        <f>+demanda!N102*HTDCOEF!N102</f>
        <v>134504</v>
      </c>
      <c r="O102" s="61">
        <f>+demanda!O102*HTDCOEF!O102</f>
        <v>194620</v>
      </c>
      <c r="P102" s="61">
        <f>+demanda!P102*HTDCOEF!P102</f>
        <v>1201164</v>
      </c>
      <c r="Q102" s="61">
        <f>+demanda!Q102*HTDCOEF!Q102</f>
        <v>248711</v>
      </c>
      <c r="R102" s="61">
        <f>+demanda!R102*HTDCOEF!R102</f>
        <v>55721</v>
      </c>
      <c r="S102" s="61">
        <f>+demanda!S102*HTDCOEF!S102</f>
        <v>289279</v>
      </c>
      <c r="T102" s="61">
        <f>+demanda!T102*HTDCOEF!T102</f>
        <v>243759</v>
      </c>
      <c r="U102" s="61">
        <f>+demanda!U102*HTDCOEF!U102</f>
        <v>103922</v>
      </c>
      <c r="V102" s="61">
        <f>+demanda!V102*HTDCOEF!V102</f>
        <v>142457</v>
      </c>
      <c r="W102" s="61">
        <f>+demanda!W102*HTDCOEF!W102</f>
        <v>8372820</v>
      </c>
      <c r="X102" s="61">
        <f>+demanda!X102*HTDCOEF!X102</f>
        <v>1491694</v>
      </c>
      <c r="Y102" s="61">
        <f>+demanda!Y102*HTDCOEF!Y102</f>
        <v>363780</v>
      </c>
      <c r="Z102" s="61">
        <f>+demanda!Z102*HTDCOEF!Z102</f>
        <v>2646136</v>
      </c>
      <c r="AA102" s="61">
        <f>+demanda!AA102*HTDCOEF!AA102</f>
        <v>1023954</v>
      </c>
      <c r="AB102" s="61">
        <f>+demanda!AB102*HTDCOEF!AB102</f>
        <v>780478</v>
      </c>
      <c r="AC102" s="61">
        <f>+demanda!AC102*HTDCOEF!AC102</f>
        <v>788654</v>
      </c>
      <c r="AD102" s="61">
        <f>+demanda!AD102*HTDCOEF!AD102</f>
        <v>3080076</v>
      </c>
      <c r="AE102" s="61">
        <f>+demanda!AE102*HTDCOEF!AE102</f>
        <v>694896</v>
      </c>
      <c r="AF102" s="61">
        <f>+demanda!AF102*HTDCOEF!AF102</f>
        <v>75721</v>
      </c>
      <c r="AG102" s="61">
        <f>+demanda!AG102*HTDCOEF!AG102</f>
        <v>183551</v>
      </c>
      <c r="AH102" s="61">
        <f>+demanda!AH102*HTDCOEF!AH102</f>
        <v>389436</v>
      </c>
      <c r="AI102" s="61">
        <f>+demanda!AI102*HTDCOEF!AI102</f>
        <v>354598</v>
      </c>
      <c r="AJ102" s="61">
        <f>+demanda!AJ102*HTDCOEF!AJ102</f>
        <v>356134</v>
      </c>
      <c r="AK102" s="61">
        <f>+demanda!AK102*HTDCOEF!AK102</f>
        <v>5292744</v>
      </c>
      <c r="AL102" s="61">
        <f>+demanda!AL102*HTDCOEF!AL102</f>
        <v>796798</v>
      </c>
      <c r="AM102" s="61">
        <f>+demanda!AM102*HTDCOEF!AM102</f>
        <v>288059</v>
      </c>
      <c r="AN102" s="61">
        <f>+demanda!AN102*HTDCOEF!AN102</f>
        <v>2462585</v>
      </c>
      <c r="AO102" s="61">
        <f>+demanda!AO102*HTDCOEF!AO102</f>
        <v>634518</v>
      </c>
      <c r="AP102" s="61">
        <f>+demanda!AP102*HTDCOEF!AP102</f>
        <v>425880</v>
      </c>
      <c r="AQ102" s="61">
        <f>+demanda!AQ102*HTDCOEF!AQ102</f>
        <v>432520</v>
      </c>
      <c r="AR102" s="61">
        <f>+demanda!AR102*HTDCOEF!AR102</f>
        <v>32268</v>
      </c>
      <c r="AS102" s="61">
        <f>+demanda!AS102*HTDCOEF!AS102</f>
        <v>72385</v>
      </c>
      <c r="AT102" s="61">
        <f>+demanda!AT102*HTDCOEF!AT102</f>
        <v>36733</v>
      </c>
      <c r="AU102" s="61">
        <f>+demanda!AU102*HTDCOEF!AU102</f>
        <v>97170</v>
      </c>
      <c r="AV102" s="61">
        <f>+demanda!AV102*HTDCOEF!AV102</f>
        <v>21919</v>
      </c>
      <c r="AW102" s="61">
        <f>+demanda!AW102*HTDCOEF!AW102</f>
        <v>15424</v>
      </c>
      <c r="AX102" s="61">
        <f>+demanda!AX102*HTDCOEF!AX102</f>
        <v>175972</v>
      </c>
      <c r="AY102" s="61">
        <f>+demanda!AY102*HTDCOEF!AY102</f>
        <v>118173</v>
      </c>
      <c r="AZ102" s="61">
        <f>+demanda!AZ102*HTDCOEF!AZ102</f>
        <v>24332</v>
      </c>
      <c r="BA102" s="61">
        <f>+demanda!BA102*HTDCOEF!BA102</f>
        <v>39148</v>
      </c>
      <c r="BB102" s="61">
        <f>+demanda!BB102*HTDCOEF!BB102</f>
        <v>25788</v>
      </c>
      <c r="BC102" s="61">
        <f>+demanda!BC102*HTDCOEF!BC102</f>
        <v>61173</v>
      </c>
      <c r="BD102" s="61">
        <f>+demanda!BD102*HTDCOEF!BD102</f>
        <v>17540</v>
      </c>
      <c r="BE102" s="61">
        <f>+demanda!BE102*HTDCOEF!BE102</f>
        <v>14000</v>
      </c>
      <c r="BF102" s="61">
        <f>+demanda!BF102*HTDCOEF!BF102</f>
        <v>75319</v>
      </c>
      <c r="BG102" s="61">
        <f>+demanda!BG102*HTDCOEF!BG102</f>
        <v>64032</v>
      </c>
      <c r="BH102" s="61">
        <f>+demanda!BH102*HTDCOEF!BH102</f>
        <v>7936</v>
      </c>
      <c r="BI102" s="61">
        <f>+demanda!BI102*HTDCOEF!BI102</f>
        <v>33237</v>
      </c>
      <c r="BJ102" s="61">
        <f>+demanda!BJ102*HTDCOEF!BJ102</f>
        <v>10945</v>
      </c>
      <c r="BK102" s="61">
        <f>+demanda!BK102*HTDCOEF!BK102</f>
        <v>35996</v>
      </c>
      <c r="BL102" s="61">
        <f>+demanda!BL102*HTDCOEF!BL102</f>
        <v>4379</v>
      </c>
      <c r="BM102" s="61">
        <f>+demanda!BM102*HTDCOEF!BM102</f>
        <v>1424</v>
      </c>
      <c r="BN102" s="61">
        <f>+demanda!BN102*HTDCOEF!BN102</f>
        <v>100653</v>
      </c>
      <c r="BO102" s="61">
        <f>+demanda!BO102*HTDCOEF!BO102</f>
        <v>54140</v>
      </c>
      <c r="BP102" s="61">
        <f>+demanda!BP102*HTDCOEF!BP102</f>
        <v>112479</v>
      </c>
      <c r="BQ102" s="61">
        <f>+demanda!BQ102*HTDCOEF!BQ102</f>
        <v>154143</v>
      </c>
      <c r="BR102" s="61">
        <f>+demanda!BR102*HTDCOEF!BR102</f>
        <v>62827</v>
      </c>
      <c r="BS102" s="61">
        <f>+demanda!BS102*HTDCOEF!BS102</f>
        <v>197459</v>
      </c>
      <c r="BT102" s="61">
        <f>+demanda!BT102*HTDCOEF!BT102</f>
        <v>91629</v>
      </c>
      <c r="BU102" s="61">
        <f>+demanda!BU102*HTDCOEF!BU102</f>
        <v>27752</v>
      </c>
      <c r="BV102" s="61">
        <f>+demanda!BV102*HTDCOEF!BV102</f>
        <v>606040</v>
      </c>
      <c r="BW102" s="61">
        <f>+demanda!BW102*HTDCOEF!BW102</f>
        <v>239366</v>
      </c>
      <c r="BX102" s="61">
        <f>+demanda!BX102*HTDCOEF!BX102</f>
        <v>80800</v>
      </c>
      <c r="BY102" s="61">
        <f>+demanda!BY102*HTDCOEF!BY102</f>
        <v>74522</v>
      </c>
      <c r="BZ102" s="61">
        <f>+demanda!BZ102*HTDCOEF!BZ102</f>
        <v>44325</v>
      </c>
      <c r="CA102" s="61">
        <f>+demanda!CA102*HTDCOEF!CA102</f>
        <v>107202</v>
      </c>
      <c r="CB102" s="61">
        <f>+demanda!CB102*HTDCOEF!CB102</f>
        <v>64106</v>
      </c>
      <c r="CC102" s="61">
        <f>+demanda!CC102*HTDCOEF!CC102</f>
        <v>25217</v>
      </c>
      <c r="CD102" s="61">
        <f>+demanda!CD102*HTDCOEF!CD102</f>
        <v>187781</v>
      </c>
      <c r="CE102" s="61">
        <f>+demanda!CE102*HTDCOEF!CE102</f>
        <v>110945</v>
      </c>
      <c r="CF102" s="61">
        <f>+demanda!CF102*HTDCOEF!CF102</f>
        <v>31679</v>
      </c>
      <c r="CG102" s="61">
        <f>+demanda!CG102*HTDCOEF!CG102</f>
        <v>79621</v>
      </c>
      <c r="CH102" s="61">
        <f>+demanda!CH102*HTDCOEF!CH102</f>
        <v>18502</v>
      </c>
      <c r="CI102" s="61">
        <f>+demanda!CI102*HTDCOEF!CI102</f>
        <v>90257</v>
      </c>
      <c r="CJ102" s="61">
        <f>+demanda!CJ102*HTDCOEF!CJ102</f>
        <v>27523</v>
      </c>
      <c r="CK102" s="61">
        <f>+demanda!CK102*HTDCOEF!CK102</f>
        <v>2536</v>
      </c>
      <c r="CL102" s="61">
        <f>+demanda!CL102*HTDCOEF!CL102</f>
        <v>418259</v>
      </c>
      <c r="CM102" s="61">
        <f>+demanda!CM102*HTDCOEF!CM102</f>
        <v>128421</v>
      </c>
    </row>
    <row r="103" spans="1:91" s="59" customFormat="1" x14ac:dyDescent="0.3">
      <c r="A103" s="60" t="s">
        <v>237</v>
      </c>
      <c r="B103" s="61">
        <f>+demanda!B103*HTDCOEF!B103</f>
        <v>0</v>
      </c>
      <c r="C103" s="61">
        <f>+demanda!C103*HTDCOEF!C103</f>
        <v>0</v>
      </c>
      <c r="D103" s="61">
        <f>+demanda!D103*HTDCOEF!D103</f>
        <v>0</v>
      </c>
      <c r="E103" s="61">
        <f>+demanda!E103*HTDCOEF!E103</f>
        <v>0</v>
      </c>
      <c r="F103" s="61">
        <f>+demanda!F103*HTDCOEF!F103</f>
        <v>0</v>
      </c>
      <c r="G103" s="61">
        <f>+demanda!G103*HTDCOEF!G103</f>
        <v>0</v>
      </c>
      <c r="H103" s="61">
        <f>+demanda!H103*HTDCOEF!H103</f>
        <v>0</v>
      </c>
      <c r="I103" s="61">
        <f>+demanda!I103*HTDCOEF!I103</f>
        <v>0</v>
      </c>
      <c r="J103" s="61">
        <f>+demanda!J103*HTDCOEF!J103</f>
        <v>0</v>
      </c>
      <c r="K103" s="61">
        <f>+demanda!K103*HTDCOEF!K103</f>
        <v>0</v>
      </c>
      <c r="L103" s="61">
        <f>+demanda!L103*HTDCOEF!L103</f>
        <v>0</v>
      </c>
      <c r="M103" s="61">
        <f>+demanda!M103*HTDCOEF!M103</f>
        <v>0</v>
      </c>
      <c r="N103" s="61">
        <f>+demanda!N103*HTDCOEF!N103</f>
        <v>0</v>
      </c>
      <c r="O103" s="61">
        <f>+demanda!O103*HTDCOEF!O103</f>
        <v>0</v>
      </c>
      <c r="P103" s="61">
        <f>+demanda!P103*HTDCOEF!P103</f>
        <v>0</v>
      </c>
      <c r="Q103" s="61">
        <f>+demanda!Q103*HTDCOEF!Q103</f>
        <v>0</v>
      </c>
      <c r="R103" s="61">
        <f>+demanda!R103*HTDCOEF!R103</f>
        <v>0</v>
      </c>
      <c r="S103" s="61">
        <f>+demanda!S103*HTDCOEF!S103</f>
        <v>0</v>
      </c>
      <c r="T103" s="61">
        <f>+demanda!T103*HTDCOEF!T103</f>
        <v>0</v>
      </c>
      <c r="U103" s="61">
        <f>+demanda!U103*HTDCOEF!U103</f>
        <v>0</v>
      </c>
      <c r="V103" s="61">
        <f>+demanda!V103*HTDCOEF!V103</f>
        <v>0</v>
      </c>
      <c r="W103" s="61">
        <f>+demanda!W103*HTDCOEF!W103</f>
        <v>0</v>
      </c>
      <c r="X103" s="61">
        <f>+demanda!X103*HTDCOEF!X103</f>
        <v>0</v>
      </c>
      <c r="Y103" s="61">
        <f>+demanda!Y103*HTDCOEF!Y103</f>
        <v>0</v>
      </c>
      <c r="Z103" s="61">
        <f>+demanda!Z103*HTDCOEF!Z103</f>
        <v>0</v>
      </c>
      <c r="AA103" s="61">
        <f>+demanda!AA103*HTDCOEF!AA103</f>
        <v>0</v>
      </c>
      <c r="AB103" s="61">
        <f>+demanda!AB103*HTDCOEF!AB103</f>
        <v>0</v>
      </c>
      <c r="AC103" s="61">
        <f>+demanda!AC103*HTDCOEF!AC103</f>
        <v>0</v>
      </c>
      <c r="AD103" s="61">
        <f>+demanda!AD103*HTDCOEF!AD103</f>
        <v>0</v>
      </c>
      <c r="AE103" s="61">
        <f>+demanda!AE103*HTDCOEF!AE103</f>
        <v>0</v>
      </c>
      <c r="AF103" s="61">
        <f>+demanda!AF103*HTDCOEF!AF103</f>
        <v>0</v>
      </c>
      <c r="AG103" s="61">
        <f>+demanda!AG103*HTDCOEF!AG103</f>
        <v>0</v>
      </c>
      <c r="AH103" s="61">
        <f>+demanda!AH103*HTDCOEF!AH103</f>
        <v>0</v>
      </c>
      <c r="AI103" s="61">
        <f>+demanda!AI103*HTDCOEF!AI103</f>
        <v>0</v>
      </c>
      <c r="AJ103" s="61">
        <f>+demanda!AJ103*HTDCOEF!AJ103</f>
        <v>0</v>
      </c>
      <c r="AK103" s="61">
        <f>+demanda!AK103*HTDCOEF!AK103</f>
        <v>0</v>
      </c>
      <c r="AL103" s="61">
        <f>+demanda!AL103*HTDCOEF!AL103</f>
        <v>0</v>
      </c>
      <c r="AM103" s="61">
        <f>+demanda!AM103*HTDCOEF!AM103</f>
        <v>0</v>
      </c>
      <c r="AN103" s="61">
        <f>+demanda!AN103*HTDCOEF!AN103</f>
        <v>0</v>
      </c>
      <c r="AO103" s="61">
        <f>+demanda!AO103*HTDCOEF!AO103</f>
        <v>0</v>
      </c>
      <c r="AP103" s="61">
        <f>+demanda!AP103*HTDCOEF!AP103</f>
        <v>0</v>
      </c>
      <c r="AQ103" s="61">
        <f>+demanda!AQ103*HTDCOEF!AQ103</f>
        <v>0</v>
      </c>
      <c r="AR103" s="61">
        <f>+demanda!AR103*HTDCOEF!AR103</f>
        <v>0</v>
      </c>
      <c r="AS103" s="61">
        <f>+demanda!AS103*HTDCOEF!AS103</f>
        <v>0</v>
      </c>
      <c r="AT103" s="61">
        <f>+demanda!AT103*HTDCOEF!AT103</f>
        <v>0</v>
      </c>
      <c r="AU103" s="61">
        <f>+demanda!AU103*HTDCOEF!AU103</f>
        <v>0</v>
      </c>
      <c r="AV103" s="61">
        <f>+demanda!AV103*HTDCOEF!AV103</f>
        <v>0</v>
      </c>
      <c r="AW103" s="61">
        <f>+demanda!AW103*HTDCOEF!AW103</f>
        <v>0</v>
      </c>
      <c r="AX103" s="61">
        <f>+demanda!AX103*HTDCOEF!AX103</f>
        <v>0</v>
      </c>
      <c r="AY103" s="61">
        <f>+demanda!AY103*HTDCOEF!AY103</f>
        <v>0</v>
      </c>
      <c r="AZ103" s="61">
        <f>+demanda!AZ103*HTDCOEF!AZ103</f>
        <v>0</v>
      </c>
      <c r="BA103" s="61">
        <f>+demanda!BA103*HTDCOEF!BA103</f>
        <v>0</v>
      </c>
      <c r="BB103" s="61">
        <f>+demanda!BB103*HTDCOEF!BB103</f>
        <v>0</v>
      </c>
      <c r="BC103" s="61">
        <f>+demanda!BC103*HTDCOEF!BC103</f>
        <v>0</v>
      </c>
      <c r="BD103" s="61">
        <f>+demanda!BD103*HTDCOEF!BD103</f>
        <v>0</v>
      </c>
      <c r="BE103" s="61">
        <f>+demanda!BE103*HTDCOEF!BE103</f>
        <v>0</v>
      </c>
      <c r="BF103" s="61">
        <f>+demanda!BF103*HTDCOEF!BF103</f>
        <v>0</v>
      </c>
      <c r="BG103" s="61">
        <f>+demanda!BG103*HTDCOEF!BG103</f>
        <v>0</v>
      </c>
      <c r="BH103" s="61">
        <f>+demanda!BH103*HTDCOEF!BH103</f>
        <v>0</v>
      </c>
      <c r="BI103" s="61">
        <f>+demanda!BI103*HTDCOEF!BI103</f>
        <v>0</v>
      </c>
      <c r="BJ103" s="61">
        <f>+demanda!BJ103*HTDCOEF!BJ103</f>
        <v>0</v>
      </c>
      <c r="BK103" s="61">
        <f>+demanda!BK103*HTDCOEF!BK103</f>
        <v>0</v>
      </c>
      <c r="BL103" s="61">
        <f>+demanda!BL103*HTDCOEF!BL103</f>
        <v>0</v>
      </c>
      <c r="BM103" s="61">
        <f>+demanda!BM103*HTDCOEF!BM103</f>
        <v>0</v>
      </c>
      <c r="BN103" s="61">
        <f>+demanda!BN103*HTDCOEF!BN103</f>
        <v>0</v>
      </c>
      <c r="BO103" s="61">
        <f>+demanda!BO103*HTDCOEF!BO103</f>
        <v>0</v>
      </c>
      <c r="BP103" s="61">
        <f>+demanda!BP103*HTDCOEF!BP103</f>
        <v>0</v>
      </c>
      <c r="BQ103" s="61">
        <f>+demanda!BQ103*HTDCOEF!BQ103</f>
        <v>0</v>
      </c>
      <c r="BR103" s="61">
        <f>+demanda!BR103*HTDCOEF!BR103</f>
        <v>0</v>
      </c>
      <c r="BS103" s="61">
        <f>+demanda!BS103*HTDCOEF!BS103</f>
        <v>0</v>
      </c>
      <c r="BT103" s="61">
        <f>+demanda!BT103*HTDCOEF!BT103</f>
        <v>0</v>
      </c>
      <c r="BU103" s="61">
        <f>+demanda!BU103*HTDCOEF!BU103</f>
        <v>0</v>
      </c>
      <c r="BV103" s="61">
        <f>+demanda!BV103*HTDCOEF!BV103</f>
        <v>0</v>
      </c>
      <c r="BW103" s="61">
        <f>+demanda!BW103*HTDCOEF!BW103</f>
        <v>0</v>
      </c>
      <c r="BX103" s="61">
        <f>+demanda!BX103*HTDCOEF!BX103</f>
        <v>0</v>
      </c>
      <c r="BY103" s="61">
        <f>+demanda!BY103*HTDCOEF!BY103</f>
        <v>0</v>
      </c>
      <c r="BZ103" s="61">
        <f>+demanda!BZ103*HTDCOEF!BZ103</f>
        <v>0</v>
      </c>
      <c r="CA103" s="61">
        <f>+demanda!CA103*HTDCOEF!CA103</f>
        <v>0</v>
      </c>
      <c r="CB103" s="61">
        <f>+demanda!CB103*HTDCOEF!CB103</f>
        <v>0</v>
      </c>
      <c r="CC103" s="61">
        <f>+demanda!CC103*HTDCOEF!CC103</f>
        <v>0</v>
      </c>
      <c r="CD103" s="61">
        <f>+demanda!CD103*HTDCOEF!CD103</f>
        <v>0</v>
      </c>
      <c r="CE103" s="61">
        <f>+demanda!CE103*HTDCOEF!CE103</f>
        <v>0</v>
      </c>
      <c r="CF103" s="61">
        <f>+demanda!CF103*HTDCOEF!CF103</f>
        <v>0</v>
      </c>
      <c r="CG103" s="61">
        <f>+demanda!CG103*HTDCOEF!CG103</f>
        <v>0</v>
      </c>
      <c r="CH103" s="61">
        <f>+demanda!CH103*HTDCOEF!CH103</f>
        <v>0</v>
      </c>
      <c r="CI103" s="61">
        <f>+demanda!CI103*HTDCOEF!CI103</f>
        <v>0</v>
      </c>
      <c r="CJ103" s="61">
        <f>+demanda!CJ103*HTDCOEF!CJ103</f>
        <v>0</v>
      </c>
      <c r="CK103" s="61">
        <f>+demanda!CK103*HTDCOEF!CK103</f>
        <v>0</v>
      </c>
      <c r="CL103" s="61">
        <f>+demanda!CL103*HTDCOEF!CL103</f>
        <v>0</v>
      </c>
      <c r="CM103" s="61">
        <f>+demanda!CM103*HTDCOEF!CM103</f>
        <v>0</v>
      </c>
    </row>
    <row r="104" spans="1:91" s="62" customFormat="1" x14ac:dyDescent="0.3">
      <c r="A104" s="60" t="s">
        <v>238</v>
      </c>
      <c r="B104" s="61">
        <f>+demanda!B104*HTDCOEF!B104</f>
        <v>98561</v>
      </c>
      <c r="C104" s="61">
        <f>+demanda!C104*HTDCOEF!C104</f>
        <v>14468</v>
      </c>
      <c r="D104" s="61">
        <f>+demanda!D104*HTDCOEF!D104</f>
        <v>2037</v>
      </c>
      <c r="E104" s="61">
        <f>+demanda!E104*HTDCOEF!E104</f>
        <v>1247</v>
      </c>
      <c r="F104" s="61">
        <f>+demanda!F104*HTDCOEF!F104</f>
        <v>10562</v>
      </c>
      <c r="G104" s="61">
        <f>+demanda!G104*HTDCOEF!G104</f>
        <v>10107</v>
      </c>
      <c r="H104" s="61">
        <f>+demanda!H104*HTDCOEF!H104</f>
        <v>14942</v>
      </c>
      <c r="I104" s="61">
        <f>+demanda!I104*HTDCOEF!I104</f>
        <v>84804</v>
      </c>
      <c r="J104" s="61">
        <f>+demanda!J104*HTDCOEF!J104</f>
        <v>13535</v>
      </c>
      <c r="K104" s="61">
        <f>+demanda!K104*HTDCOEF!K104</f>
        <v>1878</v>
      </c>
      <c r="L104" s="61">
        <f>+demanda!L104*HTDCOEF!L104</f>
        <v>955</v>
      </c>
      <c r="M104" s="61">
        <f>+demanda!M104*HTDCOEF!M104</f>
        <v>7101</v>
      </c>
      <c r="N104" s="61">
        <f>+demanda!N104*HTDCOEF!N104</f>
        <v>9016</v>
      </c>
      <c r="O104" s="61">
        <f>+demanda!O104*HTDCOEF!O104</f>
        <v>11479</v>
      </c>
      <c r="P104" s="61">
        <f>+demanda!P104*HTDCOEF!P104</f>
        <v>13757</v>
      </c>
      <c r="Q104" s="61">
        <f>+demanda!Q104*HTDCOEF!Q104</f>
        <v>933</v>
      </c>
      <c r="R104" s="61">
        <f>+demanda!R104*HTDCOEF!R104</f>
        <v>158</v>
      </c>
      <c r="S104" s="61">
        <f>+demanda!S104*HTDCOEF!S104</f>
        <v>291</v>
      </c>
      <c r="T104" s="61">
        <f>+demanda!T104*HTDCOEF!T104</f>
        <v>3462</v>
      </c>
      <c r="U104" s="61">
        <f>+demanda!U104*HTDCOEF!U104</f>
        <v>1091</v>
      </c>
      <c r="V104" s="61">
        <f>+demanda!V104*HTDCOEF!V104</f>
        <v>3464</v>
      </c>
      <c r="W104" s="61">
        <f>+demanda!W104*HTDCOEF!W104</f>
        <v>271149</v>
      </c>
      <c r="X104" s="61">
        <f>+demanda!X104*HTDCOEF!X104</f>
        <v>40898</v>
      </c>
      <c r="Y104" s="61">
        <f>+demanda!Y104*HTDCOEF!Y104</f>
        <v>5677</v>
      </c>
      <c r="Z104" s="61">
        <f>+demanda!Z104*HTDCOEF!Z104</f>
        <v>6045</v>
      </c>
      <c r="AA104" s="61">
        <f>+demanda!AA104*HTDCOEF!AA104</f>
        <v>29506</v>
      </c>
      <c r="AB104" s="61">
        <f>+demanda!AB104*HTDCOEF!AB104</f>
        <v>21909</v>
      </c>
      <c r="AC104" s="61">
        <f>+demanda!AC104*HTDCOEF!AC104</f>
        <v>33909</v>
      </c>
      <c r="AD104" s="61">
        <f>+demanda!AD104*HTDCOEF!AD104</f>
        <v>220577</v>
      </c>
      <c r="AE104" s="61">
        <f>+demanda!AE104*HTDCOEF!AE104</f>
        <v>33632</v>
      </c>
      <c r="AF104" s="61">
        <f>+demanda!AF104*HTDCOEF!AF104</f>
        <v>5055</v>
      </c>
      <c r="AG104" s="61">
        <f>+demanda!AG104*HTDCOEF!AG104</f>
        <v>4418</v>
      </c>
      <c r="AH104" s="61">
        <f>+demanda!AH104*HTDCOEF!AH104</f>
        <v>21431</v>
      </c>
      <c r="AI104" s="61">
        <f>+demanda!AI104*HTDCOEF!AI104</f>
        <v>19608</v>
      </c>
      <c r="AJ104" s="61">
        <f>+demanda!AJ104*HTDCOEF!AJ104</f>
        <v>26084</v>
      </c>
      <c r="AK104" s="61">
        <f>+demanda!AK104*HTDCOEF!AK104</f>
        <v>50571</v>
      </c>
      <c r="AL104" s="61">
        <f>+demanda!AL104*HTDCOEF!AL104</f>
        <v>7266</v>
      </c>
      <c r="AM104" s="61">
        <f>+demanda!AM104*HTDCOEF!AM104</f>
        <v>622</v>
      </c>
      <c r="AN104" s="61">
        <f>+demanda!AN104*HTDCOEF!AN104</f>
        <v>1627</v>
      </c>
      <c r="AO104" s="61">
        <f>+demanda!AO104*HTDCOEF!AO104</f>
        <v>8076</v>
      </c>
      <c r="AP104" s="61">
        <f>+demanda!AP104*HTDCOEF!AP104</f>
        <v>2301</v>
      </c>
      <c r="AQ104" s="61">
        <f>+demanda!AQ104*HTDCOEF!AQ104</f>
        <v>7825</v>
      </c>
      <c r="AR104" s="61">
        <f>+demanda!AR104*HTDCOEF!AR104</f>
        <v>1274</v>
      </c>
      <c r="AS104" s="61">
        <f>+demanda!AS104*HTDCOEF!AS104</f>
        <v>4003</v>
      </c>
      <c r="AT104" s="61">
        <f>+demanda!AT104*HTDCOEF!AT104</f>
        <v>625</v>
      </c>
      <c r="AU104" s="61">
        <f>+demanda!AU104*HTDCOEF!AU104</f>
        <v>2060</v>
      </c>
      <c r="AV104" s="61">
        <f>+demanda!AV104*HTDCOEF!AV104</f>
        <v>332</v>
      </c>
      <c r="AW104" s="61">
        <f>+demanda!AW104*HTDCOEF!AW104</f>
        <v>1210</v>
      </c>
      <c r="AX104" s="61">
        <f>+demanda!AX104*HTDCOEF!AX104</f>
        <v>1520</v>
      </c>
      <c r="AY104" s="61">
        <f>+demanda!AY104*HTDCOEF!AY104</f>
        <v>3445</v>
      </c>
      <c r="AZ104" s="61">
        <f>+demanda!AZ104*HTDCOEF!AZ104</f>
        <v>1197</v>
      </c>
      <c r="BA104" s="61">
        <f>+demanda!BA104*HTDCOEF!BA104</f>
        <v>3731</v>
      </c>
      <c r="BB104" s="61">
        <f>+demanda!BB104*HTDCOEF!BB104</f>
        <v>594</v>
      </c>
      <c r="BC104" s="61">
        <f>+demanda!BC104*HTDCOEF!BC104</f>
        <v>1938</v>
      </c>
      <c r="BD104" s="61">
        <f>+demanda!BD104*HTDCOEF!BD104</f>
        <v>268</v>
      </c>
      <c r="BE104" s="61">
        <f>+demanda!BE104*HTDCOEF!BE104</f>
        <v>1157</v>
      </c>
      <c r="BF104" s="61">
        <f>+demanda!BF104*HTDCOEF!BF104</f>
        <v>1475</v>
      </c>
      <c r="BG104" s="61">
        <f>+demanda!BG104*HTDCOEF!BG104</f>
        <v>3175</v>
      </c>
      <c r="BH104" s="61">
        <f>+demanda!BH104*HTDCOEF!BH104</f>
        <v>77</v>
      </c>
      <c r="BI104" s="61">
        <f>+demanda!BI104*HTDCOEF!BI104</f>
        <v>272</v>
      </c>
      <c r="BJ104" s="61">
        <f>+demanda!BJ104*HTDCOEF!BJ104</f>
        <v>31</v>
      </c>
      <c r="BK104" s="61">
        <f>+demanda!BK104*HTDCOEF!BK104</f>
        <v>122</v>
      </c>
      <c r="BL104" s="61">
        <f>+demanda!BL104*HTDCOEF!BL104</f>
        <v>64</v>
      </c>
      <c r="BM104" s="61">
        <f>+demanda!BM104*HTDCOEF!BM104</f>
        <v>53</v>
      </c>
      <c r="BN104" s="61">
        <f>+demanda!BN104*HTDCOEF!BN104</f>
        <v>45</v>
      </c>
      <c r="BO104" s="61">
        <f>+demanda!BO104*HTDCOEF!BO104</f>
        <v>269</v>
      </c>
      <c r="BP104" s="61">
        <f>+demanda!BP104*HTDCOEF!BP104</f>
        <v>2538</v>
      </c>
      <c r="BQ104" s="61">
        <f>+demanda!BQ104*HTDCOEF!BQ104</f>
        <v>11944</v>
      </c>
      <c r="BR104" s="61">
        <f>+demanda!BR104*HTDCOEF!BR104</f>
        <v>3625</v>
      </c>
      <c r="BS104" s="61">
        <f>+demanda!BS104*HTDCOEF!BS104</f>
        <v>4829</v>
      </c>
      <c r="BT104" s="61">
        <f>+demanda!BT104*HTDCOEF!BT104</f>
        <v>1122</v>
      </c>
      <c r="BU104" s="61">
        <f>+demanda!BU104*HTDCOEF!BU104</f>
        <v>2891</v>
      </c>
      <c r="BV104" s="61">
        <f>+demanda!BV104*HTDCOEF!BV104</f>
        <v>3056</v>
      </c>
      <c r="BW104" s="61">
        <f>+demanda!BW104*HTDCOEF!BW104</f>
        <v>10893</v>
      </c>
      <c r="BX104" s="61">
        <f>+demanda!BX104*HTDCOEF!BX104</f>
        <v>2408</v>
      </c>
      <c r="BY104" s="61">
        <f>+demanda!BY104*HTDCOEF!BY104</f>
        <v>10590</v>
      </c>
      <c r="BZ104" s="61">
        <f>+demanda!BZ104*HTDCOEF!BZ104</f>
        <v>2508</v>
      </c>
      <c r="CA104" s="61">
        <f>+demanda!CA104*HTDCOEF!CA104</f>
        <v>4528</v>
      </c>
      <c r="CB104" s="61">
        <f>+demanda!CB104*HTDCOEF!CB104</f>
        <v>860</v>
      </c>
      <c r="CC104" s="61">
        <f>+demanda!CC104*HTDCOEF!CC104</f>
        <v>2787</v>
      </c>
      <c r="CD104" s="61">
        <f>+demanda!CD104*HTDCOEF!CD104</f>
        <v>2871</v>
      </c>
      <c r="CE104" s="61">
        <f>+demanda!CE104*HTDCOEF!CE104</f>
        <v>7080</v>
      </c>
      <c r="CF104" s="61">
        <f>+demanda!CF104*HTDCOEF!CF104</f>
        <v>130</v>
      </c>
      <c r="CG104" s="61">
        <f>+demanda!CG104*HTDCOEF!CG104</f>
        <v>1354</v>
      </c>
      <c r="CH104" s="61">
        <f>+demanda!CH104*HTDCOEF!CH104</f>
        <v>1117</v>
      </c>
      <c r="CI104" s="61">
        <f>+demanda!CI104*HTDCOEF!CI104</f>
        <v>302</v>
      </c>
      <c r="CJ104" s="61">
        <f>+demanda!CJ104*HTDCOEF!CJ104</f>
        <v>262</v>
      </c>
      <c r="CK104" s="61">
        <f>+demanda!CK104*HTDCOEF!CK104</f>
        <v>104</v>
      </c>
      <c r="CL104" s="61">
        <f>+demanda!CL104*HTDCOEF!CL104</f>
        <v>185</v>
      </c>
      <c r="CM104" s="61">
        <f>+demanda!CM104*HTDCOEF!CM104</f>
        <v>3813</v>
      </c>
    </row>
    <row r="105" spans="1:91" s="62" customFormat="1" x14ac:dyDescent="0.3">
      <c r="A105" s="60" t="s">
        <v>239</v>
      </c>
      <c r="B105" s="61">
        <f>+demanda!B105*HTDCOEF!B105</f>
        <v>944923</v>
      </c>
      <c r="C105" s="61">
        <f>+demanda!C105*HTDCOEF!C105</f>
        <v>212684</v>
      </c>
      <c r="D105" s="61">
        <f>+demanda!D105*HTDCOEF!D105</f>
        <v>23769</v>
      </c>
      <c r="E105" s="61">
        <f>+demanda!E105*HTDCOEF!E105</f>
        <v>12356</v>
      </c>
      <c r="F105" s="61">
        <f>+demanda!F105*HTDCOEF!F105</f>
        <v>156464</v>
      </c>
      <c r="G105" s="61">
        <f>+demanda!G105*HTDCOEF!G105</f>
        <v>89239</v>
      </c>
      <c r="H105" s="61">
        <f>+demanda!H105*HTDCOEF!H105</f>
        <v>101088</v>
      </c>
      <c r="I105" s="61">
        <f>+demanda!I105*HTDCOEF!I105</f>
        <v>824393</v>
      </c>
      <c r="J105" s="61">
        <f>+demanda!J105*HTDCOEF!J105</f>
        <v>192253</v>
      </c>
      <c r="K105" s="61">
        <f>+demanda!K105*HTDCOEF!K105</f>
        <v>17945</v>
      </c>
      <c r="L105" s="61">
        <f>+demanda!L105*HTDCOEF!L105</f>
        <v>10581</v>
      </c>
      <c r="M105" s="61">
        <f>+demanda!M105*HTDCOEF!M105</f>
        <v>121451</v>
      </c>
      <c r="N105" s="61">
        <f>+demanda!N105*HTDCOEF!N105</f>
        <v>78801</v>
      </c>
      <c r="O105" s="61">
        <f>+demanda!O105*HTDCOEF!O105</f>
        <v>85913</v>
      </c>
      <c r="P105" s="61">
        <f>+demanda!P105*HTDCOEF!P105</f>
        <v>120530</v>
      </c>
      <c r="Q105" s="61">
        <f>+demanda!Q105*HTDCOEF!Q105</f>
        <v>20431</v>
      </c>
      <c r="R105" s="61">
        <f>+demanda!R105*HTDCOEF!R105</f>
        <v>5824</v>
      </c>
      <c r="S105" s="61">
        <f>+demanda!S105*HTDCOEF!S105</f>
        <v>1775</v>
      </c>
      <c r="T105" s="61">
        <f>+demanda!T105*HTDCOEF!T105</f>
        <v>35012</v>
      </c>
      <c r="U105" s="61">
        <f>+demanda!U105*HTDCOEF!U105</f>
        <v>10438</v>
      </c>
      <c r="V105" s="61">
        <f>+demanda!V105*HTDCOEF!V105</f>
        <v>15175</v>
      </c>
      <c r="W105" s="61">
        <f>+demanda!W105*HTDCOEF!W105</f>
        <v>1870057</v>
      </c>
      <c r="X105" s="61">
        <f>+demanda!X105*HTDCOEF!X105</f>
        <v>392971</v>
      </c>
      <c r="Y105" s="61">
        <f>+demanda!Y105*HTDCOEF!Y105</f>
        <v>68908</v>
      </c>
      <c r="Z105" s="61">
        <f>+demanda!Z105*HTDCOEF!Z105</f>
        <v>29970</v>
      </c>
      <c r="AA105" s="61">
        <f>+demanda!AA105*HTDCOEF!AA105</f>
        <v>294695</v>
      </c>
      <c r="AB105" s="61">
        <f>+demanda!AB105*HTDCOEF!AB105</f>
        <v>170590</v>
      </c>
      <c r="AC105" s="61">
        <f>+demanda!AC105*HTDCOEF!AC105</f>
        <v>249788</v>
      </c>
      <c r="AD105" s="61">
        <f>+demanda!AD105*HTDCOEF!AD105</f>
        <v>1548421</v>
      </c>
      <c r="AE105" s="61">
        <f>+demanda!AE105*HTDCOEF!AE105</f>
        <v>348173</v>
      </c>
      <c r="AF105" s="61">
        <f>+demanda!AF105*HTDCOEF!AF105</f>
        <v>51712</v>
      </c>
      <c r="AG105" s="61">
        <f>+demanda!AG105*HTDCOEF!AG105</f>
        <v>24164</v>
      </c>
      <c r="AH105" s="61">
        <f>+demanda!AH105*HTDCOEF!AH105</f>
        <v>224169</v>
      </c>
      <c r="AI105" s="61">
        <f>+demanda!AI105*HTDCOEF!AI105</f>
        <v>150413</v>
      </c>
      <c r="AJ105" s="61">
        <f>+demanda!AJ105*HTDCOEF!AJ105</f>
        <v>157408</v>
      </c>
      <c r="AK105" s="61">
        <f>+demanda!AK105*HTDCOEF!AK105</f>
        <v>321636</v>
      </c>
      <c r="AL105" s="61">
        <f>+demanda!AL105*HTDCOEF!AL105</f>
        <v>44798</v>
      </c>
      <c r="AM105" s="61">
        <f>+demanda!AM105*HTDCOEF!AM105</f>
        <v>17196</v>
      </c>
      <c r="AN105" s="61">
        <f>+demanda!AN105*HTDCOEF!AN105</f>
        <v>5807</v>
      </c>
      <c r="AO105" s="61">
        <f>+demanda!AO105*HTDCOEF!AO105</f>
        <v>70526</v>
      </c>
      <c r="AP105" s="61">
        <f>+demanda!AP105*HTDCOEF!AP105</f>
        <v>20177</v>
      </c>
      <c r="AQ105" s="61">
        <f>+demanda!AQ105*HTDCOEF!AQ105</f>
        <v>92380</v>
      </c>
      <c r="AR105" s="61">
        <f>+demanda!AR105*HTDCOEF!AR105</f>
        <v>28156</v>
      </c>
      <c r="AS105" s="61">
        <f>+demanda!AS105*HTDCOEF!AS105</f>
        <v>66416</v>
      </c>
      <c r="AT105" s="61">
        <f>+demanda!AT105*HTDCOEF!AT105</f>
        <v>9127</v>
      </c>
      <c r="AU105" s="61">
        <f>+demanda!AU105*HTDCOEF!AU105</f>
        <v>20760</v>
      </c>
      <c r="AV105" s="61">
        <f>+demanda!AV105*HTDCOEF!AV105</f>
        <v>14159</v>
      </c>
      <c r="AW105" s="61">
        <f>+demanda!AW105*HTDCOEF!AW105</f>
        <v>7641</v>
      </c>
      <c r="AX105" s="61">
        <f>+demanda!AX105*HTDCOEF!AX105</f>
        <v>38424</v>
      </c>
      <c r="AY105" s="61">
        <f>+demanda!AY105*HTDCOEF!AY105</f>
        <v>28001</v>
      </c>
      <c r="AZ105" s="61">
        <f>+demanda!AZ105*HTDCOEF!AZ105</f>
        <v>25184</v>
      </c>
      <c r="BA105" s="61">
        <f>+demanda!BA105*HTDCOEF!BA105</f>
        <v>60178</v>
      </c>
      <c r="BB105" s="61">
        <f>+demanda!BB105*HTDCOEF!BB105</f>
        <v>8575</v>
      </c>
      <c r="BC105" s="61">
        <f>+demanda!BC105*HTDCOEF!BC105</f>
        <v>18938</v>
      </c>
      <c r="BD105" s="61">
        <f>+demanda!BD105*HTDCOEF!BD105</f>
        <v>13529</v>
      </c>
      <c r="BE105" s="61">
        <f>+demanda!BE105*HTDCOEF!BE105</f>
        <v>7229</v>
      </c>
      <c r="BF105" s="61">
        <f>+demanda!BF105*HTDCOEF!BF105</f>
        <v>33300</v>
      </c>
      <c r="BG105" s="61">
        <f>+demanda!BG105*HTDCOEF!BG105</f>
        <v>25320</v>
      </c>
      <c r="BH105" s="61">
        <f>+demanda!BH105*HTDCOEF!BH105</f>
        <v>2973</v>
      </c>
      <c r="BI105" s="61">
        <f>+demanda!BI105*HTDCOEF!BI105</f>
        <v>6238</v>
      </c>
      <c r="BJ105" s="61">
        <f>+demanda!BJ105*HTDCOEF!BJ105</f>
        <v>552</v>
      </c>
      <c r="BK105" s="61">
        <f>+demanda!BK105*HTDCOEF!BK105</f>
        <v>1822</v>
      </c>
      <c r="BL105" s="61">
        <f>+demanda!BL105*HTDCOEF!BL105</f>
        <v>630</v>
      </c>
      <c r="BM105" s="61">
        <f>+demanda!BM105*HTDCOEF!BM105</f>
        <v>412</v>
      </c>
      <c r="BN105" s="61">
        <f>+demanda!BN105*HTDCOEF!BN105</f>
        <v>5124</v>
      </c>
      <c r="BO105" s="61">
        <f>+demanda!BO105*HTDCOEF!BO105</f>
        <v>2680</v>
      </c>
      <c r="BP105" s="61">
        <f>+demanda!BP105*HTDCOEF!BP105</f>
        <v>54473</v>
      </c>
      <c r="BQ105" s="61">
        <f>+demanda!BQ105*HTDCOEF!BQ105</f>
        <v>122252</v>
      </c>
      <c r="BR105" s="61">
        <f>+demanda!BR105*HTDCOEF!BR105</f>
        <v>16751</v>
      </c>
      <c r="BS105" s="61">
        <f>+demanda!BS105*HTDCOEF!BS105</f>
        <v>32983</v>
      </c>
      <c r="BT105" s="61">
        <f>+demanda!BT105*HTDCOEF!BT105</f>
        <v>32389</v>
      </c>
      <c r="BU105" s="61">
        <f>+demanda!BU105*HTDCOEF!BU105</f>
        <v>12067</v>
      </c>
      <c r="BV105" s="61">
        <f>+demanda!BV105*HTDCOEF!BV105</f>
        <v>72945</v>
      </c>
      <c r="BW105" s="61">
        <f>+demanda!BW105*HTDCOEF!BW105</f>
        <v>49112</v>
      </c>
      <c r="BX105" s="61">
        <f>+demanda!BX105*HTDCOEF!BX105</f>
        <v>49630</v>
      </c>
      <c r="BY105" s="61">
        <f>+demanda!BY105*HTDCOEF!BY105</f>
        <v>108333</v>
      </c>
      <c r="BZ105" s="61">
        <f>+demanda!BZ105*HTDCOEF!BZ105</f>
        <v>14490</v>
      </c>
      <c r="CA105" s="61">
        <f>+demanda!CA105*HTDCOEF!CA105</f>
        <v>29712</v>
      </c>
      <c r="CB105" s="61">
        <f>+demanda!CB105*HTDCOEF!CB105</f>
        <v>30630</v>
      </c>
      <c r="CC105" s="61">
        <f>+demanda!CC105*HTDCOEF!CC105</f>
        <v>11425</v>
      </c>
      <c r="CD105" s="61">
        <f>+demanda!CD105*HTDCOEF!CD105</f>
        <v>63179</v>
      </c>
      <c r="CE105" s="61">
        <f>+demanda!CE105*HTDCOEF!CE105</f>
        <v>40774</v>
      </c>
      <c r="CF105" s="61">
        <f>+demanda!CF105*HTDCOEF!CF105</f>
        <v>4843</v>
      </c>
      <c r="CG105" s="61">
        <f>+demanda!CG105*HTDCOEF!CG105</f>
        <v>13918</v>
      </c>
      <c r="CH105" s="61">
        <f>+demanda!CH105*HTDCOEF!CH105</f>
        <v>2261</v>
      </c>
      <c r="CI105" s="61">
        <f>+demanda!CI105*HTDCOEF!CI105</f>
        <v>3271</v>
      </c>
      <c r="CJ105" s="61">
        <f>+demanda!CJ105*HTDCOEF!CJ105</f>
        <v>1759</v>
      </c>
      <c r="CK105" s="61">
        <f>+demanda!CK105*HTDCOEF!CK105</f>
        <v>642</v>
      </c>
      <c r="CL105" s="61">
        <f>+demanda!CL105*HTDCOEF!CL105</f>
        <v>9765</v>
      </c>
      <c r="CM105" s="61">
        <f>+demanda!CM105*HTDCOEF!CM105</f>
        <v>8339</v>
      </c>
    </row>
    <row r="106" spans="1:91" s="59" customFormat="1" x14ac:dyDescent="0.3">
      <c r="A106" s="60" t="s">
        <v>240</v>
      </c>
      <c r="B106" s="61">
        <f>+demanda!B106*HTDCOEF!B106</f>
        <v>4407783</v>
      </c>
      <c r="C106" s="61">
        <f>+demanda!C106*HTDCOEF!C106</f>
        <v>919612</v>
      </c>
      <c r="D106" s="61">
        <f>+demanda!D106*HTDCOEF!D106</f>
        <v>369051</v>
      </c>
      <c r="E106" s="61">
        <f>+demanda!E106*HTDCOEF!E106</f>
        <v>201353</v>
      </c>
      <c r="F106" s="61">
        <f>+demanda!F106*HTDCOEF!F106</f>
        <v>758997</v>
      </c>
      <c r="G106" s="61">
        <f>+demanda!G106*HTDCOEF!G106</f>
        <v>454395</v>
      </c>
      <c r="H106" s="61">
        <f>+demanda!H106*HTDCOEF!H106</f>
        <v>210634</v>
      </c>
      <c r="I106" s="61">
        <f>+demanda!I106*HTDCOEF!I106</f>
        <v>3271958</v>
      </c>
      <c r="J106" s="61">
        <f>+demanda!J106*HTDCOEF!J106</f>
        <v>755275</v>
      </c>
      <c r="K106" s="61">
        <f>+demanda!K106*HTDCOEF!K106</f>
        <v>105212</v>
      </c>
      <c r="L106" s="61">
        <f>+demanda!L106*HTDCOEF!L106</f>
        <v>103415</v>
      </c>
      <c r="M106" s="61">
        <f>+demanda!M106*HTDCOEF!M106</f>
        <v>504564</v>
      </c>
      <c r="N106" s="61">
        <f>+demanda!N106*HTDCOEF!N106</f>
        <v>361056</v>
      </c>
      <c r="O106" s="61">
        <f>+demanda!O106*HTDCOEF!O106</f>
        <v>161723</v>
      </c>
      <c r="P106" s="61">
        <f>+demanda!P106*HTDCOEF!P106</f>
        <v>1135825</v>
      </c>
      <c r="Q106" s="61">
        <f>+demanda!Q106*HTDCOEF!Q106</f>
        <v>164337</v>
      </c>
      <c r="R106" s="61">
        <f>+demanda!R106*HTDCOEF!R106</f>
        <v>263839</v>
      </c>
      <c r="S106" s="61">
        <f>+demanda!S106*HTDCOEF!S106</f>
        <v>97938</v>
      </c>
      <c r="T106" s="61">
        <f>+demanda!T106*HTDCOEF!T106</f>
        <v>254433</v>
      </c>
      <c r="U106" s="61">
        <f>+demanda!U106*HTDCOEF!U106</f>
        <v>93339</v>
      </c>
      <c r="V106" s="61">
        <f>+demanda!V106*HTDCOEF!V106</f>
        <v>48911</v>
      </c>
      <c r="W106" s="61">
        <f>+demanda!W106*HTDCOEF!W106</f>
        <v>11731245</v>
      </c>
      <c r="X106" s="61">
        <f>+demanda!X106*HTDCOEF!X106</f>
        <v>2488331</v>
      </c>
      <c r="Y106" s="61">
        <f>+demanda!Y106*HTDCOEF!Y106</f>
        <v>1744346</v>
      </c>
      <c r="Z106" s="61">
        <f>+demanda!Z106*HTDCOEF!Z106</f>
        <v>1039258</v>
      </c>
      <c r="AA106" s="61">
        <f>+demanda!AA106*HTDCOEF!AA106</f>
        <v>1866125</v>
      </c>
      <c r="AB106" s="61">
        <f>+demanda!AB106*HTDCOEF!AB106</f>
        <v>1131051</v>
      </c>
      <c r="AC106" s="61">
        <f>+demanda!AC106*HTDCOEF!AC106</f>
        <v>464238</v>
      </c>
      <c r="AD106" s="61">
        <f>+demanda!AD106*HTDCOEF!AD106</f>
        <v>7561439</v>
      </c>
      <c r="AE106" s="61">
        <f>+demanda!AE106*HTDCOEF!AE106</f>
        <v>1973483</v>
      </c>
      <c r="AF106" s="61">
        <f>+demanda!AF106*HTDCOEF!AF106</f>
        <v>321572</v>
      </c>
      <c r="AG106" s="61">
        <f>+demanda!AG106*HTDCOEF!AG106</f>
        <v>368577</v>
      </c>
      <c r="AH106" s="61">
        <f>+demanda!AH106*HTDCOEF!AH106</f>
        <v>1096712</v>
      </c>
      <c r="AI106" s="61">
        <f>+demanda!AI106*HTDCOEF!AI106</f>
        <v>886833</v>
      </c>
      <c r="AJ106" s="61">
        <f>+demanda!AJ106*HTDCOEF!AJ106</f>
        <v>304223</v>
      </c>
      <c r="AK106" s="61">
        <f>+demanda!AK106*HTDCOEF!AK106</f>
        <v>4169806</v>
      </c>
      <c r="AL106" s="61">
        <f>+demanda!AL106*HTDCOEF!AL106</f>
        <v>514847</v>
      </c>
      <c r="AM106" s="61">
        <f>+demanda!AM106*HTDCOEF!AM106</f>
        <v>1422774</v>
      </c>
      <c r="AN106" s="61">
        <f>+demanda!AN106*HTDCOEF!AN106</f>
        <v>670681</v>
      </c>
      <c r="AO106" s="61">
        <f>+demanda!AO106*HTDCOEF!AO106</f>
        <v>769413</v>
      </c>
      <c r="AP106" s="61">
        <f>+demanda!AP106*HTDCOEF!AP106</f>
        <v>244218</v>
      </c>
      <c r="AQ106" s="61">
        <f>+demanda!AQ106*HTDCOEF!AQ106</f>
        <v>160015</v>
      </c>
      <c r="AR106" s="61">
        <f>+demanda!AR106*HTDCOEF!AR106</f>
        <v>101478</v>
      </c>
      <c r="AS106" s="61">
        <f>+demanda!AS106*HTDCOEF!AS106</f>
        <v>232826</v>
      </c>
      <c r="AT106" s="61">
        <f>+demanda!AT106*HTDCOEF!AT106</f>
        <v>29175</v>
      </c>
      <c r="AU106" s="61">
        <f>+demanda!AU106*HTDCOEF!AU106</f>
        <v>90227</v>
      </c>
      <c r="AV106" s="61">
        <f>+demanda!AV106*HTDCOEF!AV106</f>
        <v>100561</v>
      </c>
      <c r="AW106" s="61">
        <f>+demanda!AW106*HTDCOEF!AW106</f>
        <v>28137</v>
      </c>
      <c r="AX106" s="61">
        <f>+demanda!AX106*HTDCOEF!AX106</f>
        <v>254361</v>
      </c>
      <c r="AY106" s="61">
        <f>+demanda!AY106*HTDCOEF!AY106</f>
        <v>82847</v>
      </c>
      <c r="AZ106" s="61">
        <f>+demanda!AZ106*HTDCOEF!AZ106</f>
        <v>92571</v>
      </c>
      <c r="BA106" s="61">
        <f>+demanda!BA106*HTDCOEF!BA106</f>
        <v>204896</v>
      </c>
      <c r="BB106" s="61">
        <f>+demanda!BB106*HTDCOEF!BB106</f>
        <v>23740</v>
      </c>
      <c r="BC106" s="61">
        <f>+demanda!BC106*HTDCOEF!BC106</f>
        <v>76769</v>
      </c>
      <c r="BD106" s="61">
        <f>+demanda!BD106*HTDCOEF!BD106</f>
        <v>94807</v>
      </c>
      <c r="BE106" s="61">
        <f>+demanda!BE106*HTDCOEF!BE106</f>
        <v>26225</v>
      </c>
      <c r="BF106" s="61">
        <f>+demanda!BF106*HTDCOEF!BF106</f>
        <v>171860</v>
      </c>
      <c r="BG106" s="61">
        <f>+demanda!BG106*HTDCOEF!BG106</f>
        <v>64407</v>
      </c>
      <c r="BH106" s="61">
        <f>+demanda!BH106*HTDCOEF!BH106</f>
        <v>8907</v>
      </c>
      <c r="BI106" s="61">
        <f>+demanda!BI106*HTDCOEF!BI106</f>
        <v>27930</v>
      </c>
      <c r="BJ106" s="61">
        <f>+demanda!BJ106*HTDCOEF!BJ106</f>
        <v>5435</v>
      </c>
      <c r="BK106" s="61">
        <f>+demanda!BK106*HTDCOEF!BK106</f>
        <v>13458</v>
      </c>
      <c r="BL106" s="61">
        <f>+demanda!BL106*HTDCOEF!BL106</f>
        <v>5754</v>
      </c>
      <c r="BM106" s="61">
        <f>+demanda!BM106*HTDCOEF!BM106</f>
        <v>1912</v>
      </c>
      <c r="BN106" s="61">
        <f>+demanda!BN106*HTDCOEF!BN106</f>
        <v>82501</v>
      </c>
      <c r="BO106" s="61">
        <f>+demanda!BO106*HTDCOEF!BO106</f>
        <v>18440</v>
      </c>
      <c r="BP106" s="61">
        <f>+demanda!BP106*HTDCOEF!BP106</f>
        <v>314648</v>
      </c>
      <c r="BQ106" s="61">
        <f>+demanda!BQ106*HTDCOEF!BQ106</f>
        <v>663234</v>
      </c>
      <c r="BR106" s="61">
        <f>+demanda!BR106*HTDCOEF!BR106</f>
        <v>53594</v>
      </c>
      <c r="BS106" s="61">
        <f>+demanda!BS106*HTDCOEF!BS106</f>
        <v>185711</v>
      </c>
      <c r="BT106" s="61">
        <f>+demanda!BT106*HTDCOEF!BT106</f>
        <v>342572</v>
      </c>
      <c r="BU106" s="61">
        <f>+demanda!BU106*HTDCOEF!BU106</f>
        <v>52404</v>
      </c>
      <c r="BV106" s="61">
        <f>+demanda!BV106*HTDCOEF!BV106</f>
        <v>728092</v>
      </c>
      <c r="BW106" s="61">
        <f>+demanda!BW106*HTDCOEF!BW106</f>
        <v>148074</v>
      </c>
      <c r="BX106" s="61">
        <f>+demanda!BX106*HTDCOEF!BX106</f>
        <v>290200</v>
      </c>
      <c r="BY106" s="61">
        <f>+demanda!BY106*HTDCOEF!BY106</f>
        <v>567894</v>
      </c>
      <c r="BZ106" s="61">
        <f>+demanda!BZ106*HTDCOEF!BZ106</f>
        <v>42835</v>
      </c>
      <c r="CA106" s="61">
        <f>+demanda!CA106*HTDCOEF!CA106</f>
        <v>156594</v>
      </c>
      <c r="CB106" s="61">
        <f>+demanda!CB106*HTDCOEF!CB106</f>
        <v>323301</v>
      </c>
      <c r="CC106" s="61">
        <f>+demanda!CC106*HTDCOEF!CC106</f>
        <v>49245</v>
      </c>
      <c r="CD106" s="61">
        <f>+demanda!CD106*HTDCOEF!CD106</f>
        <v>437133</v>
      </c>
      <c r="CE106" s="61">
        <f>+demanda!CE106*HTDCOEF!CE106</f>
        <v>106281</v>
      </c>
      <c r="CF106" s="61">
        <f>+demanda!CF106*HTDCOEF!CF106</f>
        <v>24448</v>
      </c>
      <c r="CG106" s="61">
        <f>+demanda!CG106*HTDCOEF!CG106</f>
        <v>95340</v>
      </c>
      <c r="CH106" s="61">
        <f>+demanda!CH106*HTDCOEF!CH106</f>
        <v>10759</v>
      </c>
      <c r="CI106" s="61">
        <f>+demanda!CI106*HTDCOEF!CI106</f>
        <v>29117</v>
      </c>
      <c r="CJ106" s="61">
        <f>+demanda!CJ106*HTDCOEF!CJ106</f>
        <v>19272</v>
      </c>
      <c r="CK106" s="61">
        <f>+demanda!CK106*HTDCOEF!CK106</f>
        <v>3159</v>
      </c>
      <c r="CL106" s="61">
        <f>+demanda!CL106*HTDCOEF!CL106</f>
        <v>290959</v>
      </c>
      <c r="CM106" s="61">
        <f>+demanda!CM106*HTDCOEF!CM106</f>
        <v>41793</v>
      </c>
    </row>
    <row r="107" spans="1:91" s="59" customFormat="1" x14ac:dyDescent="0.3">
      <c r="A107" s="60" t="s">
        <v>241</v>
      </c>
      <c r="B107" s="61">
        <f>+demanda!B107*HTDCOEF!B107</f>
        <v>5924218</v>
      </c>
      <c r="C107" s="61">
        <f>+demanda!C107*HTDCOEF!C107</f>
        <v>1210492</v>
      </c>
      <c r="D107" s="61">
        <f>+demanda!D107*HTDCOEF!D107</f>
        <v>466211</v>
      </c>
      <c r="E107" s="61">
        <f>+demanda!E107*HTDCOEF!E107</f>
        <v>361641</v>
      </c>
      <c r="F107" s="61">
        <f>+demanda!F107*HTDCOEF!F107</f>
        <v>1085954</v>
      </c>
      <c r="G107" s="61">
        <f>+demanda!G107*HTDCOEF!G107</f>
        <v>623076</v>
      </c>
      <c r="H107" s="61">
        <f>+demanda!H107*HTDCOEF!H107</f>
        <v>184995</v>
      </c>
      <c r="I107" s="61">
        <f>+demanda!I107*HTDCOEF!I107</f>
        <v>4648568</v>
      </c>
      <c r="J107" s="61">
        <f>+demanda!J107*HTDCOEF!J107</f>
        <v>1007572</v>
      </c>
      <c r="K107" s="61">
        <f>+demanda!K107*HTDCOEF!K107</f>
        <v>209986</v>
      </c>
      <c r="L107" s="61">
        <f>+demanda!L107*HTDCOEF!L107</f>
        <v>225380</v>
      </c>
      <c r="M107" s="61">
        <f>+demanda!M107*HTDCOEF!M107</f>
        <v>813152</v>
      </c>
      <c r="N107" s="61">
        <f>+demanda!N107*HTDCOEF!N107</f>
        <v>512512</v>
      </c>
      <c r="O107" s="61">
        <f>+demanda!O107*HTDCOEF!O107</f>
        <v>139064</v>
      </c>
      <c r="P107" s="61">
        <f>+demanda!P107*HTDCOEF!P107</f>
        <v>1275650</v>
      </c>
      <c r="Q107" s="61">
        <f>+demanda!Q107*HTDCOEF!Q107</f>
        <v>202921</v>
      </c>
      <c r="R107" s="61">
        <f>+demanda!R107*HTDCOEF!R107</f>
        <v>256226</v>
      </c>
      <c r="S107" s="61">
        <f>+demanda!S107*HTDCOEF!S107</f>
        <v>136261</v>
      </c>
      <c r="T107" s="61">
        <f>+demanda!T107*HTDCOEF!T107</f>
        <v>272802</v>
      </c>
      <c r="U107" s="61">
        <f>+demanda!U107*HTDCOEF!U107</f>
        <v>110564</v>
      </c>
      <c r="V107" s="61">
        <f>+demanda!V107*HTDCOEF!V107</f>
        <v>45930</v>
      </c>
      <c r="W107" s="61">
        <f>+demanda!W107*HTDCOEF!W107</f>
        <v>16927211</v>
      </c>
      <c r="X107" s="61">
        <f>+demanda!X107*HTDCOEF!X107</f>
        <v>3582193</v>
      </c>
      <c r="Y107" s="61">
        <f>+demanda!Y107*HTDCOEF!Y107</f>
        <v>2169131</v>
      </c>
      <c r="Z107" s="61">
        <f>+demanda!Z107*HTDCOEF!Z107</f>
        <v>1962136</v>
      </c>
      <c r="AA107" s="61">
        <f>+demanda!AA107*HTDCOEF!AA107</f>
        <v>2833581</v>
      </c>
      <c r="AB107" s="61">
        <f>+demanda!AB107*HTDCOEF!AB107</f>
        <v>1694735</v>
      </c>
      <c r="AC107" s="61">
        <f>+demanda!AC107*HTDCOEF!AC107</f>
        <v>423510</v>
      </c>
      <c r="AD107" s="61">
        <f>+demanda!AD107*HTDCOEF!AD107</f>
        <v>12058039</v>
      </c>
      <c r="AE107" s="61">
        <f>+demanda!AE107*HTDCOEF!AE107</f>
        <v>2925713</v>
      </c>
      <c r="AF107" s="61">
        <f>+demanda!AF107*HTDCOEF!AF107</f>
        <v>725225</v>
      </c>
      <c r="AG107" s="61">
        <f>+demanda!AG107*HTDCOEF!AG107</f>
        <v>908253</v>
      </c>
      <c r="AH107" s="61">
        <f>+demanda!AH107*HTDCOEF!AH107</f>
        <v>2038115</v>
      </c>
      <c r="AI107" s="61">
        <f>+demanda!AI107*HTDCOEF!AI107</f>
        <v>1386744</v>
      </c>
      <c r="AJ107" s="61">
        <f>+demanda!AJ107*HTDCOEF!AJ107</f>
        <v>273236</v>
      </c>
      <c r="AK107" s="61">
        <f>+demanda!AK107*HTDCOEF!AK107</f>
        <v>4869172</v>
      </c>
      <c r="AL107" s="61">
        <f>+demanda!AL107*HTDCOEF!AL107</f>
        <v>656480</v>
      </c>
      <c r="AM107" s="61">
        <f>+demanda!AM107*HTDCOEF!AM107</f>
        <v>1443906</v>
      </c>
      <c r="AN107" s="61">
        <f>+demanda!AN107*HTDCOEF!AN107</f>
        <v>1053882</v>
      </c>
      <c r="AO107" s="61">
        <f>+demanda!AO107*HTDCOEF!AO107</f>
        <v>795465</v>
      </c>
      <c r="AP107" s="61">
        <f>+demanda!AP107*HTDCOEF!AP107</f>
        <v>307990</v>
      </c>
      <c r="AQ107" s="61">
        <f>+demanda!AQ107*HTDCOEF!AQ107</f>
        <v>150273</v>
      </c>
      <c r="AR107" s="61">
        <f>+demanda!AR107*HTDCOEF!AR107</f>
        <v>131407</v>
      </c>
      <c r="AS107" s="61">
        <f>+demanda!AS107*HTDCOEF!AS107</f>
        <v>285040</v>
      </c>
      <c r="AT107" s="61">
        <f>+demanda!AT107*HTDCOEF!AT107</f>
        <v>41764</v>
      </c>
      <c r="AU107" s="61">
        <f>+demanda!AU107*HTDCOEF!AU107</f>
        <v>135325</v>
      </c>
      <c r="AV107" s="61">
        <f>+demanda!AV107*HTDCOEF!AV107</f>
        <v>126632</v>
      </c>
      <c r="AW107" s="61">
        <f>+demanda!AW107*HTDCOEF!AW107</f>
        <v>40558</v>
      </c>
      <c r="AX107" s="61">
        <f>+demanda!AX107*HTDCOEF!AX107</f>
        <v>356755</v>
      </c>
      <c r="AY107" s="61">
        <f>+demanda!AY107*HTDCOEF!AY107</f>
        <v>93011</v>
      </c>
      <c r="AZ107" s="61">
        <f>+demanda!AZ107*HTDCOEF!AZ107</f>
        <v>120895</v>
      </c>
      <c r="BA107" s="61">
        <f>+demanda!BA107*HTDCOEF!BA107</f>
        <v>252194</v>
      </c>
      <c r="BB107" s="61">
        <f>+demanda!BB107*HTDCOEF!BB107</f>
        <v>33843</v>
      </c>
      <c r="BC107" s="61">
        <f>+demanda!BC107*HTDCOEF!BC107</f>
        <v>117740</v>
      </c>
      <c r="BD107" s="61">
        <f>+demanda!BD107*HTDCOEF!BD107</f>
        <v>117513</v>
      </c>
      <c r="BE107" s="61">
        <f>+demanda!BE107*HTDCOEF!BE107</f>
        <v>38567</v>
      </c>
      <c r="BF107" s="61">
        <f>+demanda!BF107*HTDCOEF!BF107</f>
        <v>257881</v>
      </c>
      <c r="BG107" s="61">
        <f>+demanda!BG107*HTDCOEF!BG107</f>
        <v>68940</v>
      </c>
      <c r="BH107" s="61">
        <f>+demanda!BH107*HTDCOEF!BH107</f>
        <v>10512</v>
      </c>
      <c r="BI107" s="61">
        <f>+demanda!BI107*HTDCOEF!BI107</f>
        <v>32846</v>
      </c>
      <c r="BJ107" s="61">
        <f>+demanda!BJ107*HTDCOEF!BJ107</f>
        <v>7921</v>
      </c>
      <c r="BK107" s="61">
        <f>+demanda!BK107*HTDCOEF!BK107</f>
        <v>17585</v>
      </c>
      <c r="BL107" s="61">
        <f>+demanda!BL107*HTDCOEF!BL107</f>
        <v>9119</v>
      </c>
      <c r="BM107" s="61">
        <f>+demanda!BM107*HTDCOEF!BM107</f>
        <v>1991</v>
      </c>
      <c r="BN107" s="61">
        <f>+demanda!BN107*HTDCOEF!BN107</f>
        <v>98874</v>
      </c>
      <c r="BO107" s="61">
        <f>+demanda!BO107*HTDCOEF!BO107</f>
        <v>24072</v>
      </c>
      <c r="BP107" s="61">
        <f>+demanda!BP107*HTDCOEF!BP107</f>
        <v>449088</v>
      </c>
      <c r="BQ107" s="61">
        <f>+demanda!BQ107*HTDCOEF!BQ107</f>
        <v>907371</v>
      </c>
      <c r="BR107" s="61">
        <f>+demanda!BR107*HTDCOEF!BR107</f>
        <v>79602</v>
      </c>
      <c r="BS107" s="61">
        <f>+demanda!BS107*HTDCOEF!BS107</f>
        <v>290264</v>
      </c>
      <c r="BT107" s="61">
        <f>+demanda!BT107*HTDCOEF!BT107</f>
        <v>481526</v>
      </c>
      <c r="BU107" s="61">
        <f>+demanda!BU107*HTDCOEF!BU107</f>
        <v>81562</v>
      </c>
      <c r="BV107" s="61">
        <f>+demanda!BV107*HTDCOEF!BV107</f>
        <v>1116283</v>
      </c>
      <c r="BW107" s="61">
        <f>+demanda!BW107*HTDCOEF!BW107</f>
        <v>176499</v>
      </c>
      <c r="BX107" s="61">
        <f>+demanda!BX107*HTDCOEF!BX107</f>
        <v>411380</v>
      </c>
      <c r="BY107" s="61">
        <f>+demanda!BY107*HTDCOEF!BY107</f>
        <v>799416</v>
      </c>
      <c r="BZ107" s="61">
        <f>+demanda!BZ107*HTDCOEF!BZ107</f>
        <v>64022</v>
      </c>
      <c r="CA107" s="61">
        <f>+demanda!CA107*HTDCOEF!CA107</f>
        <v>254637</v>
      </c>
      <c r="CB107" s="61">
        <f>+demanda!CB107*HTDCOEF!CB107</f>
        <v>444916</v>
      </c>
      <c r="CC107" s="61">
        <f>+demanda!CC107*HTDCOEF!CC107</f>
        <v>78376</v>
      </c>
      <c r="CD107" s="61">
        <f>+demanda!CD107*HTDCOEF!CD107</f>
        <v>752720</v>
      </c>
      <c r="CE107" s="61">
        <f>+demanda!CE107*HTDCOEF!CE107</f>
        <v>120246</v>
      </c>
      <c r="CF107" s="61">
        <f>+demanda!CF107*HTDCOEF!CF107</f>
        <v>37708</v>
      </c>
      <c r="CG107" s="61">
        <f>+demanda!CG107*HTDCOEF!CG107</f>
        <v>107955</v>
      </c>
      <c r="CH107" s="61">
        <f>+demanda!CH107*HTDCOEF!CH107</f>
        <v>15580</v>
      </c>
      <c r="CI107" s="61">
        <f>+demanda!CI107*HTDCOEF!CI107</f>
        <v>35627</v>
      </c>
      <c r="CJ107" s="61">
        <f>+demanda!CJ107*HTDCOEF!CJ107</f>
        <v>36610</v>
      </c>
      <c r="CK107" s="61">
        <f>+demanda!CK107*HTDCOEF!CK107</f>
        <v>3186</v>
      </c>
      <c r="CL107" s="61">
        <f>+demanda!CL107*HTDCOEF!CL107</f>
        <v>363562</v>
      </c>
      <c r="CM107" s="61">
        <f>+demanda!CM107*HTDCOEF!CM107</f>
        <v>56252</v>
      </c>
    </row>
    <row r="108" spans="1:91" s="59" customFormat="1" x14ac:dyDescent="0.3">
      <c r="A108" s="60" t="s">
        <v>242</v>
      </c>
      <c r="B108" s="61">
        <f>+demanda!B108*HTDCOEF!B108</f>
        <v>3513294</v>
      </c>
      <c r="C108" s="61">
        <f>+demanda!C108*HTDCOEF!C108</f>
        <v>735322</v>
      </c>
      <c r="D108" s="61">
        <f>+demanda!D108*HTDCOEF!D108</f>
        <v>162409</v>
      </c>
      <c r="E108" s="61">
        <f>+demanda!E108*HTDCOEF!E108</f>
        <v>212215</v>
      </c>
      <c r="F108" s="61">
        <f>+demanda!F108*HTDCOEF!F108</f>
        <v>627692</v>
      </c>
      <c r="G108" s="61">
        <f>+demanda!G108*HTDCOEF!G108</f>
        <v>346087</v>
      </c>
      <c r="H108" s="61">
        <f>+demanda!H108*HTDCOEF!H108</f>
        <v>223533</v>
      </c>
      <c r="I108" s="61">
        <f>+demanda!I108*HTDCOEF!I108</f>
        <v>2905879</v>
      </c>
      <c r="J108" s="61">
        <f>+demanda!J108*HTDCOEF!J108</f>
        <v>619910</v>
      </c>
      <c r="K108" s="61">
        <f>+demanda!K108*HTDCOEF!K108</f>
        <v>103005</v>
      </c>
      <c r="L108" s="61">
        <f>+demanda!L108*HTDCOEF!L108</f>
        <v>160988</v>
      </c>
      <c r="M108" s="61">
        <f>+demanda!M108*HTDCOEF!M108</f>
        <v>484305</v>
      </c>
      <c r="N108" s="61">
        <f>+demanda!N108*HTDCOEF!N108</f>
        <v>290520</v>
      </c>
      <c r="O108" s="61">
        <f>+demanda!O108*HTDCOEF!O108</f>
        <v>177448</v>
      </c>
      <c r="P108" s="61">
        <f>+demanda!P108*HTDCOEF!P108</f>
        <v>607415</v>
      </c>
      <c r="Q108" s="61">
        <f>+demanda!Q108*HTDCOEF!Q108</f>
        <v>115412</v>
      </c>
      <c r="R108" s="61">
        <f>+demanda!R108*HTDCOEF!R108</f>
        <v>59404</v>
      </c>
      <c r="S108" s="61">
        <f>+demanda!S108*HTDCOEF!S108</f>
        <v>51227</v>
      </c>
      <c r="T108" s="61">
        <f>+demanda!T108*HTDCOEF!T108</f>
        <v>143387</v>
      </c>
      <c r="U108" s="61">
        <f>+demanda!U108*HTDCOEF!U108</f>
        <v>55567</v>
      </c>
      <c r="V108" s="61">
        <f>+demanda!V108*HTDCOEF!V108</f>
        <v>46085</v>
      </c>
      <c r="W108" s="61">
        <f>+demanda!W108*HTDCOEF!W108</f>
        <v>8219094</v>
      </c>
      <c r="X108" s="61">
        <f>+demanda!X108*HTDCOEF!X108</f>
        <v>1787489</v>
      </c>
      <c r="Y108" s="61">
        <f>+demanda!Y108*HTDCOEF!Y108</f>
        <v>585444</v>
      </c>
      <c r="Z108" s="61">
        <f>+demanda!Z108*HTDCOEF!Z108</f>
        <v>959931</v>
      </c>
      <c r="AA108" s="61">
        <f>+demanda!AA108*HTDCOEF!AA108</f>
        <v>1300688</v>
      </c>
      <c r="AB108" s="61">
        <f>+demanda!AB108*HTDCOEF!AB108</f>
        <v>848375</v>
      </c>
      <c r="AC108" s="61">
        <f>+demanda!AC108*HTDCOEF!AC108</f>
        <v>462533</v>
      </c>
      <c r="AD108" s="61">
        <f>+demanda!AD108*HTDCOEF!AD108</f>
        <v>6393060</v>
      </c>
      <c r="AE108" s="61">
        <f>+demanda!AE108*HTDCOEF!AE108</f>
        <v>1466260</v>
      </c>
      <c r="AF108" s="61">
        <f>+demanda!AF108*HTDCOEF!AF108</f>
        <v>329907</v>
      </c>
      <c r="AG108" s="61">
        <f>+demanda!AG108*HTDCOEF!AG108</f>
        <v>575689</v>
      </c>
      <c r="AH108" s="61">
        <f>+demanda!AH108*HTDCOEF!AH108</f>
        <v>965671</v>
      </c>
      <c r="AI108" s="61">
        <f>+demanda!AI108*HTDCOEF!AI108</f>
        <v>709087</v>
      </c>
      <c r="AJ108" s="61">
        <f>+demanda!AJ108*HTDCOEF!AJ108</f>
        <v>333690</v>
      </c>
      <c r="AK108" s="61">
        <f>+demanda!AK108*HTDCOEF!AK108</f>
        <v>1826034</v>
      </c>
      <c r="AL108" s="61">
        <f>+demanda!AL108*HTDCOEF!AL108</f>
        <v>321229</v>
      </c>
      <c r="AM108" s="61">
        <f>+demanda!AM108*HTDCOEF!AM108</f>
        <v>255537</v>
      </c>
      <c r="AN108" s="61">
        <f>+demanda!AN108*HTDCOEF!AN108</f>
        <v>384243</v>
      </c>
      <c r="AO108" s="61">
        <f>+demanda!AO108*HTDCOEF!AO108</f>
        <v>335017</v>
      </c>
      <c r="AP108" s="61">
        <f>+demanda!AP108*HTDCOEF!AP108</f>
        <v>139289</v>
      </c>
      <c r="AQ108" s="61">
        <f>+demanda!AQ108*HTDCOEF!AQ108</f>
        <v>128843</v>
      </c>
      <c r="AR108" s="61">
        <f>+demanda!AR108*HTDCOEF!AR108</f>
        <v>76237</v>
      </c>
      <c r="AS108" s="61">
        <f>+demanda!AS108*HTDCOEF!AS108</f>
        <v>165208</v>
      </c>
      <c r="AT108" s="61">
        <f>+demanda!AT108*HTDCOEF!AT108</f>
        <v>39870</v>
      </c>
      <c r="AU108" s="61">
        <f>+demanda!AU108*HTDCOEF!AU108</f>
        <v>98784</v>
      </c>
      <c r="AV108" s="61">
        <f>+demanda!AV108*HTDCOEF!AV108</f>
        <v>71029</v>
      </c>
      <c r="AW108" s="61">
        <f>+demanda!AW108*HTDCOEF!AW108</f>
        <v>31360</v>
      </c>
      <c r="AX108" s="61">
        <f>+demanda!AX108*HTDCOEF!AX108</f>
        <v>160548</v>
      </c>
      <c r="AY108" s="61">
        <f>+demanda!AY108*HTDCOEF!AY108</f>
        <v>92286</v>
      </c>
      <c r="AZ108" s="61">
        <f>+demanda!AZ108*HTDCOEF!AZ108</f>
        <v>67997</v>
      </c>
      <c r="BA108" s="61">
        <f>+demanda!BA108*HTDCOEF!BA108</f>
        <v>144588</v>
      </c>
      <c r="BB108" s="61">
        <f>+demanda!BB108*HTDCOEF!BB108</f>
        <v>34816</v>
      </c>
      <c r="BC108" s="61">
        <f>+demanda!BC108*HTDCOEF!BC108</f>
        <v>87084</v>
      </c>
      <c r="BD108" s="61">
        <f>+demanda!BD108*HTDCOEF!BD108</f>
        <v>64262</v>
      </c>
      <c r="BE108" s="61">
        <f>+demanda!BE108*HTDCOEF!BE108</f>
        <v>29943</v>
      </c>
      <c r="BF108" s="61">
        <f>+demanda!BF108*HTDCOEF!BF108</f>
        <v>114661</v>
      </c>
      <c r="BG108" s="61">
        <f>+demanda!BG108*HTDCOEF!BG108</f>
        <v>76559</v>
      </c>
      <c r="BH108" s="61">
        <f>+demanda!BH108*HTDCOEF!BH108</f>
        <v>8239</v>
      </c>
      <c r="BI108" s="61">
        <f>+demanda!BI108*HTDCOEF!BI108</f>
        <v>20620</v>
      </c>
      <c r="BJ108" s="61">
        <f>+demanda!BJ108*HTDCOEF!BJ108</f>
        <v>5054</v>
      </c>
      <c r="BK108" s="61">
        <f>+demanda!BK108*HTDCOEF!BK108</f>
        <v>11700</v>
      </c>
      <c r="BL108" s="61">
        <f>+demanda!BL108*HTDCOEF!BL108</f>
        <v>6767</v>
      </c>
      <c r="BM108" s="61">
        <f>+demanda!BM108*HTDCOEF!BM108</f>
        <v>1417</v>
      </c>
      <c r="BN108" s="61">
        <f>+demanda!BN108*HTDCOEF!BN108</f>
        <v>45886</v>
      </c>
      <c r="BO108" s="61">
        <f>+demanda!BO108*HTDCOEF!BO108</f>
        <v>15728</v>
      </c>
      <c r="BP108" s="61">
        <f>+demanda!BP108*HTDCOEF!BP108</f>
        <v>225945</v>
      </c>
      <c r="BQ108" s="61">
        <f>+demanda!BQ108*HTDCOEF!BQ108</f>
        <v>410183</v>
      </c>
      <c r="BR108" s="61">
        <f>+demanda!BR108*HTDCOEF!BR108</f>
        <v>68320</v>
      </c>
      <c r="BS108" s="61">
        <f>+demanda!BS108*HTDCOEF!BS108</f>
        <v>191437</v>
      </c>
      <c r="BT108" s="61">
        <f>+demanda!BT108*HTDCOEF!BT108</f>
        <v>242514</v>
      </c>
      <c r="BU108" s="61">
        <f>+demanda!BU108*HTDCOEF!BU108</f>
        <v>58124</v>
      </c>
      <c r="BV108" s="61">
        <f>+demanda!BV108*HTDCOEF!BV108</f>
        <v>430153</v>
      </c>
      <c r="BW108" s="61">
        <f>+demanda!BW108*HTDCOEF!BW108</f>
        <v>160812</v>
      </c>
      <c r="BX108" s="61">
        <f>+demanda!BX108*HTDCOEF!BX108</f>
        <v>203000</v>
      </c>
      <c r="BY108" s="61">
        <f>+demanda!BY108*HTDCOEF!BY108</f>
        <v>358112</v>
      </c>
      <c r="BZ108" s="61">
        <f>+demanda!BZ108*HTDCOEF!BZ108</f>
        <v>58210</v>
      </c>
      <c r="CA108" s="61">
        <f>+demanda!CA108*HTDCOEF!CA108</f>
        <v>165019</v>
      </c>
      <c r="CB108" s="61">
        <f>+demanda!CB108*HTDCOEF!CB108</f>
        <v>216039</v>
      </c>
      <c r="CC108" s="61">
        <f>+demanda!CC108*HTDCOEF!CC108</f>
        <v>55899</v>
      </c>
      <c r="CD108" s="61">
        <f>+demanda!CD108*HTDCOEF!CD108</f>
        <v>284717</v>
      </c>
      <c r="CE108" s="61">
        <f>+demanda!CE108*HTDCOEF!CE108</f>
        <v>125264</v>
      </c>
      <c r="CF108" s="61">
        <f>+demanda!CF108*HTDCOEF!CF108</f>
        <v>22945</v>
      </c>
      <c r="CG108" s="61">
        <f>+demanda!CG108*HTDCOEF!CG108</f>
        <v>52072</v>
      </c>
      <c r="CH108" s="61">
        <f>+demanda!CH108*HTDCOEF!CH108</f>
        <v>10110</v>
      </c>
      <c r="CI108" s="61">
        <f>+demanda!CI108*HTDCOEF!CI108</f>
        <v>26418</v>
      </c>
      <c r="CJ108" s="61">
        <f>+demanda!CJ108*HTDCOEF!CJ108</f>
        <v>26474</v>
      </c>
      <c r="CK108" s="61">
        <f>+demanda!CK108*HTDCOEF!CK108</f>
        <v>2225</v>
      </c>
      <c r="CL108" s="61">
        <f>+demanda!CL108*HTDCOEF!CL108</f>
        <v>145436</v>
      </c>
      <c r="CM108" s="61">
        <f>+demanda!CM108*HTDCOEF!CM108</f>
        <v>35548</v>
      </c>
    </row>
    <row r="109" spans="1:91" s="59" customFormat="1" x14ac:dyDescent="0.3">
      <c r="A109" s="60" t="s">
        <v>243</v>
      </c>
      <c r="B109" s="61">
        <f>+demanda!B109*HTDCOEF!B109</f>
        <v>2406759</v>
      </c>
      <c r="C109" s="61">
        <f>+demanda!C109*HTDCOEF!C109</f>
        <v>494570</v>
      </c>
      <c r="D109" s="61">
        <f>+demanda!D109*HTDCOEF!D109</f>
        <v>65438</v>
      </c>
      <c r="E109" s="61">
        <f>+demanda!E109*HTDCOEF!E109</f>
        <v>186163</v>
      </c>
      <c r="F109" s="61">
        <f>+demanda!F109*HTDCOEF!F109</f>
        <v>333386</v>
      </c>
      <c r="G109" s="61">
        <f>+demanda!G109*HTDCOEF!G109</f>
        <v>275836</v>
      </c>
      <c r="H109" s="61">
        <f>+demanda!H109*HTDCOEF!H109</f>
        <v>178846</v>
      </c>
      <c r="I109" s="61">
        <f>+demanda!I109*HTDCOEF!I109</f>
        <v>1917987</v>
      </c>
      <c r="J109" s="61">
        <f>+demanda!J109*HTDCOEF!J109</f>
        <v>404165</v>
      </c>
      <c r="K109" s="61">
        <f>+demanda!K109*HTDCOEF!K109</f>
        <v>38554</v>
      </c>
      <c r="L109" s="61">
        <f>+demanda!L109*HTDCOEF!L109</f>
        <v>118041</v>
      </c>
      <c r="M109" s="61">
        <f>+demanda!M109*HTDCOEF!M109</f>
        <v>233113</v>
      </c>
      <c r="N109" s="61">
        <f>+demanda!N109*HTDCOEF!N109</f>
        <v>224543</v>
      </c>
      <c r="O109" s="61">
        <f>+demanda!O109*HTDCOEF!O109</f>
        <v>142107</v>
      </c>
      <c r="P109" s="61">
        <f>+demanda!P109*HTDCOEF!P109</f>
        <v>488772</v>
      </c>
      <c r="Q109" s="61">
        <f>+demanda!Q109*HTDCOEF!Q109</f>
        <v>90405</v>
      </c>
      <c r="R109" s="61">
        <f>+demanda!R109*HTDCOEF!R109</f>
        <v>26885</v>
      </c>
      <c r="S109" s="61">
        <f>+demanda!S109*HTDCOEF!S109</f>
        <v>68123</v>
      </c>
      <c r="T109" s="61">
        <f>+demanda!T109*HTDCOEF!T109</f>
        <v>100273</v>
      </c>
      <c r="U109" s="61">
        <f>+demanda!U109*HTDCOEF!U109</f>
        <v>51293</v>
      </c>
      <c r="V109" s="61">
        <f>+demanda!V109*HTDCOEF!V109</f>
        <v>36739</v>
      </c>
      <c r="W109" s="61">
        <f>+demanda!W109*HTDCOEF!W109</f>
        <v>5128825</v>
      </c>
      <c r="X109" s="61">
        <f>+demanda!X109*HTDCOEF!X109</f>
        <v>994199</v>
      </c>
      <c r="Y109" s="61">
        <f>+demanda!Y109*HTDCOEF!Y109</f>
        <v>170840</v>
      </c>
      <c r="Z109" s="61">
        <f>+demanda!Z109*HTDCOEF!Z109</f>
        <v>748849</v>
      </c>
      <c r="AA109" s="61">
        <f>+demanda!AA109*HTDCOEF!AA109</f>
        <v>630058</v>
      </c>
      <c r="AB109" s="61">
        <f>+demanda!AB109*HTDCOEF!AB109</f>
        <v>580767</v>
      </c>
      <c r="AC109" s="61">
        <f>+demanda!AC109*HTDCOEF!AC109</f>
        <v>384098</v>
      </c>
      <c r="AD109" s="61">
        <f>+demanda!AD109*HTDCOEF!AD109</f>
        <v>3758168</v>
      </c>
      <c r="AE109" s="61">
        <f>+demanda!AE109*HTDCOEF!AE109</f>
        <v>766208</v>
      </c>
      <c r="AF109" s="61">
        <f>+demanda!AF109*HTDCOEF!AF109</f>
        <v>84054</v>
      </c>
      <c r="AG109" s="61">
        <f>+demanda!AG109*HTDCOEF!AG109</f>
        <v>372333</v>
      </c>
      <c r="AH109" s="61">
        <f>+demanda!AH109*HTDCOEF!AH109</f>
        <v>415995</v>
      </c>
      <c r="AI109" s="61">
        <f>+demanda!AI109*HTDCOEF!AI109</f>
        <v>454859</v>
      </c>
      <c r="AJ109" s="61">
        <f>+demanda!AJ109*HTDCOEF!AJ109</f>
        <v>273851</v>
      </c>
      <c r="AK109" s="61">
        <f>+demanda!AK109*HTDCOEF!AK109</f>
        <v>1370657</v>
      </c>
      <c r="AL109" s="61">
        <f>+demanda!AL109*HTDCOEF!AL109</f>
        <v>227992</v>
      </c>
      <c r="AM109" s="61">
        <f>+demanda!AM109*HTDCOEF!AM109</f>
        <v>86786</v>
      </c>
      <c r="AN109" s="61">
        <f>+demanda!AN109*HTDCOEF!AN109</f>
        <v>376516</v>
      </c>
      <c r="AO109" s="61">
        <f>+demanda!AO109*HTDCOEF!AO109</f>
        <v>214063</v>
      </c>
      <c r="AP109" s="61">
        <f>+demanda!AP109*HTDCOEF!AP109</f>
        <v>125908</v>
      </c>
      <c r="AQ109" s="61">
        <f>+demanda!AQ109*HTDCOEF!AQ109</f>
        <v>110247</v>
      </c>
      <c r="AR109" s="61">
        <f>+demanda!AR109*HTDCOEF!AR109</f>
        <v>38261</v>
      </c>
      <c r="AS109" s="61">
        <f>+demanda!AS109*HTDCOEF!AS109</f>
        <v>89192</v>
      </c>
      <c r="AT109" s="61">
        <f>+demanda!AT109*HTDCOEF!AT109</f>
        <v>40933</v>
      </c>
      <c r="AU109" s="61">
        <f>+demanda!AU109*HTDCOEF!AU109</f>
        <v>67914</v>
      </c>
      <c r="AV109" s="61">
        <f>+demanda!AV109*HTDCOEF!AV109</f>
        <v>27193</v>
      </c>
      <c r="AW109" s="61">
        <f>+demanda!AW109*HTDCOEF!AW109</f>
        <v>28482</v>
      </c>
      <c r="AX109" s="61">
        <f>+demanda!AX109*HTDCOEF!AX109</f>
        <v>111861</v>
      </c>
      <c r="AY109" s="61">
        <f>+demanda!AY109*HTDCOEF!AY109</f>
        <v>90734</v>
      </c>
      <c r="AZ109" s="61">
        <f>+demanda!AZ109*HTDCOEF!AZ109</f>
        <v>32091</v>
      </c>
      <c r="BA109" s="61">
        <f>+demanda!BA109*HTDCOEF!BA109</f>
        <v>75462</v>
      </c>
      <c r="BB109" s="61">
        <f>+demanda!BB109*HTDCOEF!BB109</f>
        <v>35021</v>
      </c>
      <c r="BC109" s="61">
        <f>+demanda!BC109*HTDCOEF!BC109</f>
        <v>58248</v>
      </c>
      <c r="BD109" s="61">
        <f>+demanda!BD109*HTDCOEF!BD109</f>
        <v>24458</v>
      </c>
      <c r="BE109" s="61">
        <f>+demanda!BE109*HTDCOEF!BE109</f>
        <v>27099</v>
      </c>
      <c r="BF109" s="61">
        <f>+demanda!BF109*HTDCOEF!BF109</f>
        <v>78185</v>
      </c>
      <c r="BG109" s="61">
        <f>+demanda!BG109*HTDCOEF!BG109</f>
        <v>73603</v>
      </c>
      <c r="BH109" s="61">
        <f>+demanda!BH109*HTDCOEF!BH109</f>
        <v>6170</v>
      </c>
      <c r="BI109" s="61">
        <f>+demanda!BI109*HTDCOEF!BI109</f>
        <v>13730</v>
      </c>
      <c r="BJ109" s="61">
        <f>+demanda!BJ109*HTDCOEF!BJ109</f>
        <v>5912</v>
      </c>
      <c r="BK109" s="61">
        <f>+demanda!BK109*HTDCOEF!BK109</f>
        <v>9666</v>
      </c>
      <c r="BL109" s="61">
        <f>+demanda!BL109*HTDCOEF!BL109</f>
        <v>2736</v>
      </c>
      <c r="BM109" s="61">
        <f>+demanda!BM109*HTDCOEF!BM109</f>
        <v>1383</v>
      </c>
      <c r="BN109" s="61">
        <f>+demanda!BN109*HTDCOEF!BN109</f>
        <v>33676</v>
      </c>
      <c r="BO109" s="61">
        <f>+demanda!BO109*HTDCOEF!BO109</f>
        <v>17132</v>
      </c>
      <c r="BP109" s="61">
        <f>+demanda!BP109*HTDCOEF!BP109</f>
        <v>81410</v>
      </c>
      <c r="BQ109" s="61">
        <f>+demanda!BQ109*HTDCOEF!BQ109</f>
        <v>190140</v>
      </c>
      <c r="BR109" s="61">
        <f>+demanda!BR109*HTDCOEF!BR109</f>
        <v>73267</v>
      </c>
      <c r="BS109" s="61">
        <f>+demanda!BS109*HTDCOEF!BS109</f>
        <v>127080</v>
      </c>
      <c r="BT109" s="61">
        <f>+demanda!BT109*HTDCOEF!BT109</f>
        <v>58738</v>
      </c>
      <c r="BU109" s="61">
        <f>+demanda!BU109*HTDCOEF!BU109</f>
        <v>50573</v>
      </c>
      <c r="BV109" s="61">
        <f>+demanda!BV109*HTDCOEF!BV109</f>
        <v>245753</v>
      </c>
      <c r="BW109" s="61">
        <f>+demanda!BW109*HTDCOEF!BW109</f>
        <v>167238</v>
      </c>
      <c r="BX109" s="61">
        <f>+demanda!BX109*HTDCOEF!BX109</f>
        <v>68053</v>
      </c>
      <c r="BY109" s="61">
        <f>+demanda!BY109*HTDCOEF!BY109</f>
        <v>151998</v>
      </c>
      <c r="BZ109" s="61">
        <f>+demanda!BZ109*HTDCOEF!BZ109</f>
        <v>62062</v>
      </c>
      <c r="CA109" s="61">
        <f>+demanda!CA109*HTDCOEF!CA109</f>
        <v>103919</v>
      </c>
      <c r="CB109" s="61">
        <f>+demanda!CB109*HTDCOEF!CB109</f>
        <v>51649</v>
      </c>
      <c r="CC109" s="61">
        <f>+demanda!CC109*HTDCOEF!CC109</f>
        <v>48702</v>
      </c>
      <c r="CD109" s="61">
        <f>+demanda!CD109*HTDCOEF!CD109</f>
        <v>151439</v>
      </c>
      <c r="CE109" s="61">
        <f>+demanda!CE109*HTDCOEF!CE109</f>
        <v>128385</v>
      </c>
      <c r="CF109" s="61">
        <f>+demanda!CF109*HTDCOEF!CF109</f>
        <v>13357</v>
      </c>
      <c r="CG109" s="61">
        <f>+demanda!CG109*HTDCOEF!CG109</f>
        <v>38141</v>
      </c>
      <c r="CH109" s="61">
        <f>+demanda!CH109*HTDCOEF!CH109</f>
        <v>11205</v>
      </c>
      <c r="CI109" s="61">
        <f>+demanda!CI109*HTDCOEF!CI109</f>
        <v>23161</v>
      </c>
      <c r="CJ109" s="61">
        <f>+demanda!CJ109*HTDCOEF!CJ109</f>
        <v>7089</v>
      </c>
      <c r="CK109" s="61">
        <f>+demanda!CK109*HTDCOEF!CK109</f>
        <v>1872</v>
      </c>
      <c r="CL109" s="61">
        <f>+demanda!CL109*HTDCOEF!CL109</f>
        <v>94314</v>
      </c>
      <c r="CM109" s="61">
        <f>+demanda!CM109*HTDCOEF!CM109</f>
        <v>38853</v>
      </c>
    </row>
    <row r="110" spans="1:91" s="59" customFormat="1" x14ac:dyDescent="0.3">
      <c r="A110" s="60" t="s">
        <v>244</v>
      </c>
      <c r="B110" s="61">
        <f>+demanda!B110*HTDCOEF!B110</f>
        <v>1184922</v>
      </c>
      <c r="C110" s="61">
        <f>+demanda!C110*HTDCOEF!C110</f>
        <v>171612</v>
      </c>
      <c r="D110" s="61">
        <f>+demanda!D110*HTDCOEF!D110</f>
        <v>23073</v>
      </c>
      <c r="E110" s="61">
        <f>+demanda!E110*HTDCOEF!E110</f>
        <v>143113</v>
      </c>
      <c r="F110" s="61">
        <f>+demanda!F110*HTDCOEF!F110</f>
        <v>144031</v>
      </c>
      <c r="G110" s="61">
        <f>+demanda!G110*HTDCOEF!G110</f>
        <v>146459</v>
      </c>
      <c r="H110" s="61">
        <f>+demanda!H110*HTDCOEF!H110</f>
        <v>205367</v>
      </c>
      <c r="I110" s="61">
        <f>+demanda!I110*HTDCOEF!I110</f>
        <v>925018</v>
      </c>
      <c r="J110" s="61">
        <f>+demanda!J110*HTDCOEF!J110</f>
        <v>143000</v>
      </c>
      <c r="K110" s="61">
        <f>+demanda!K110*HTDCOEF!K110</f>
        <v>16747</v>
      </c>
      <c r="L110" s="61">
        <f>+demanda!L110*HTDCOEF!L110</f>
        <v>58218</v>
      </c>
      <c r="M110" s="61">
        <f>+demanda!M110*HTDCOEF!M110</f>
        <v>107507</v>
      </c>
      <c r="N110" s="61">
        <f>+demanda!N110*HTDCOEF!N110</f>
        <v>120328</v>
      </c>
      <c r="O110" s="61">
        <f>+demanda!O110*HTDCOEF!O110</f>
        <v>167173</v>
      </c>
      <c r="P110" s="61">
        <f>+demanda!P110*HTDCOEF!P110</f>
        <v>259904</v>
      </c>
      <c r="Q110" s="61">
        <f>+demanda!Q110*HTDCOEF!Q110</f>
        <v>28612</v>
      </c>
      <c r="R110" s="61">
        <f>+demanda!R110*HTDCOEF!R110</f>
        <v>6326</v>
      </c>
      <c r="S110" s="61">
        <f>+demanda!S110*HTDCOEF!S110</f>
        <v>84894</v>
      </c>
      <c r="T110" s="61">
        <f>+demanda!T110*HTDCOEF!T110</f>
        <v>36524</v>
      </c>
      <c r="U110" s="61">
        <f>+demanda!U110*HTDCOEF!U110</f>
        <v>26131</v>
      </c>
      <c r="V110" s="61">
        <f>+demanda!V110*HTDCOEF!V110</f>
        <v>38193</v>
      </c>
      <c r="W110" s="61">
        <f>+demanda!W110*HTDCOEF!W110</f>
        <v>2874269</v>
      </c>
      <c r="X110" s="61">
        <f>+demanda!X110*HTDCOEF!X110</f>
        <v>327138</v>
      </c>
      <c r="Y110" s="61">
        <f>+demanda!Y110*HTDCOEF!Y110</f>
        <v>49276</v>
      </c>
      <c r="Z110" s="61">
        <f>+demanda!Z110*HTDCOEF!Z110</f>
        <v>780724</v>
      </c>
      <c r="AA110" s="61">
        <f>+demanda!AA110*HTDCOEF!AA110</f>
        <v>279247</v>
      </c>
      <c r="AB110" s="61">
        <f>+demanda!AB110*HTDCOEF!AB110</f>
        <v>280198</v>
      </c>
      <c r="AC110" s="61">
        <f>+demanda!AC110*HTDCOEF!AC110</f>
        <v>406497</v>
      </c>
      <c r="AD110" s="61">
        <f>+demanda!AD110*HTDCOEF!AD110</f>
        <v>1799183</v>
      </c>
      <c r="AE110" s="61">
        <f>+demanda!AE110*HTDCOEF!AE110</f>
        <v>249674</v>
      </c>
      <c r="AF110" s="61">
        <f>+demanda!AF110*HTDCOEF!AF110</f>
        <v>31589</v>
      </c>
      <c r="AG110" s="61">
        <f>+demanda!AG110*HTDCOEF!AG110</f>
        <v>157106</v>
      </c>
      <c r="AH110" s="61">
        <f>+demanda!AH110*HTDCOEF!AH110</f>
        <v>201535</v>
      </c>
      <c r="AI110" s="61">
        <f>+demanda!AI110*HTDCOEF!AI110</f>
        <v>212882</v>
      </c>
      <c r="AJ110" s="61">
        <f>+demanda!AJ110*HTDCOEF!AJ110</f>
        <v>304090</v>
      </c>
      <c r="AK110" s="61">
        <f>+demanda!AK110*HTDCOEF!AK110</f>
        <v>1075086</v>
      </c>
      <c r="AL110" s="61">
        <f>+demanda!AL110*HTDCOEF!AL110</f>
        <v>77464</v>
      </c>
      <c r="AM110" s="61">
        <f>+demanda!AM110*HTDCOEF!AM110</f>
        <v>17687</v>
      </c>
      <c r="AN110" s="61">
        <f>+demanda!AN110*HTDCOEF!AN110</f>
        <v>623618</v>
      </c>
      <c r="AO110" s="61">
        <f>+demanda!AO110*HTDCOEF!AO110</f>
        <v>77712</v>
      </c>
      <c r="AP110" s="61">
        <f>+demanda!AP110*HTDCOEF!AP110</f>
        <v>67316</v>
      </c>
      <c r="AQ110" s="61">
        <f>+demanda!AQ110*HTDCOEF!AQ110</f>
        <v>102407</v>
      </c>
      <c r="AR110" s="61">
        <f>+demanda!AR110*HTDCOEF!AR110</f>
        <v>15850</v>
      </c>
      <c r="AS110" s="61">
        <f>+demanda!AS110*HTDCOEF!AS110</f>
        <v>29177</v>
      </c>
      <c r="AT110" s="61">
        <f>+demanda!AT110*HTDCOEF!AT110</f>
        <v>11733</v>
      </c>
      <c r="AU110" s="61">
        <f>+demanda!AU110*HTDCOEF!AU110</f>
        <v>12340</v>
      </c>
      <c r="AV110" s="61">
        <f>+demanda!AV110*HTDCOEF!AV110</f>
        <v>5717</v>
      </c>
      <c r="AW110" s="61">
        <f>+demanda!AW110*HTDCOEF!AW110</f>
        <v>12286</v>
      </c>
      <c r="AX110" s="61">
        <f>+demanda!AX110*HTDCOEF!AX110</f>
        <v>39436</v>
      </c>
      <c r="AY110" s="61">
        <f>+demanda!AY110*HTDCOEF!AY110</f>
        <v>45073</v>
      </c>
      <c r="AZ110" s="61">
        <f>+demanda!AZ110*HTDCOEF!AZ110</f>
        <v>13172</v>
      </c>
      <c r="BA110" s="61">
        <f>+demanda!BA110*HTDCOEF!BA110</f>
        <v>23360</v>
      </c>
      <c r="BB110" s="61">
        <f>+demanda!BB110*HTDCOEF!BB110</f>
        <v>10849</v>
      </c>
      <c r="BC110" s="61">
        <f>+demanda!BC110*HTDCOEF!BC110</f>
        <v>10884</v>
      </c>
      <c r="BD110" s="61">
        <f>+demanda!BD110*HTDCOEF!BD110</f>
        <v>5158</v>
      </c>
      <c r="BE110" s="61">
        <f>+demanda!BE110*HTDCOEF!BE110</f>
        <v>11822</v>
      </c>
      <c r="BF110" s="61">
        <f>+demanda!BF110*HTDCOEF!BF110</f>
        <v>27867</v>
      </c>
      <c r="BG110" s="61">
        <f>+demanda!BG110*HTDCOEF!BG110</f>
        <v>39888</v>
      </c>
      <c r="BH110" s="61">
        <f>+demanda!BH110*HTDCOEF!BH110</f>
        <v>2678</v>
      </c>
      <c r="BI110" s="61">
        <f>+demanda!BI110*HTDCOEF!BI110</f>
        <v>5816</v>
      </c>
      <c r="BJ110" s="61">
        <f>+demanda!BJ110*HTDCOEF!BJ110</f>
        <v>884</v>
      </c>
      <c r="BK110" s="61">
        <f>+demanda!BK110*HTDCOEF!BK110</f>
        <v>1456</v>
      </c>
      <c r="BL110" s="61">
        <f>+demanda!BL110*HTDCOEF!BL110</f>
        <v>559</v>
      </c>
      <c r="BM110" s="61">
        <f>+demanda!BM110*HTDCOEF!BM110</f>
        <v>464</v>
      </c>
      <c r="BN110" s="61">
        <f>+demanda!BN110*HTDCOEF!BN110</f>
        <v>11569</v>
      </c>
      <c r="BO110" s="61">
        <f>+demanda!BO110*HTDCOEF!BO110</f>
        <v>5185</v>
      </c>
      <c r="BP110" s="61">
        <f>+demanda!BP110*HTDCOEF!BP110</f>
        <v>30123</v>
      </c>
      <c r="BQ110" s="61">
        <f>+demanda!BQ110*HTDCOEF!BQ110</f>
        <v>60414</v>
      </c>
      <c r="BR110" s="61">
        <f>+demanda!BR110*HTDCOEF!BR110</f>
        <v>23162</v>
      </c>
      <c r="BS110" s="61">
        <f>+demanda!BS110*HTDCOEF!BS110</f>
        <v>25869</v>
      </c>
      <c r="BT110" s="61">
        <f>+demanda!BT110*HTDCOEF!BT110</f>
        <v>12884</v>
      </c>
      <c r="BU110" s="61">
        <f>+demanda!BU110*HTDCOEF!BU110</f>
        <v>18330</v>
      </c>
      <c r="BV110" s="61">
        <f>+demanda!BV110*HTDCOEF!BV110</f>
        <v>79548</v>
      </c>
      <c r="BW110" s="61">
        <f>+demanda!BW110*HTDCOEF!BW110</f>
        <v>76808</v>
      </c>
      <c r="BX110" s="61">
        <f>+demanda!BX110*HTDCOEF!BX110</f>
        <v>24161</v>
      </c>
      <c r="BY110" s="61">
        <f>+demanda!BY110*HTDCOEF!BY110</f>
        <v>40684</v>
      </c>
      <c r="BZ110" s="61">
        <f>+demanda!BZ110*HTDCOEF!BZ110</f>
        <v>20121</v>
      </c>
      <c r="CA110" s="61">
        <f>+demanda!CA110*HTDCOEF!CA110</f>
        <v>19021</v>
      </c>
      <c r="CB110" s="61">
        <f>+demanda!CB110*HTDCOEF!CB110</f>
        <v>11338</v>
      </c>
      <c r="CC110" s="61">
        <f>+demanda!CC110*HTDCOEF!CC110</f>
        <v>17637</v>
      </c>
      <c r="CD110" s="61">
        <f>+demanda!CD110*HTDCOEF!CD110</f>
        <v>51433</v>
      </c>
      <c r="CE110" s="61">
        <f>+demanda!CE110*HTDCOEF!CE110</f>
        <v>65279</v>
      </c>
      <c r="CF110" s="61">
        <f>+demanda!CF110*HTDCOEF!CF110</f>
        <v>5962</v>
      </c>
      <c r="CG110" s="61">
        <f>+demanda!CG110*HTDCOEF!CG110</f>
        <v>19730</v>
      </c>
      <c r="CH110" s="61">
        <f>+demanda!CH110*HTDCOEF!CH110</f>
        <v>3041</v>
      </c>
      <c r="CI110" s="61">
        <f>+demanda!CI110*HTDCOEF!CI110</f>
        <v>6848</v>
      </c>
      <c r="CJ110" s="61">
        <f>+demanda!CJ110*HTDCOEF!CJ110</f>
        <v>1546</v>
      </c>
      <c r="CK110" s="61">
        <f>+demanda!CK110*HTDCOEF!CK110</f>
        <v>693</v>
      </c>
      <c r="CL110" s="61">
        <f>+demanda!CL110*HTDCOEF!CL110</f>
        <v>28116</v>
      </c>
      <c r="CM110" s="61">
        <f>+demanda!CM110*HTDCOEF!CM110</f>
        <v>11528</v>
      </c>
    </row>
    <row r="111" spans="1:91" s="59" customFormat="1" x14ac:dyDescent="0.3">
      <c r="A111" s="60" t="s">
        <v>245</v>
      </c>
      <c r="B111" s="61">
        <f>+demanda!B111*HTDCOEF!B111</f>
        <v>1417815</v>
      </c>
      <c r="C111" s="61">
        <f>+demanda!C111*HTDCOEF!C111</f>
        <v>219845</v>
      </c>
      <c r="D111" s="61">
        <f>+demanda!D111*HTDCOEF!D111</f>
        <v>18997</v>
      </c>
      <c r="E111" s="61">
        <f>+demanda!E111*HTDCOEF!E111</f>
        <v>171890</v>
      </c>
      <c r="F111" s="61">
        <f>+demanda!F111*HTDCOEF!F111</f>
        <v>220589</v>
      </c>
      <c r="G111" s="61">
        <f>+demanda!G111*HTDCOEF!G111</f>
        <v>154733</v>
      </c>
      <c r="H111" s="61">
        <f>+demanda!H111*HTDCOEF!H111</f>
        <v>247515</v>
      </c>
      <c r="I111" s="61">
        <f>+demanda!I111*HTDCOEF!I111</f>
        <v>1097429</v>
      </c>
      <c r="J111" s="61">
        <f>+demanda!J111*HTDCOEF!J111</f>
        <v>181825</v>
      </c>
      <c r="K111" s="61">
        <f>+demanda!K111*HTDCOEF!K111</f>
        <v>12958</v>
      </c>
      <c r="L111" s="61">
        <f>+demanda!L111*HTDCOEF!L111</f>
        <v>67695</v>
      </c>
      <c r="M111" s="61">
        <f>+demanda!M111*HTDCOEF!M111</f>
        <v>164283</v>
      </c>
      <c r="N111" s="61">
        <f>+demanda!N111*HTDCOEF!N111</f>
        <v>129389</v>
      </c>
      <c r="O111" s="61">
        <f>+demanda!O111*HTDCOEF!O111</f>
        <v>200945</v>
      </c>
      <c r="P111" s="61">
        <f>+demanda!P111*HTDCOEF!P111</f>
        <v>320386</v>
      </c>
      <c r="Q111" s="61">
        <f>+demanda!Q111*HTDCOEF!Q111</f>
        <v>38020</v>
      </c>
      <c r="R111" s="61">
        <f>+demanda!R111*HTDCOEF!R111</f>
        <v>6040</v>
      </c>
      <c r="S111" s="61">
        <f>+demanda!S111*HTDCOEF!S111</f>
        <v>104196</v>
      </c>
      <c r="T111" s="61">
        <f>+demanda!T111*HTDCOEF!T111</f>
        <v>56306</v>
      </c>
      <c r="U111" s="61">
        <f>+demanda!U111*HTDCOEF!U111</f>
        <v>25344</v>
      </c>
      <c r="V111" s="61">
        <f>+demanda!V111*HTDCOEF!V111</f>
        <v>46570</v>
      </c>
      <c r="W111" s="61">
        <f>+demanda!W111*HTDCOEF!W111</f>
        <v>3245991</v>
      </c>
      <c r="X111" s="61">
        <f>+demanda!X111*HTDCOEF!X111</f>
        <v>374644</v>
      </c>
      <c r="Y111" s="61">
        <f>+demanda!Y111*HTDCOEF!Y111</f>
        <v>44115</v>
      </c>
      <c r="Z111" s="61">
        <f>+demanda!Z111*HTDCOEF!Z111</f>
        <v>947498</v>
      </c>
      <c r="AA111" s="61">
        <f>+demanda!AA111*HTDCOEF!AA111</f>
        <v>392142</v>
      </c>
      <c r="AB111" s="61">
        <f>+demanda!AB111*HTDCOEF!AB111</f>
        <v>286699</v>
      </c>
      <c r="AC111" s="61">
        <f>+demanda!AC111*HTDCOEF!AC111</f>
        <v>471444</v>
      </c>
      <c r="AD111" s="61">
        <f>+demanda!AD111*HTDCOEF!AD111</f>
        <v>2023056</v>
      </c>
      <c r="AE111" s="61">
        <f>+demanda!AE111*HTDCOEF!AE111</f>
        <v>292500</v>
      </c>
      <c r="AF111" s="61">
        <f>+demanda!AF111*HTDCOEF!AF111</f>
        <v>26637</v>
      </c>
      <c r="AG111" s="61">
        <f>+demanda!AG111*HTDCOEF!AG111</f>
        <v>204465</v>
      </c>
      <c r="AH111" s="61">
        <f>+demanda!AH111*HTDCOEF!AH111</f>
        <v>280266</v>
      </c>
      <c r="AI111" s="61">
        <f>+demanda!AI111*HTDCOEF!AI111</f>
        <v>226573</v>
      </c>
      <c r="AJ111" s="61">
        <f>+demanda!AJ111*HTDCOEF!AJ111</f>
        <v>358265</v>
      </c>
      <c r="AK111" s="61">
        <f>+demanda!AK111*HTDCOEF!AK111</f>
        <v>1222935</v>
      </c>
      <c r="AL111" s="61">
        <f>+demanda!AL111*HTDCOEF!AL111</f>
        <v>82144</v>
      </c>
      <c r="AM111" s="61">
        <f>+demanda!AM111*HTDCOEF!AM111</f>
        <v>17478</v>
      </c>
      <c r="AN111" s="61">
        <f>+demanda!AN111*HTDCOEF!AN111</f>
        <v>743033</v>
      </c>
      <c r="AO111" s="61">
        <f>+demanda!AO111*HTDCOEF!AO111</f>
        <v>111876</v>
      </c>
      <c r="AP111" s="61">
        <f>+demanda!AP111*HTDCOEF!AP111</f>
        <v>60126</v>
      </c>
      <c r="AQ111" s="61">
        <f>+demanda!AQ111*HTDCOEF!AQ111</f>
        <v>113179</v>
      </c>
      <c r="AR111" s="61">
        <f>+demanda!AR111*HTDCOEF!AR111</f>
        <v>13488</v>
      </c>
      <c r="AS111" s="61">
        <f>+demanda!AS111*HTDCOEF!AS111</f>
        <v>35699</v>
      </c>
      <c r="AT111" s="61">
        <f>+demanda!AT111*HTDCOEF!AT111</f>
        <v>17150</v>
      </c>
      <c r="AU111" s="61">
        <f>+demanda!AU111*HTDCOEF!AU111</f>
        <v>31621</v>
      </c>
      <c r="AV111" s="61">
        <f>+demanda!AV111*HTDCOEF!AV111</f>
        <v>7874</v>
      </c>
      <c r="AW111" s="61">
        <f>+demanda!AW111*HTDCOEF!AW111</f>
        <v>10513</v>
      </c>
      <c r="AX111" s="61">
        <f>+demanda!AX111*HTDCOEF!AX111</f>
        <v>47441</v>
      </c>
      <c r="AY111" s="61">
        <f>+demanda!AY111*HTDCOEF!AY111</f>
        <v>56059</v>
      </c>
      <c r="AZ111" s="61">
        <f>+demanda!AZ111*HTDCOEF!AZ111</f>
        <v>11269</v>
      </c>
      <c r="BA111" s="61">
        <f>+demanda!BA111*HTDCOEF!BA111</f>
        <v>29400</v>
      </c>
      <c r="BB111" s="61">
        <f>+demanda!BB111*HTDCOEF!BB111</f>
        <v>15518</v>
      </c>
      <c r="BC111" s="61">
        <f>+demanda!BC111*HTDCOEF!BC111</f>
        <v>26437</v>
      </c>
      <c r="BD111" s="61">
        <f>+demanda!BD111*HTDCOEF!BD111</f>
        <v>7249</v>
      </c>
      <c r="BE111" s="61">
        <f>+demanda!BE111*HTDCOEF!BE111</f>
        <v>9863</v>
      </c>
      <c r="BF111" s="61">
        <f>+demanda!BF111*HTDCOEF!BF111</f>
        <v>33614</v>
      </c>
      <c r="BG111" s="61">
        <f>+demanda!BG111*HTDCOEF!BG111</f>
        <v>48476</v>
      </c>
      <c r="BH111" s="61">
        <f>+demanda!BH111*HTDCOEF!BH111</f>
        <v>2219</v>
      </c>
      <c r="BI111" s="61">
        <f>+demanda!BI111*HTDCOEF!BI111</f>
        <v>6299</v>
      </c>
      <c r="BJ111" s="61">
        <f>+demanda!BJ111*HTDCOEF!BJ111</f>
        <v>1632</v>
      </c>
      <c r="BK111" s="61">
        <f>+demanda!BK111*HTDCOEF!BK111</f>
        <v>5184</v>
      </c>
      <c r="BL111" s="61">
        <f>+demanda!BL111*HTDCOEF!BL111</f>
        <v>625</v>
      </c>
      <c r="BM111" s="61">
        <f>+demanda!BM111*HTDCOEF!BM111</f>
        <v>651</v>
      </c>
      <c r="BN111" s="61">
        <f>+demanda!BN111*HTDCOEF!BN111</f>
        <v>13827</v>
      </c>
      <c r="BO111" s="61">
        <f>+demanda!BO111*HTDCOEF!BO111</f>
        <v>7583</v>
      </c>
      <c r="BP111" s="61">
        <f>+demanda!BP111*HTDCOEF!BP111</f>
        <v>25090</v>
      </c>
      <c r="BQ111" s="61">
        <f>+demanda!BQ111*HTDCOEF!BQ111</f>
        <v>61679</v>
      </c>
      <c r="BR111" s="61">
        <f>+demanda!BR111*HTDCOEF!BR111</f>
        <v>28100</v>
      </c>
      <c r="BS111" s="61">
        <f>+demanda!BS111*HTDCOEF!BS111</f>
        <v>59593</v>
      </c>
      <c r="BT111" s="61">
        <f>+demanda!BT111*HTDCOEF!BT111</f>
        <v>14174</v>
      </c>
      <c r="BU111" s="61">
        <f>+demanda!BU111*HTDCOEF!BU111</f>
        <v>16499</v>
      </c>
      <c r="BV111" s="61">
        <f>+demanda!BV111*HTDCOEF!BV111</f>
        <v>85623</v>
      </c>
      <c r="BW111" s="61">
        <f>+demanda!BW111*HTDCOEF!BW111</f>
        <v>83886</v>
      </c>
      <c r="BX111" s="61">
        <f>+demanda!BX111*HTDCOEF!BX111</f>
        <v>20158</v>
      </c>
      <c r="BY111" s="61">
        <f>+demanda!BY111*HTDCOEF!BY111</f>
        <v>45625</v>
      </c>
      <c r="BZ111" s="61">
        <f>+demanda!BZ111*HTDCOEF!BZ111</f>
        <v>25184</v>
      </c>
      <c r="CA111" s="61">
        <f>+demanda!CA111*HTDCOEF!CA111</f>
        <v>46542</v>
      </c>
      <c r="CB111" s="61">
        <f>+demanda!CB111*HTDCOEF!CB111</f>
        <v>12772</v>
      </c>
      <c r="CC111" s="61">
        <f>+demanda!CC111*HTDCOEF!CC111</f>
        <v>15351</v>
      </c>
      <c r="CD111" s="61">
        <f>+demanda!CD111*HTDCOEF!CD111</f>
        <v>56189</v>
      </c>
      <c r="CE111" s="61">
        <f>+demanda!CE111*HTDCOEF!CE111</f>
        <v>70679</v>
      </c>
      <c r="CF111" s="61">
        <f>+demanda!CF111*HTDCOEF!CF111</f>
        <v>4931</v>
      </c>
      <c r="CG111" s="61">
        <f>+demanda!CG111*HTDCOEF!CG111</f>
        <v>16054</v>
      </c>
      <c r="CH111" s="61">
        <f>+demanda!CH111*HTDCOEF!CH111</f>
        <v>2916</v>
      </c>
      <c r="CI111" s="61">
        <f>+demanda!CI111*HTDCOEF!CI111</f>
        <v>13051</v>
      </c>
      <c r="CJ111" s="61">
        <f>+demanda!CJ111*HTDCOEF!CJ111</f>
        <v>1401</v>
      </c>
      <c r="CK111" s="61">
        <f>+demanda!CK111*HTDCOEF!CK111</f>
        <v>1149</v>
      </c>
      <c r="CL111" s="61">
        <f>+demanda!CL111*HTDCOEF!CL111</f>
        <v>29434</v>
      </c>
      <c r="CM111" s="61">
        <f>+demanda!CM111*HTDCOEF!CM111</f>
        <v>13208</v>
      </c>
    </row>
    <row r="112" spans="1:91" s="62" customFormat="1" x14ac:dyDescent="0.3">
      <c r="A112" s="60" t="s">
        <v>274</v>
      </c>
      <c r="B112" s="61">
        <f>+demanda!B112*HTDCOEF!B112</f>
        <v>1124601</v>
      </c>
      <c r="C112" s="61">
        <f>+demanda!C112*HTDCOEF!C112</f>
        <v>198498</v>
      </c>
      <c r="D112" s="61">
        <f>+demanda!D112*HTDCOEF!D112</f>
        <v>11383</v>
      </c>
      <c r="E112" s="61">
        <f>+demanda!E112*HTDCOEF!E112</f>
        <v>88763</v>
      </c>
      <c r="F112" s="61">
        <f>+demanda!F112*HTDCOEF!F112</f>
        <v>181552</v>
      </c>
      <c r="G112" s="61">
        <f>+demanda!G112*HTDCOEF!G112</f>
        <v>94148</v>
      </c>
      <c r="H112" s="61">
        <f>+demanda!H112*HTDCOEF!H112</f>
        <v>227901</v>
      </c>
      <c r="I112" s="61">
        <f>+demanda!I112*HTDCOEF!I112</f>
        <v>889575</v>
      </c>
      <c r="J112" s="61">
        <f>+demanda!J112*HTDCOEF!J112</f>
        <v>166593</v>
      </c>
      <c r="K112" s="61">
        <f>+demanda!K112*HTDCOEF!K112</f>
        <v>8309</v>
      </c>
      <c r="L112" s="61">
        <f>+demanda!L112*HTDCOEF!L112</f>
        <v>41927</v>
      </c>
      <c r="M112" s="61">
        <f>+demanda!M112*HTDCOEF!M112</f>
        <v>135040</v>
      </c>
      <c r="N112" s="61">
        <f>+demanda!N112*HTDCOEF!N112</f>
        <v>74467</v>
      </c>
      <c r="O112" s="61">
        <f>+demanda!O112*HTDCOEF!O112</f>
        <v>181252</v>
      </c>
      <c r="P112" s="61">
        <f>+demanda!P112*HTDCOEF!P112</f>
        <v>235026</v>
      </c>
      <c r="Q112" s="61">
        <f>+demanda!Q112*HTDCOEF!Q112</f>
        <v>31905</v>
      </c>
      <c r="R112" s="61">
        <f>+demanda!R112*HTDCOEF!R112</f>
        <v>3074</v>
      </c>
      <c r="S112" s="61">
        <f>+demanda!S112*HTDCOEF!S112</f>
        <v>46836</v>
      </c>
      <c r="T112" s="61">
        <f>+demanda!T112*HTDCOEF!T112</f>
        <v>46512</v>
      </c>
      <c r="U112" s="61">
        <f>+demanda!U112*HTDCOEF!U112</f>
        <v>19681</v>
      </c>
      <c r="V112" s="61">
        <f>+demanda!V112*HTDCOEF!V112</f>
        <v>46649</v>
      </c>
      <c r="W112" s="61">
        <f>+demanda!W112*HTDCOEF!W112</f>
        <v>2459473</v>
      </c>
      <c r="X112" s="61">
        <f>+demanda!X112*HTDCOEF!X112</f>
        <v>366103</v>
      </c>
      <c r="Y112" s="61">
        <f>+demanda!Y112*HTDCOEF!Y112</f>
        <v>27607</v>
      </c>
      <c r="Z112" s="61">
        <f>+demanda!Z112*HTDCOEF!Z112</f>
        <v>442191</v>
      </c>
      <c r="AA112" s="61">
        <f>+demanda!AA112*HTDCOEF!AA112</f>
        <v>371157</v>
      </c>
      <c r="AB112" s="61">
        <f>+demanda!AB112*HTDCOEF!AB112</f>
        <v>186919</v>
      </c>
      <c r="AC112" s="61">
        <f>+demanda!AC112*HTDCOEF!AC112</f>
        <v>428861</v>
      </c>
      <c r="AD112" s="61">
        <f>+demanda!AD112*HTDCOEF!AD112</f>
        <v>1682063</v>
      </c>
      <c r="AE112" s="61">
        <f>+demanda!AE112*HTDCOEF!AE112</f>
        <v>285192</v>
      </c>
      <c r="AF112" s="61">
        <f>+demanda!AF112*HTDCOEF!AF112</f>
        <v>16193</v>
      </c>
      <c r="AG112" s="61">
        <f>+demanda!AG112*HTDCOEF!AG112</f>
        <v>115892</v>
      </c>
      <c r="AH112" s="61">
        <f>+demanda!AH112*HTDCOEF!AH112</f>
        <v>266691</v>
      </c>
      <c r="AI112" s="61">
        <f>+demanda!AI112*HTDCOEF!AI112</f>
        <v>133831</v>
      </c>
      <c r="AJ112" s="61">
        <f>+demanda!AJ112*HTDCOEF!AJ112</f>
        <v>318876</v>
      </c>
      <c r="AK112" s="61">
        <f>+demanda!AK112*HTDCOEF!AK112</f>
        <v>777409</v>
      </c>
      <c r="AL112" s="61">
        <f>+demanda!AL112*HTDCOEF!AL112</f>
        <v>80911</v>
      </c>
      <c r="AM112" s="61">
        <f>+demanda!AM112*HTDCOEF!AM112</f>
        <v>11414</v>
      </c>
      <c r="AN112" s="61">
        <f>+demanda!AN112*HTDCOEF!AN112</f>
        <v>326299</v>
      </c>
      <c r="AO112" s="61">
        <f>+demanda!AO112*HTDCOEF!AO112</f>
        <v>104466</v>
      </c>
      <c r="AP112" s="61">
        <f>+demanda!AP112*HTDCOEF!AP112</f>
        <v>53088</v>
      </c>
      <c r="AQ112" s="61">
        <f>+demanda!AQ112*HTDCOEF!AQ112</f>
        <v>109984</v>
      </c>
      <c r="AR112" s="61">
        <f>+demanda!AR112*HTDCOEF!AR112</f>
        <v>12705</v>
      </c>
      <c r="AS112" s="61">
        <f>+demanda!AS112*HTDCOEF!AS112</f>
        <v>27196</v>
      </c>
      <c r="AT112" s="61">
        <f>+demanda!AT112*HTDCOEF!AT112</f>
        <v>14281</v>
      </c>
      <c r="AU112" s="61">
        <f>+demanda!AU112*HTDCOEF!AU112</f>
        <v>33300</v>
      </c>
      <c r="AV112" s="61">
        <f>+demanda!AV112*HTDCOEF!AV112</f>
        <v>7895</v>
      </c>
      <c r="AW112" s="61">
        <f>+demanda!AW112*HTDCOEF!AW112</f>
        <v>9109</v>
      </c>
      <c r="AX112" s="61">
        <f>+demanda!AX112*HTDCOEF!AX112</f>
        <v>46540</v>
      </c>
      <c r="AY112" s="61">
        <f>+demanda!AY112*HTDCOEF!AY112</f>
        <v>47473</v>
      </c>
      <c r="AZ112" s="61">
        <f>+demanda!AZ112*HTDCOEF!AZ112</f>
        <v>10078</v>
      </c>
      <c r="BA112" s="61">
        <f>+demanda!BA112*HTDCOEF!BA112</f>
        <v>23294</v>
      </c>
      <c r="BB112" s="61">
        <f>+demanda!BB112*HTDCOEF!BB112</f>
        <v>13157</v>
      </c>
      <c r="BC112" s="61">
        <f>+demanda!BC112*HTDCOEF!BC112</f>
        <v>27424</v>
      </c>
      <c r="BD112" s="61">
        <f>+demanda!BD112*HTDCOEF!BD112</f>
        <v>6814</v>
      </c>
      <c r="BE112" s="61">
        <f>+demanda!BE112*HTDCOEF!BE112</f>
        <v>8478</v>
      </c>
      <c r="BF112" s="61">
        <f>+demanda!BF112*HTDCOEF!BF112</f>
        <v>35051</v>
      </c>
      <c r="BG112" s="61">
        <f>+demanda!BG112*HTDCOEF!BG112</f>
        <v>42298</v>
      </c>
      <c r="BH112" s="61">
        <f>+demanda!BH112*HTDCOEF!BH112</f>
        <v>2627</v>
      </c>
      <c r="BI112" s="61">
        <f>+demanda!BI112*HTDCOEF!BI112</f>
        <v>3902</v>
      </c>
      <c r="BJ112" s="61">
        <f>+demanda!BJ112*HTDCOEF!BJ112</f>
        <v>1124</v>
      </c>
      <c r="BK112" s="61">
        <f>+demanda!BK112*HTDCOEF!BK112</f>
        <v>5876</v>
      </c>
      <c r="BL112" s="61">
        <f>+demanda!BL112*HTDCOEF!BL112</f>
        <v>1081</v>
      </c>
      <c r="BM112" s="61">
        <f>+demanda!BM112*HTDCOEF!BM112</f>
        <v>631</v>
      </c>
      <c r="BN112" s="61">
        <f>+demanda!BN112*HTDCOEF!BN112</f>
        <v>11489</v>
      </c>
      <c r="BO112" s="61">
        <f>+demanda!BO112*HTDCOEF!BO112</f>
        <v>5175</v>
      </c>
      <c r="BP112" s="61">
        <f>+demanda!BP112*HTDCOEF!BP112</f>
        <v>24279</v>
      </c>
      <c r="BQ112" s="61">
        <f>+demanda!BQ112*HTDCOEF!BQ112</f>
        <v>54344</v>
      </c>
      <c r="BR112" s="61">
        <f>+demanda!BR112*HTDCOEF!BR112</f>
        <v>24165</v>
      </c>
      <c r="BS112" s="61">
        <f>+demanda!BS112*HTDCOEF!BS112</f>
        <v>62176</v>
      </c>
      <c r="BT112" s="61">
        <f>+demanda!BT112*HTDCOEF!BT112</f>
        <v>15603</v>
      </c>
      <c r="BU112" s="61">
        <f>+demanda!BU112*HTDCOEF!BU112</f>
        <v>15934</v>
      </c>
      <c r="BV112" s="61">
        <f>+demanda!BV112*HTDCOEF!BV112</f>
        <v>88931</v>
      </c>
      <c r="BW112" s="61">
        <f>+demanda!BW112*HTDCOEF!BW112</f>
        <v>80671</v>
      </c>
      <c r="BX112" s="61">
        <f>+demanda!BX112*HTDCOEF!BX112</f>
        <v>19000</v>
      </c>
      <c r="BY112" s="61">
        <f>+demanda!BY112*HTDCOEF!BY112</f>
        <v>38886</v>
      </c>
      <c r="BZ112" s="61">
        <f>+demanda!BZ112*HTDCOEF!BZ112</f>
        <v>21715</v>
      </c>
      <c r="CA112" s="61">
        <f>+demanda!CA112*HTDCOEF!CA112</f>
        <v>49388</v>
      </c>
      <c r="CB112" s="61">
        <f>+demanda!CB112*HTDCOEF!CB112</f>
        <v>13226</v>
      </c>
      <c r="CC112" s="61">
        <f>+demanda!CC112*HTDCOEF!CC112</f>
        <v>14754</v>
      </c>
      <c r="CD112" s="61">
        <f>+demanda!CD112*HTDCOEF!CD112</f>
        <v>58629</v>
      </c>
      <c r="CE112" s="61">
        <f>+demanda!CE112*HTDCOEF!CE112</f>
        <v>69594</v>
      </c>
      <c r="CF112" s="61">
        <f>+demanda!CF112*HTDCOEF!CF112</f>
        <v>5279</v>
      </c>
      <c r="CG112" s="61">
        <f>+demanda!CG112*HTDCOEF!CG112</f>
        <v>15458</v>
      </c>
      <c r="CH112" s="61">
        <f>+demanda!CH112*HTDCOEF!CH112</f>
        <v>2450</v>
      </c>
      <c r="CI112" s="61">
        <f>+demanda!CI112*HTDCOEF!CI112</f>
        <v>12787</v>
      </c>
      <c r="CJ112" s="61">
        <f>+demanda!CJ112*HTDCOEF!CJ112</f>
        <v>2377</v>
      </c>
      <c r="CK112" s="61">
        <f>+demanda!CK112*HTDCOEF!CK112</f>
        <v>1181</v>
      </c>
      <c r="CL112" s="61">
        <f>+demanda!CL112*HTDCOEF!CL112</f>
        <v>30302</v>
      </c>
      <c r="CM112" s="61">
        <f>+demanda!CM112*HTDCOEF!CM112</f>
        <v>11077</v>
      </c>
    </row>
    <row r="113" spans="1:91" s="62" customFormat="1" x14ac:dyDescent="0.3">
      <c r="A113" s="60" t="s">
        <v>275</v>
      </c>
      <c r="B113" s="61">
        <f>+demanda!B113*HTDCOEF!B113</f>
        <v>1179236</v>
      </c>
      <c r="C113" s="61">
        <f>+demanda!C113*HTDCOEF!C113</f>
        <v>189027</v>
      </c>
      <c r="D113" s="61">
        <f>+demanda!D113*HTDCOEF!D113</f>
        <v>14724</v>
      </c>
      <c r="E113" s="61">
        <f>+demanda!E113*HTDCOEF!E113</f>
        <v>96580</v>
      </c>
      <c r="F113" s="61">
        <f>+demanda!F113*HTDCOEF!F113</f>
        <v>191853</v>
      </c>
      <c r="G113" s="61">
        <f>+demanda!G113*HTDCOEF!G113</f>
        <v>88762</v>
      </c>
      <c r="H113" s="61">
        <f>+demanda!H113*HTDCOEF!H113</f>
        <v>240372</v>
      </c>
      <c r="I113" s="61">
        <f>+demanda!I113*HTDCOEF!I113</f>
        <v>975226</v>
      </c>
      <c r="J113" s="61">
        <f>+demanda!J113*HTDCOEF!J113</f>
        <v>164665</v>
      </c>
      <c r="K113" s="61">
        <f>+demanda!K113*HTDCOEF!K113</f>
        <v>10810</v>
      </c>
      <c r="L113" s="61">
        <f>+demanda!L113*HTDCOEF!L113</f>
        <v>57444</v>
      </c>
      <c r="M113" s="61">
        <f>+demanda!M113*HTDCOEF!M113</f>
        <v>147387</v>
      </c>
      <c r="N113" s="61">
        <f>+demanda!N113*HTDCOEF!N113</f>
        <v>74352</v>
      </c>
      <c r="O113" s="61">
        <f>+demanda!O113*HTDCOEF!O113</f>
        <v>196967</v>
      </c>
      <c r="P113" s="61">
        <f>+demanda!P113*HTDCOEF!P113</f>
        <v>204009</v>
      </c>
      <c r="Q113" s="61">
        <f>+demanda!Q113*HTDCOEF!Q113</f>
        <v>24362</v>
      </c>
      <c r="R113" s="61">
        <f>+demanda!R113*HTDCOEF!R113</f>
        <v>3913</v>
      </c>
      <c r="S113" s="61">
        <f>+demanda!S113*HTDCOEF!S113</f>
        <v>39136</v>
      </c>
      <c r="T113" s="61">
        <f>+demanda!T113*HTDCOEF!T113</f>
        <v>44466</v>
      </c>
      <c r="U113" s="61">
        <f>+demanda!U113*HTDCOEF!U113</f>
        <v>14409</v>
      </c>
      <c r="V113" s="61">
        <f>+demanda!V113*HTDCOEF!V113</f>
        <v>43405</v>
      </c>
      <c r="W113" s="61">
        <f>+demanda!W113*HTDCOEF!W113</f>
        <v>2436961</v>
      </c>
      <c r="X113" s="61">
        <f>+demanda!X113*HTDCOEF!X113</f>
        <v>342114</v>
      </c>
      <c r="Y113" s="61">
        <f>+demanda!Y113*HTDCOEF!Y113</f>
        <v>31923</v>
      </c>
      <c r="Z113" s="61">
        <f>+demanda!Z113*HTDCOEF!Z113</f>
        <v>369907</v>
      </c>
      <c r="AA113" s="61">
        <f>+demanda!AA113*HTDCOEF!AA113</f>
        <v>362726</v>
      </c>
      <c r="AB113" s="61">
        <f>+demanda!AB113*HTDCOEF!AB113</f>
        <v>163531</v>
      </c>
      <c r="AC113" s="61">
        <f>+demanda!AC113*HTDCOEF!AC113</f>
        <v>464169</v>
      </c>
      <c r="AD113" s="61">
        <f>+demanda!AD113*HTDCOEF!AD113</f>
        <v>1774784</v>
      </c>
      <c r="AE113" s="61">
        <f>+demanda!AE113*HTDCOEF!AE113</f>
        <v>272975</v>
      </c>
      <c r="AF113" s="61">
        <f>+demanda!AF113*HTDCOEF!AF113</f>
        <v>20979</v>
      </c>
      <c r="AG113" s="61">
        <f>+demanda!AG113*HTDCOEF!AG113</f>
        <v>134285</v>
      </c>
      <c r="AH113" s="61">
        <f>+demanda!AH113*HTDCOEF!AH113</f>
        <v>260587</v>
      </c>
      <c r="AI113" s="61">
        <f>+demanda!AI113*HTDCOEF!AI113</f>
        <v>127647</v>
      </c>
      <c r="AJ113" s="61">
        <f>+demanda!AJ113*HTDCOEF!AJ113</f>
        <v>341895</v>
      </c>
      <c r="AK113" s="61">
        <f>+demanda!AK113*HTDCOEF!AK113</f>
        <v>662177</v>
      </c>
      <c r="AL113" s="61">
        <f>+demanda!AL113*HTDCOEF!AL113</f>
        <v>69139</v>
      </c>
      <c r="AM113" s="61">
        <f>+demanda!AM113*HTDCOEF!AM113</f>
        <v>10944</v>
      </c>
      <c r="AN113" s="61">
        <f>+demanda!AN113*HTDCOEF!AN113</f>
        <v>235622</v>
      </c>
      <c r="AO113" s="61">
        <f>+demanda!AO113*HTDCOEF!AO113</f>
        <v>102140</v>
      </c>
      <c r="AP113" s="61">
        <f>+demanda!AP113*HTDCOEF!AP113</f>
        <v>35884</v>
      </c>
      <c r="AQ113" s="61">
        <f>+demanda!AQ113*HTDCOEF!AQ113</f>
        <v>122274</v>
      </c>
      <c r="AR113" s="61">
        <f>+demanda!AR113*HTDCOEF!AR113</f>
        <v>12479</v>
      </c>
      <c r="AS113" s="61">
        <f>+demanda!AS113*HTDCOEF!AS113</f>
        <v>30123</v>
      </c>
      <c r="AT113" s="61">
        <f>+demanda!AT113*HTDCOEF!AT113</f>
        <v>12724</v>
      </c>
      <c r="AU113" s="61">
        <f>+demanda!AU113*HTDCOEF!AU113</f>
        <v>25286</v>
      </c>
      <c r="AV113" s="61">
        <f>+demanda!AV113*HTDCOEF!AV113</f>
        <v>6467</v>
      </c>
      <c r="AW113" s="61">
        <f>+demanda!AW113*HTDCOEF!AW113</f>
        <v>9569</v>
      </c>
      <c r="AX113" s="61">
        <f>+demanda!AX113*HTDCOEF!AX113</f>
        <v>41999</v>
      </c>
      <c r="AY113" s="61">
        <f>+demanda!AY113*HTDCOEF!AY113</f>
        <v>50381</v>
      </c>
      <c r="AZ113" s="61">
        <f>+demanda!AZ113*HTDCOEF!AZ113</f>
        <v>10712</v>
      </c>
      <c r="BA113" s="61">
        <f>+demanda!BA113*HTDCOEF!BA113</f>
        <v>25622</v>
      </c>
      <c r="BB113" s="61">
        <f>+demanda!BB113*HTDCOEF!BB113</f>
        <v>11889</v>
      </c>
      <c r="BC113" s="61">
        <f>+demanda!BC113*HTDCOEF!BC113</f>
        <v>22322</v>
      </c>
      <c r="BD113" s="61">
        <f>+demanda!BD113*HTDCOEF!BD113</f>
        <v>5895</v>
      </c>
      <c r="BE113" s="61">
        <f>+demanda!BE113*HTDCOEF!BE113</f>
        <v>9150</v>
      </c>
      <c r="BF113" s="61">
        <f>+demanda!BF113*HTDCOEF!BF113</f>
        <v>32358</v>
      </c>
      <c r="BG113" s="61">
        <f>+demanda!BG113*HTDCOEF!BG113</f>
        <v>46715</v>
      </c>
      <c r="BH113" s="61">
        <f>+demanda!BH113*HTDCOEF!BH113</f>
        <v>1767</v>
      </c>
      <c r="BI113" s="61">
        <f>+demanda!BI113*HTDCOEF!BI113</f>
        <v>4501</v>
      </c>
      <c r="BJ113" s="61">
        <f>+demanda!BJ113*HTDCOEF!BJ113</f>
        <v>835</v>
      </c>
      <c r="BK113" s="61">
        <f>+demanda!BK113*HTDCOEF!BK113</f>
        <v>2963</v>
      </c>
      <c r="BL113" s="61">
        <f>+demanda!BL113*HTDCOEF!BL113</f>
        <v>571</v>
      </c>
      <c r="BM113" s="61">
        <f>+demanda!BM113*HTDCOEF!BM113</f>
        <v>419</v>
      </c>
      <c r="BN113" s="61">
        <f>+demanda!BN113*HTDCOEF!BN113</f>
        <v>9641</v>
      </c>
      <c r="BO113" s="61">
        <f>+demanda!BO113*HTDCOEF!BO113</f>
        <v>3666</v>
      </c>
      <c r="BP113" s="61">
        <f>+demanda!BP113*HTDCOEF!BP113</f>
        <v>22618</v>
      </c>
      <c r="BQ113" s="61">
        <f>+demanda!BQ113*HTDCOEF!BQ113</f>
        <v>60330</v>
      </c>
      <c r="BR113" s="61">
        <f>+demanda!BR113*HTDCOEF!BR113</f>
        <v>22357</v>
      </c>
      <c r="BS113" s="61">
        <f>+demanda!BS113*HTDCOEF!BS113</f>
        <v>48120</v>
      </c>
      <c r="BT113" s="61">
        <f>+demanda!BT113*HTDCOEF!BT113</f>
        <v>12879</v>
      </c>
      <c r="BU113" s="61">
        <f>+demanda!BU113*HTDCOEF!BU113</f>
        <v>17373</v>
      </c>
      <c r="BV113" s="61">
        <f>+demanda!BV113*HTDCOEF!BV113</f>
        <v>77630</v>
      </c>
      <c r="BW113" s="61">
        <f>+demanda!BW113*HTDCOEF!BW113</f>
        <v>80806</v>
      </c>
      <c r="BX113" s="61">
        <f>+demanda!BX113*HTDCOEF!BX113</f>
        <v>19030</v>
      </c>
      <c r="BY113" s="61">
        <f>+demanda!BY113*HTDCOEF!BY113</f>
        <v>42130</v>
      </c>
      <c r="BZ113" s="61">
        <f>+demanda!BZ113*HTDCOEF!BZ113</f>
        <v>20358</v>
      </c>
      <c r="CA113" s="61">
        <f>+demanda!CA113*HTDCOEF!CA113</f>
        <v>38858</v>
      </c>
      <c r="CB113" s="61">
        <f>+demanda!CB113*HTDCOEF!CB113</f>
        <v>11683</v>
      </c>
      <c r="CC113" s="61">
        <f>+demanda!CC113*HTDCOEF!CC113</f>
        <v>16664</v>
      </c>
      <c r="CD113" s="61">
        <f>+demanda!CD113*HTDCOEF!CD113</f>
        <v>52451</v>
      </c>
      <c r="CE113" s="61">
        <f>+demanda!CE113*HTDCOEF!CE113</f>
        <v>71801</v>
      </c>
      <c r="CF113" s="61">
        <f>+demanda!CF113*HTDCOEF!CF113</f>
        <v>3588</v>
      </c>
      <c r="CG113" s="61">
        <f>+demanda!CG113*HTDCOEF!CG113</f>
        <v>18200</v>
      </c>
      <c r="CH113" s="61">
        <f>+demanda!CH113*HTDCOEF!CH113</f>
        <v>1999</v>
      </c>
      <c r="CI113" s="61">
        <f>+demanda!CI113*HTDCOEF!CI113</f>
        <v>9262</v>
      </c>
      <c r="CJ113" s="61">
        <f>+demanda!CJ113*HTDCOEF!CJ113</f>
        <v>1196</v>
      </c>
      <c r="CK113" s="61">
        <f>+demanda!CK113*HTDCOEF!CK113</f>
        <v>708</v>
      </c>
      <c r="CL113" s="61">
        <f>+demanda!CL113*HTDCOEF!CL113</f>
        <v>25179</v>
      </c>
      <c r="CM113" s="61">
        <f>+demanda!CM113*HTDCOEF!CM113</f>
        <v>9006</v>
      </c>
    </row>
    <row r="114" spans="1:91" s="59" customFormat="1" x14ac:dyDescent="0.3">
      <c r="A114" s="60" t="s">
        <v>276</v>
      </c>
      <c r="B114" s="61">
        <f>+demanda!B114*HTDCOEF!B114</f>
        <v>1770722</v>
      </c>
      <c r="C114" s="61">
        <f>+demanda!C114*HTDCOEF!C114</f>
        <v>279657</v>
      </c>
      <c r="D114" s="61">
        <f>+demanda!D114*HTDCOEF!D114</f>
        <v>31237</v>
      </c>
      <c r="E114" s="61">
        <f>+demanda!E114*HTDCOEF!E114</f>
        <v>134020</v>
      </c>
      <c r="F114" s="61">
        <f>+demanda!F114*HTDCOEF!F114</f>
        <v>296395</v>
      </c>
      <c r="G114" s="61">
        <f>+demanda!G114*HTDCOEF!G114</f>
        <v>162080</v>
      </c>
      <c r="H114" s="61">
        <f>+demanda!H114*HTDCOEF!H114</f>
        <v>296799</v>
      </c>
      <c r="I114" s="61">
        <f>+demanda!I114*HTDCOEF!I114</f>
        <v>1456708</v>
      </c>
      <c r="J114" s="61">
        <f>+demanda!J114*HTDCOEF!J114</f>
        <v>236836</v>
      </c>
      <c r="K114" s="61">
        <f>+demanda!K114*HTDCOEF!K114</f>
        <v>15381</v>
      </c>
      <c r="L114" s="61">
        <f>+demanda!L114*HTDCOEF!L114</f>
        <v>78546</v>
      </c>
      <c r="M114" s="61">
        <f>+demanda!M114*HTDCOEF!M114</f>
        <v>232499</v>
      </c>
      <c r="N114" s="61">
        <f>+demanda!N114*HTDCOEF!N114</f>
        <v>137609</v>
      </c>
      <c r="O114" s="61">
        <f>+demanda!O114*HTDCOEF!O114</f>
        <v>235502</v>
      </c>
      <c r="P114" s="61">
        <f>+demanda!P114*HTDCOEF!P114</f>
        <v>314013</v>
      </c>
      <c r="Q114" s="61">
        <f>+demanda!Q114*HTDCOEF!Q114</f>
        <v>42820</v>
      </c>
      <c r="R114" s="61">
        <f>+demanda!R114*HTDCOEF!R114</f>
        <v>15856</v>
      </c>
      <c r="S114" s="61">
        <f>+demanda!S114*HTDCOEF!S114</f>
        <v>55474</v>
      </c>
      <c r="T114" s="61">
        <f>+demanda!T114*HTDCOEF!T114</f>
        <v>63896</v>
      </c>
      <c r="U114" s="61">
        <f>+demanda!U114*HTDCOEF!U114</f>
        <v>24472</v>
      </c>
      <c r="V114" s="61">
        <f>+demanda!V114*HTDCOEF!V114</f>
        <v>61297</v>
      </c>
      <c r="W114" s="61">
        <f>+demanda!W114*HTDCOEF!W114</f>
        <v>3588559</v>
      </c>
      <c r="X114" s="61">
        <f>+demanda!X114*HTDCOEF!X114</f>
        <v>496722</v>
      </c>
      <c r="Y114" s="61">
        <f>+demanda!Y114*HTDCOEF!Y114</f>
        <v>92653</v>
      </c>
      <c r="Z114" s="61">
        <f>+demanda!Z114*HTDCOEF!Z114</f>
        <v>530590</v>
      </c>
      <c r="AA114" s="61">
        <f>+demanda!AA114*HTDCOEF!AA114</f>
        <v>550948</v>
      </c>
      <c r="AB114" s="61">
        <f>+demanda!AB114*HTDCOEF!AB114</f>
        <v>287677</v>
      </c>
      <c r="AC114" s="61">
        <f>+demanda!AC114*HTDCOEF!AC114</f>
        <v>582225</v>
      </c>
      <c r="AD114" s="61">
        <f>+demanda!AD114*HTDCOEF!AD114</f>
        <v>2591447</v>
      </c>
      <c r="AE114" s="61">
        <f>+demanda!AE114*HTDCOEF!AE114</f>
        <v>384117</v>
      </c>
      <c r="AF114" s="61">
        <f>+demanda!AF114*HTDCOEF!AF114</f>
        <v>33418</v>
      </c>
      <c r="AG114" s="61">
        <f>+demanda!AG114*HTDCOEF!AG114</f>
        <v>194863</v>
      </c>
      <c r="AH114" s="61">
        <f>+demanda!AH114*HTDCOEF!AH114</f>
        <v>405320</v>
      </c>
      <c r="AI114" s="61">
        <f>+demanda!AI114*HTDCOEF!AI114</f>
        <v>233203</v>
      </c>
      <c r="AJ114" s="61">
        <f>+demanda!AJ114*HTDCOEF!AJ114</f>
        <v>409239</v>
      </c>
      <c r="AK114" s="61">
        <f>+demanda!AK114*HTDCOEF!AK114</f>
        <v>997112</v>
      </c>
      <c r="AL114" s="61">
        <f>+demanda!AL114*HTDCOEF!AL114</f>
        <v>112605</v>
      </c>
      <c r="AM114" s="61">
        <f>+demanda!AM114*HTDCOEF!AM114</f>
        <v>59235</v>
      </c>
      <c r="AN114" s="61">
        <f>+demanda!AN114*HTDCOEF!AN114</f>
        <v>335727</v>
      </c>
      <c r="AO114" s="61">
        <f>+demanda!AO114*HTDCOEF!AO114</f>
        <v>145628</v>
      </c>
      <c r="AP114" s="61">
        <f>+demanda!AP114*HTDCOEF!AP114</f>
        <v>54474</v>
      </c>
      <c r="AQ114" s="61">
        <f>+demanda!AQ114*HTDCOEF!AQ114</f>
        <v>172986</v>
      </c>
      <c r="AR114" s="61">
        <f>+demanda!AR114*HTDCOEF!AR114</f>
        <v>17400</v>
      </c>
      <c r="AS114" s="61">
        <f>+demanda!AS114*HTDCOEF!AS114</f>
        <v>40397</v>
      </c>
      <c r="AT114" s="61">
        <f>+demanda!AT114*HTDCOEF!AT114</f>
        <v>19013</v>
      </c>
      <c r="AU114" s="61">
        <f>+demanda!AU114*HTDCOEF!AU114</f>
        <v>40966</v>
      </c>
      <c r="AV114" s="61">
        <f>+demanda!AV114*HTDCOEF!AV114</f>
        <v>10736</v>
      </c>
      <c r="AW114" s="61">
        <f>+demanda!AW114*HTDCOEF!AW114</f>
        <v>13913</v>
      </c>
      <c r="AX114" s="61">
        <f>+demanda!AX114*HTDCOEF!AX114</f>
        <v>71264</v>
      </c>
      <c r="AY114" s="61">
        <f>+demanda!AY114*HTDCOEF!AY114</f>
        <v>65969</v>
      </c>
      <c r="AZ114" s="61">
        <f>+demanda!AZ114*HTDCOEF!AZ114</f>
        <v>14623</v>
      </c>
      <c r="BA114" s="61">
        <f>+demanda!BA114*HTDCOEF!BA114</f>
        <v>33194</v>
      </c>
      <c r="BB114" s="61">
        <f>+demanda!BB114*HTDCOEF!BB114</f>
        <v>17088</v>
      </c>
      <c r="BC114" s="61">
        <f>+demanda!BC114*HTDCOEF!BC114</f>
        <v>34944</v>
      </c>
      <c r="BD114" s="61">
        <f>+demanda!BD114*HTDCOEF!BD114</f>
        <v>9481</v>
      </c>
      <c r="BE114" s="61">
        <f>+demanda!BE114*HTDCOEF!BE114</f>
        <v>13241</v>
      </c>
      <c r="BF114" s="61">
        <f>+demanda!BF114*HTDCOEF!BF114</f>
        <v>54084</v>
      </c>
      <c r="BG114" s="61">
        <f>+demanda!BG114*HTDCOEF!BG114</f>
        <v>60181</v>
      </c>
      <c r="BH114" s="61">
        <f>+demanda!BH114*HTDCOEF!BH114</f>
        <v>2777</v>
      </c>
      <c r="BI114" s="61">
        <f>+demanda!BI114*HTDCOEF!BI114</f>
        <v>7203</v>
      </c>
      <c r="BJ114" s="61">
        <f>+demanda!BJ114*HTDCOEF!BJ114</f>
        <v>1925</v>
      </c>
      <c r="BK114" s="61">
        <f>+demanda!BK114*HTDCOEF!BK114</f>
        <v>6022</v>
      </c>
      <c r="BL114" s="61">
        <f>+demanda!BL114*HTDCOEF!BL114</f>
        <v>1255</v>
      </c>
      <c r="BM114" s="61">
        <f>+demanda!BM114*HTDCOEF!BM114</f>
        <v>672</v>
      </c>
      <c r="BN114" s="61">
        <f>+demanda!BN114*HTDCOEF!BN114</f>
        <v>17179</v>
      </c>
      <c r="BO114" s="61">
        <f>+demanda!BO114*HTDCOEF!BO114</f>
        <v>5788</v>
      </c>
      <c r="BP114" s="61">
        <f>+demanda!BP114*HTDCOEF!BP114</f>
        <v>30503</v>
      </c>
      <c r="BQ114" s="61">
        <f>+demanda!BQ114*HTDCOEF!BQ114</f>
        <v>82547</v>
      </c>
      <c r="BR114" s="61">
        <f>+demanda!BR114*HTDCOEF!BR114</f>
        <v>31212</v>
      </c>
      <c r="BS114" s="61">
        <f>+demanda!BS114*HTDCOEF!BS114</f>
        <v>73659</v>
      </c>
      <c r="BT114" s="61">
        <f>+demanda!BT114*HTDCOEF!BT114</f>
        <v>19040</v>
      </c>
      <c r="BU114" s="61">
        <f>+demanda!BU114*HTDCOEF!BU114</f>
        <v>23438</v>
      </c>
      <c r="BV114" s="61">
        <f>+demanda!BV114*HTDCOEF!BV114</f>
        <v>132489</v>
      </c>
      <c r="BW114" s="61">
        <f>+demanda!BW114*HTDCOEF!BW114</f>
        <v>103832</v>
      </c>
      <c r="BX114" s="61">
        <f>+demanda!BX114*HTDCOEF!BX114</f>
        <v>24548</v>
      </c>
      <c r="BY114" s="61">
        <f>+demanda!BY114*HTDCOEF!BY114</f>
        <v>55904</v>
      </c>
      <c r="BZ114" s="61">
        <f>+demanda!BZ114*HTDCOEF!BZ114</f>
        <v>27703</v>
      </c>
      <c r="CA114" s="61">
        <f>+demanda!CA114*HTDCOEF!CA114</f>
        <v>58774</v>
      </c>
      <c r="CB114" s="61">
        <f>+demanda!CB114*HTDCOEF!CB114</f>
        <v>16356</v>
      </c>
      <c r="CC114" s="61">
        <f>+demanda!CC114*HTDCOEF!CC114</f>
        <v>22292</v>
      </c>
      <c r="CD114" s="61">
        <f>+demanda!CD114*HTDCOEF!CD114</f>
        <v>87826</v>
      </c>
      <c r="CE114" s="61">
        <f>+demanda!CE114*HTDCOEF!CE114</f>
        <v>90713</v>
      </c>
      <c r="CF114" s="61">
        <f>+demanda!CF114*HTDCOEF!CF114</f>
        <v>5955</v>
      </c>
      <c r="CG114" s="61">
        <f>+demanda!CG114*HTDCOEF!CG114</f>
        <v>26643</v>
      </c>
      <c r="CH114" s="61">
        <f>+demanda!CH114*HTDCOEF!CH114</f>
        <v>3509</v>
      </c>
      <c r="CI114" s="61">
        <f>+demanda!CI114*HTDCOEF!CI114</f>
        <v>14885</v>
      </c>
      <c r="CJ114" s="61">
        <f>+demanda!CJ114*HTDCOEF!CJ114</f>
        <v>2684</v>
      </c>
      <c r="CK114" s="61">
        <f>+demanda!CK114*HTDCOEF!CK114</f>
        <v>1147</v>
      </c>
      <c r="CL114" s="61">
        <f>+demanda!CL114*HTDCOEF!CL114</f>
        <v>44664</v>
      </c>
      <c r="CM114" s="61">
        <f>+demanda!CM114*HTDCOEF!CM114</f>
        <v>13119</v>
      </c>
    </row>
    <row r="115" spans="1:91" s="59" customFormat="1" x14ac:dyDescent="0.3">
      <c r="A115" s="60" t="s">
        <v>277</v>
      </c>
      <c r="B115" s="61">
        <f>+demanda!B115*HTDCOEF!B115</f>
        <v>1955719</v>
      </c>
      <c r="C115" s="61">
        <f>+demanda!C115*HTDCOEF!C115</f>
        <v>304931</v>
      </c>
      <c r="D115" s="61">
        <f>+demanda!D115*HTDCOEF!D115</f>
        <v>73347</v>
      </c>
      <c r="E115" s="61">
        <f>+demanda!E115*HTDCOEF!E115</f>
        <v>154748</v>
      </c>
      <c r="F115" s="61">
        <f>+demanda!F115*HTDCOEF!F115</f>
        <v>309920</v>
      </c>
      <c r="G115" s="61">
        <f>+demanda!G115*HTDCOEF!G115</f>
        <v>208061</v>
      </c>
      <c r="H115" s="61">
        <f>+demanda!H115*HTDCOEF!H115</f>
        <v>293955</v>
      </c>
      <c r="I115" s="61">
        <f>+demanda!I115*HTDCOEF!I115</f>
        <v>1559023</v>
      </c>
      <c r="J115" s="61">
        <f>+demanda!J115*HTDCOEF!J115</f>
        <v>247281</v>
      </c>
      <c r="K115" s="61">
        <f>+demanda!K115*HTDCOEF!K115</f>
        <v>26370</v>
      </c>
      <c r="L115" s="61">
        <f>+demanda!L115*HTDCOEF!L115</f>
        <v>89041</v>
      </c>
      <c r="M115" s="61">
        <f>+demanda!M115*HTDCOEF!M115</f>
        <v>228473</v>
      </c>
      <c r="N115" s="61">
        <f>+demanda!N115*HTDCOEF!N115</f>
        <v>177635</v>
      </c>
      <c r="O115" s="61">
        <f>+demanda!O115*HTDCOEF!O115</f>
        <v>232440</v>
      </c>
      <c r="P115" s="61">
        <f>+demanda!P115*HTDCOEF!P115</f>
        <v>396696</v>
      </c>
      <c r="Q115" s="61">
        <f>+demanda!Q115*HTDCOEF!Q115</f>
        <v>57651</v>
      </c>
      <c r="R115" s="61">
        <f>+demanda!R115*HTDCOEF!R115</f>
        <v>46977</v>
      </c>
      <c r="S115" s="61">
        <f>+demanda!S115*HTDCOEF!S115</f>
        <v>65707</v>
      </c>
      <c r="T115" s="61">
        <f>+demanda!T115*HTDCOEF!T115</f>
        <v>81447</v>
      </c>
      <c r="U115" s="61">
        <f>+demanda!U115*HTDCOEF!U115</f>
        <v>30425</v>
      </c>
      <c r="V115" s="61">
        <f>+demanda!V115*HTDCOEF!V115</f>
        <v>61516</v>
      </c>
      <c r="W115" s="61">
        <f>+demanda!W115*HTDCOEF!W115</f>
        <v>4142415</v>
      </c>
      <c r="X115" s="61">
        <f>+demanda!X115*HTDCOEF!X115</f>
        <v>549272</v>
      </c>
      <c r="Y115" s="61">
        <f>+demanda!Y115*HTDCOEF!Y115</f>
        <v>272911</v>
      </c>
      <c r="Z115" s="61">
        <f>+demanda!Z115*HTDCOEF!Z115</f>
        <v>618665</v>
      </c>
      <c r="AA115" s="61">
        <f>+demanda!AA115*HTDCOEF!AA115</f>
        <v>640738</v>
      </c>
      <c r="AB115" s="61">
        <f>+demanda!AB115*HTDCOEF!AB115</f>
        <v>378869</v>
      </c>
      <c r="AC115" s="61">
        <f>+demanda!AC115*HTDCOEF!AC115</f>
        <v>559997</v>
      </c>
      <c r="AD115" s="61">
        <f>+demanda!AD115*HTDCOEF!AD115</f>
        <v>2841406</v>
      </c>
      <c r="AE115" s="61">
        <f>+demanda!AE115*HTDCOEF!AE115</f>
        <v>400319</v>
      </c>
      <c r="AF115" s="61">
        <f>+demanda!AF115*HTDCOEF!AF115</f>
        <v>56071</v>
      </c>
      <c r="AG115" s="61">
        <f>+demanda!AG115*HTDCOEF!AG115</f>
        <v>227687</v>
      </c>
      <c r="AH115" s="61">
        <f>+demanda!AH115*HTDCOEF!AH115</f>
        <v>444621</v>
      </c>
      <c r="AI115" s="61">
        <f>+demanda!AI115*HTDCOEF!AI115</f>
        <v>309465</v>
      </c>
      <c r="AJ115" s="61">
        <f>+demanda!AJ115*HTDCOEF!AJ115</f>
        <v>403306</v>
      </c>
      <c r="AK115" s="61">
        <f>+demanda!AK115*HTDCOEF!AK115</f>
        <v>1301009</v>
      </c>
      <c r="AL115" s="61">
        <f>+demanda!AL115*HTDCOEF!AL115</f>
        <v>148954</v>
      </c>
      <c r="AM115" s="61">
        <f>+demanda!AM115*HTDCOEF!AM115</f>
        <v>216840</v>
      </c>
      <c r="AN115" s="61">
        <f>+demanda!AN115*HTDCOEF!AN115</f>
        <v>390978</v>
      </c>
      <c r="AO115" s="61">
        <f>+demanda!AO115*HTDCOEF!AO115</f>
        <v>196117</v>
      </c>
      <c r="AP115" s="61">
        <f>+demanda!AP115*HTDCOEF!AP115</f>
        <v>69404</v>
      </c>
      <c r="AQ115" s="61">
        <f>+demanda!AQ115*HTDCOEF!AQ115</f>
        <v>156690</v>
      </c>
      <c r="AR115" s="61">
        <f>+demanda!AR115*HTDCOEF!AR115</f>
        <v>19595</v>
      </c>
      <c r="AS115" s="61">
        <f>+demanda!AS115*HTDCOEF!AS115</f>
        <v>47099</v>
      </c>
      <c r="AT115" s="61">
        <f>+demanda!AT115*HTDCOEF!AT115</f>
        <v>20256</v>
      </c>
      <c r="AU115" s="61">
        <f>+demanda!AU115*HTDCOEF!AU115</f>
        <v>38570</v>
      </c>
      <c r="AV115" s="61">
        <f>+demanda!AV115*HTDCOEF!AV115</f>
        <v>9204</v>
      </c>
      <c r="AW115" s="61">
        <f>+demanda!AW115*HTDCOEF!AW115</f>
        <v>14909</v>
      </c>
      <c r="AX115" s="61">
        <f>+demanda!AX115*HTDCOEF!AX115</f>
        <v>79611</v>
      </c>
      <c r="AY115" s="61">
        <f>+demanda!AY115*HTDCOEF!AY115</f>
        <v>75686</v>
      </c>
      <c r="AZ115" s="61">
        <f>+demanda!AZ115*HTDCOEF!AZ115</f>
        <v>16155</v>
      </c>
      <c r="BA115" s="61">
        <f>+demanda!BA115*HTDCOEF!BA115</f>
        <v>37357</v>
      </c>
      <c r="BB115" s="61">
        <f>+demanda!BB115*HTDCOEF!BB115</f>
        <v>18233</v>
      </c>
      <c r="BC115" s="61">
        <f>+demanda!BC115*HTDCOEF!BC115</f>
        <v>32676</v>
      </c>
      <c r="BD115" s="61">
        <f>+demanda!BD115*HTDCOEF!BD115</f>
        <v>8088</v>
      </c>
      <c r="BE115" s="61">
        <f>+demanda!BE115*HTDCOEF!BE115</f>
        <v>14285</v>
      </c>
      <c r="BF115" s="61">
        <f>+demanda!BF115*HTDCOEF!BF115</f>
        <v>54893</v>
      </c>
      <c r="BG115" s="61">
        <f>+demanda!BG115*HTDCOEF!BG115</f>
        <v>65594</v>
      </c>
      <c r="BH115" s="61">
        <f>+demanda!BH115*HTDCOEF!BH115</f>
        <v>3440</v>
      </c>
      <c r="BI115" s="61">
        <f>+demanda!BI115*HTDCOEF!BI115</f>
        <v>9743</v>
      </c>
      <c r="BJ115" s="61">
        <f>+demanda!BJ115*HTDCOEF!BJ115</f>
        <v>2023</v>
      </c>
      <c r="BK115" s="61">
        <f>+demanda!BK115*HTDCOEF!BK115</f>
        <v>5895</v>
      </c>
      <c r="BL115" s="61">
        <f>+demanda!BL115*HTDCOEF!BL115</f>
        <v>1116</v>
      </c>
      <c r="BM115" s="61">
        <f>+demanda!BM115*HTDCOEF!BM115</f>
        <v>624</v>
      </c>
      <c r="BN115" s="61">
        <f>+demanda!BN115*HTDCOEF!BN115</f>
        <v>24718</v>
      </c>
      <c r="BO115" s="61">
        <f>+demanda!BO115*HTDCOEF!BO115</f>
        <v>10092</v>
      </c>
      <c r="BP115" s="61">
        <f>+demanda!BP115*HTDCOEF!BP115</f>
        <v>35496</v>
      </c>
      <c r="BQ115" s="61">
        <f>+demanda!BQ115*HTDCOEF!BQ115</f>
        <v>93953</v>
      </c>
      <c r="BR115" s="61">
        <f>+demanda!BR115*HTDCOEF!BR115</f>
        <v>35158</v>
      </c>
      <c r="BS115" s="61">
        <f>+demanda!BS115*HTDCOEF!BS115</f>
        <v>68649</v>
      </c>
      <c r="BT115" s="61">
        <f>+demanda!BT115*HTDCOEF!BT115</f>
        <v>17259</v>
      </c>
      <c r="BU115" s="61">
        <f>+demanda!BU115*HTDCOEF!BU115</f>
        <v>23026</v>
      </c>
      <c r="BV115" s="61">
        <f>+demanda!BV115*HTDCOEF!BV115</f>
        <v>158590</v>
      </c>
      <c r="BW115" s="61">
        <f>+demanda!BW115*HTDCOEF!BW115</f>
        <v>117141</v>
      </c>
      <c r="BX115" s="61">
        <f>+demanda!BX115*HTDCOEF!BX115</f>
        <v>27545</v>
      </c>
      <c r="BY115" s="61">
        <f>+demanda!BY115*HTDCOEF!BY115</f>
        <v>63689</v>
      </c>
      <c r="BZ115" s="61">
        <f>+demanda!BZ115*HTDCOEF!BZ115</f>
        <v>31856</v>
      </c>
      <c r="CA115" s="61">
        <f>+demanda!CA115*HTDCOEF!CA115</f>
        <v>54146</v>
      </c>
      <c r="CB115" s="61">
        <f>+demanda!CB115*HTDCOEF!CB115</f>
        <v>14302</v>
      </c>
      <c r="CC115" s="61">
        <f>+demanda!CC115*HTDCOEF!CC115</f>
        <v>21998</v>
      </c>
      <c r="CD115" s="61">
        <f>+demanda!CD115*HTDCOEF!CD115</f>
        <v>90072</v>
      </c>
      <c r="CE115" s="61">
        <f>+demanda!CE115*HTDCOEF!CE115</f>
        <v>96712</v>
      </c>
      <c r="CF115" s="61">
        <f>+demanda!CF115*HTDCOEF!CF115</f>
        <v>7952</v>
      </c>
      <c r="CG115" s="61">
        <f>+demanda!CG115*HTDCOEF!CG115</f>
        <v>30264</v>
      </c>
      <c r="CH115" s="61">
        <f>+demanda!CH115*HTDCOEF!CH115</f>
        <v>3302</v>
      </c>
      <c r="CI115" s="61">
        <f>+demanda!CI115*HTDCOEF!CI115</f>
        <v>14503</v>
      </c>
      <c r="CJ115" s="61">
        <f>+demanda!CJ115*HTDCOEF!CJ115</f>
        <v>2957</v>
      </c>
      <c r="CK115" s="61">
        <f>+demanda!CK115*HTDCOEF!CK115</f>
        <v>1028</v>
      </c>
      <c r="CL115" s="61">
        <f>+demanda!CL115*HTDCOEF!CL115</f>
        <v>68518</v>
      </c>
      <c r="CM115" s="61">
        <f>+demanda!CM115*HTDCOEF!CM115</f>
        <v>20429</v>
      </c>
    </row>
    <row r="116" spans="1:91" s="59" customFormat="1" x14ac:dyDescent="0.3">
      <c r="A116" s="60" t="s">
        <v>278</v>
      </c>
      <c r="B116" s="61">
        <f>+demanda!B116*HTDCOEF!B116</f>
        <v>3404118</v>
      </c>
      <c r="C116" s="61">
        <f>+demanda!C116*HTDCOEF!C116</f>
        <v>670345</v>
      </c>
      <c r="D116" s="61">
        <f>+demanda!D116*HTDCOEF!D116</f>
        <v>220486</v>
      </c>
      <c r="E116" s="61">
        <f>+demanda!E116*HTDCOEF!E116</f>
        <v>212378</v>
      </c>
      <c r="F116" s="61">
        <f>+demanda!F116*HTDCOEF!F116</f>
        <v>577768</v>
      </c>
      <c r="G116" s="61">
        <f>+demanda!G116*HTDCOEF!G116</f>
        <v>355711</v>
      </c>
      <c r="H116" s="61">
        <f>+demanda!H116*HTDCOEF!H116</f>
        <v>413197</v>
      </c>
      <c r="I116" s="61">
        <f>+demanda!I116*HTDCOEF!I116</f>
        <v>2580060</v>
      </c>
      <c r="J116" s="61">
        <f>+demanda!J116*HTDCOEF!J116</f>
        <v>541892</v>
      </c>
      <c r="K116" s="61">
        <f>+demanda!K116*HTDCOEF!K116</f>
        <v>59370</v>
      </c>
      <c r="L116" s="61">
        <f>+demanda!L116*HTDCOEF!L116</f>
        <v>125072</v>
      </c>
      <c r="M116" s="61">
        <f>+demanda!M116*HTDCOEF!M116</f>
        <v>397715</v>
      </c>
      <c r="N116" s="61">
        <f>+demanda!N116*HTDCOEF!N116</f>
        <v>295103</v>
      </c>
      <c r="O116" s="61">
        <f>+demanda!O116*HTDCOEF!O116</f>
        <v>316121</v>
      </c>
      <c r="P116" s="61">
        <f>+demanda!P116*HTDCOEF!P116</f>
        <v>824057</v>
      </c>
      <c r="Q116" s="61">
        <f>+demanda!Q116*HTDCOEF!Q116</f>
        <v>128453</v>
      </c>
      <c r="R116" s="61">
        <f>+demanda!R116*HTDCOEF!R116</f>
        <v>161116</v>
      </c>
      <c r="S116" s="61">
        <f>+demanda!S116*HTDCOEF!S116</f>
        <v>87306</v>
      </c>
      <c r="T116" s="61">
        <f>+demanda!T116*HTDCOEF!T116</f>
        <v>180053</v>
      </c>
      <c r="U116" s="61">
        <f>+demanda!U116*HTDCOEF!U116</f>
        <v>60608</v>
      </c>
      <c r="V116" s="61">
        <f>+demanda!V116*HTDCOEF!V116</f>
        <v>97076</v>
      </c>
      <c r="W116" s="61">
        <f>+demanda!W116*HTDCOEF!W116</f>
        <v>7342738</v>
      </c>
      <c r="X116" s="61">
        <f>+demanda!X116*HTDCOEF!X116</f>
        <v>1302485</v>
      </c>
      <c r="Y116" s="61">
        <f>+demanda!Y116*HTDCOEF!Y116</f>
        <v>910455</v>
      </c>
      <c r="Z116" s="61">
        <f>+demanda!Z116*HTDCOEF!Z116</f>
        <v>857369</v>
      </c>
      <c r="AA116" s="61">
        <f>+demanda!AA116*HTDCOEF!AA116</f>
        <v>1101086</v>
      </c>
      <c r="AB116" s="61">
        <f>+demanda!AB116*HTDCOEF!AB116</f>
        <v>685573</v>
      </c>
      <c r="AC116" s="61">
        <f>+demanda!AC116*HTDCOEF!AC116</f>
        <v>810028</v>
      </c>
      <c r="AD116" s="61">
        <f>+demanda!AD116*HTDCOEF!AD116</f>
        <v>4695099</v>
      </c>
      <c r="AE116" s="61">
        <f>+demanda!AE116*HTDCOEF!AE116</f>
        <v>976365</v>
      </c>
      <c r="AF116" s="61">
        <f>+demanda!AF116*HTDCOEF!AF116</f>
        <v>152835</v>
      </c>
      <c r="AG116" s="61">
        <f>+demanda!AG116*HTDCOEF!AG116</f>
        <v>324304</v>
      </c>
      <c r="AH116" s="61">
        <f>+demanda!AH116*HTDCOEF!AH116</f>
        <v>684012</v>
      </c>
      <c r="AI116" s="61">
        <f>+demanda!AI116*HTDCOEF!AI116</f>
        <v>537633</v>
      </c>
      <c r="AJ116" s="61">
        <f>+demanda!AJ116*HTDCOEF!AJ116</f>
        <v>561269</v>
      </c>
      <c r="AK116" s="61">
        <f>+demanda!AK116*HTDCOEF!AK116</f>
        <v>2647639</v>
      </c>
      <c r="AL116" s="61">
        <f>+demanda!AL116*HTDCOEF!AL116</f>
        <v>326120</v>
      </c>
      <c r="AM116" s="61">
        <f>+demanda!AM116*HTDCOEF!AM116</f>
        <v>757620</v>
      </c>
      <c r="AN116" s="61">
        <f>+demanda!AN116*HTDCOEF!AN116</f>
        <v>533065</v>
      </c>
      <c r="AO116" s="61">
        <f>+demanda!AO116*HTDCOEF!AO116</f>
        <v>417075</v>
      </c>
      <c r="AP116" s="61">
        <f>+demanda!AP116*HTDCOEF!AP116</f>
        <v>147940</v>
      </c>
      <c r="AQ116" s="61">
        <f>+demanda!AQ116*HTDCOEF!AQ116</f>
        <v>248760</v>
      </c>
      <c r="AR116" s="61">
        <f>+demanda!AR116*HTDCOEF!AR116</f>
        <v>43071</v>
      </c>
      <c r="AS116" s="61">
        <f>+demanda!AS116*HTDCOEF!AS116</f>
        <v>146286</v>
      </c>
      <c r="AT116" s="61">
        <f>+demanda!AT116*HTDCOEF!AT116</f>
        <v>50016</v>
      </c>
      <c r="AU116" s="61">
        <f>+demanda!AU116*HTDCOEF!AU116</f>
        <v>70865</v>
      </c>
      <c r="AV116" s="61">
        <f>+demanda!AV116*HTDCOEF!AV116</f>
        <v>36432</v>
      </c>
      <c r="AW116" s="61">
        <f>+demanda!AW116*HTDCOEF!AW116</f>
        <v>27497</v>
      </c>
      <c r="AX116" s="61">
        <f>+demanda!AX116*HTDCOEF!AX116</f>
        <v>178362</v>
      </c>
      <c r="AY116" s="61">
        <f>+demanda!AY116*HTDCOEF!AY116</f>
        <v>117815</v>
      </c>
      <c r="AZ116" s="61">
        <f>+demanda!AZ116*HTDCOEF!AZ116</f>
        <v>37240</v>
      </c>
      <c r="BA116" s="61">
        <f>+demanda!BA116*HTDCOEF!BA116</f>
        <v>126245</v>
      </c>
      <c r="BB116" s="61">
        <f>+demanda!BB116*HTDCOEF!BB116</f>
        <v>42282</v>
      </c>
      <c r="BC116" s="61">
        <f>+demanda!BC116*HTDCOEF!BC116</f>
        <v>59341</v>
      </c>
      <c r="BD116" s="61">
        <f>+demanda!BD116*HTDCOEF!BD116</f>
        <v>33599</v>
      </c>
      <c r="BE116" s="61">
        <f>+demanda!BE116*HTDCOEF!BE116</f>
        <v>25337</v>
      </c>
      <c r="BF116" s="61">
        <f>+demanda!BF116*HTDCOEF!BF116</f>
        <v>124090</v>
      </c>
      <c r="BG116" s="61">
        <f>+demanda!BG116*HTDCOEF!BG116</f>
        <v>93758</v>
      </c>
      <c r="BH116" s="61">
        <f>+demanda!BH116*HTDCOEF!BH116</f>
        <v>5832</v>
      </c>
      <c r="BI116" s="61">
        <f>+demanda!BI116*HTDCOEF!BI116</f>
        <v>20041</v>
      </c>
      <c r="BJ116" s="61">
        <f>+demanda!BJ116*HTDCOEF!BJ116</f>
        <v>7734</v>
      </c>
      <c r="BK116" s="61">
        <f>+demanda!BK116*HTDCOEF!BK116</f>
        <v>11524</v>
      </c>
      <c r="BL116" s="61">
        <f>+demanda!BL116*HTDCOEF!BL116</f>
        <v>2834</v>
      </c>
      <c r="BM116" s="61">
        <f>+demanda!BM116*HTDCOEF!BM116</f>
        <v>2159</v>
      </c>
      <c r="BN116" s="61">
        <f>+demanda!BN116*HTDCOEF!BN116</f>
        <v>54272</v>
      </c>
      <c r="BO116" s="61">
        <f>+demanda!BO116*HTDCOEF!BO116</f>
        <v>24057</v>
      </c>
      <c r="BP116" s="61">
        <f>+demanda!BP116*HTDCOEF!BP116</f>
        <v>78609</v>
      </c>
      <c r="BQ116" s="61">
        <f>+demanda!BQ116*HTDCOEF!BQ116</f>
        <v>295787</v>
      </c>
      <c r="BR116" s="61">
        <f>+demanda!BR116*HTDCOEF!BR116</f>
        <v>83647</v>
      </c>
      <c r="BS116" s="61">
        <f>+demanda!BS116*HTDCOEF!BS116</f>
        <v>120811</v>
      </c>
      <c r="BT116" s="61">
        <f>+demanda!BT116*HTDCOEF!BT116</f>
        <v>82627</v>
      </c>
      <c r="BU116" s="61">
        <f>+demanda!BU116*HTDCOEF!BU116</f>
        <v>47633</v>
      </c>
      <c r="BV116" s="61">
        <f>+demanda!BV116*HTDCOEF!BV116</f>
        <v>391705</v>
      </c>
      <c r="BW116" s="61">
        <f>+demanda!BW116*HTDCOEF!BW116</f>
        <v>201668</v>
      </c>
      <c r="BX116" s="61">
        <f>+demanda!BX116*HTDCOEF!BX116</f>
        <v>65848</v>
      </c>
      <c r="BY116" s="61">
        <f>+demanda!BY116*HTDCOEF!BY116</f>
        <v>241353</v>
      </c>
      <c r="BZ116" s="61">
        <f>+demanda!BZ116*HTDCOEF!BZ116</f>
        <v>70083</v>
      </c>
      <c r="CA116" s="61">
        <f>+demanda!CA116*HTDCOEF!CA116</f>
        <v>96591</v>
      </c>
      <c r="CB116" s="61">
        <f>+demanda!CB116*HTDCOEF!CB116</f>
        <v>75991</v>
      </c>
      <c r="CC116" s="61">
        <f>+demanda!CC116*HTDCOEF!CC116</f>
        <v>44153</v>
      </c>
      <c r="CD116" s="61">
        <f>+demanda!CD116*HTDCOEF!CD116</f>
        <v>231529</v>
      </c>
      <c r="CE116" s="61">
        <f>+demanda!CE116*HTDCOEF!CE116</f>
        <v>150816</v>
      </c>
      <c r="CF116" s="61">
        <f>+demanda!CF116*HTDCOEF!CF116</f>
        <v>12761</v>
      </c>
      <c r="CG116" s="61">
        <f>+demanda!CG116*HTDCOEF!CG116</f>
        <v>54434</v>
      </c>
      <c r="CH116" s="61">
        <f>+demanda!CH116*HTDCOEF!CH116</f>
        <v>13564</v>
      </c>
      <c r="CI116" s="61">
        <f>+demanda!CI116*HTDCOEF!CI116</f>
        <v>24220</v>
      </c>
      <c r="CJ116" s="61">
        <f>+demanda!CJ116*HTDCOEF!CJ116</f>
        <v>6635</v>
      </c>
      <c r="CK116" s="61">
        <f>+demanda!CK116*HTDCOEF!CK116</f>
        <v>3479</v>
      </c>
      <c r="CL116" s="61">
        <f>+demanda!CL116*HTDCOEF!CL116</f>
        <v>160176</v>
      </c>
      <c r="CM116" s="61">
        <f>+demanda!CM116*HTDCOEF!CM116</f>
        <v>50852</v>
      </c>
    </row>
    <row r="117" spans="1:91" s="59" customFormat="1" x14ac:dyDescent="0.3">
      <c r="A117" s="60" t="s">
        <v>279</v>
      </c>
      <c r="B117" s="61">
        <f>+demanda!B117*HTDCOEF!B117</f>
        <v>5676067</v>
      </c>
      <c r="C117" s="61">
        <f>+demanda!C117*HTDCOEF!C117</f>
        <v>1197179</v>
      </c>
      <c r="D117" s="61">
        <f>+demanda!D117*HTDCOEF!D117</f>
        <v>587951</v>
      </c>
      <c r="E117" s="61">
        <f>+demanda!E117*HTDCOEF!E117</f>
        <v>306707</v>
      </c>
      <c r="F117" s="61">
        <f>+demanda!X116*HTDCOEF!F117</f>
        <v>1302485</v>
      </c>
      <c r="G117" s="61">
        <f>+demanda!Y116*HTDCOEF!G117</f>
        <v>910455</v>
      </c>
      <c r="H117" s="61">
        <f>+demanda!Z116*HTDCOEF!H117</f>
        <v>857369</v>
      </c>
      <c r="I117" s="61">
        <f>+demanda!I117*HTDCOEF!I117</f>
        <v>4179628</v>
      </c>
      <c r="J117" s="61">
        <f>+demanda!J117*HTDCOEF!J117</f>
        <v>977772</v>
      </c>
      <c r="K117" s="61">
        <f>+demanda!K117*HTDCOEF!K117</f>
        <v>172410</v>
      </c>
      <c r="L117" s="61">
        <f>+demanda!L117*HTDCOEF!L117</f>
        <v>171972</v>
      </c>
      <c r="M117" s="61">
        <f>+demanda!M117*HTDCOEF!M117</f>
        <v>688603</v>
      </c>
      <c r="N117" s="61">
        <f>+demanda!N117*HTDCOEF!N117</f>
        <v>503062</v>
      </c>
      <c r="O117" s="61">
        <f>+demanda!O117*HTDCOEF!O117</f>
        <v>371203</v>
      </c>
      <c r="P117" s="61">
        <f>+demanda!P117*HTDCOEF!P117</f>
        <v>1496439</v>
      </c>
      <c r="Q117" s="61">
        <f>+demanda!Q117*HTDCOEF!Q117</f>
        <v>219407</v>
      </c>
      <c r="R117" s="61">
        <f>+demanda!R117*HTDCOEF!R117</f>
        <v>415541</v>
      </c>
      <c r="S117" s="61">
        <f>+demanda!S117*HTDCOEF!S117</f>
        <v>134735</v>
      </c>
      <c r="T117" s="61">
        <f>+demanda!T117*HTDCOEF!T117</f>
        <v>306383</v>
      </c>
      <c r="U117" s="61">
        <f>+demanda!U117*HTDCOEF!U117</f>
        <v>102469</v>
      </c>
      <c r="V117" s="61">
        <f>+demanda!V117*HTDCOEF!V117</f>
        <v>119886</v>
      </c>
      <c r="W117" s="61">
        <f>+demanda!W117*HTDCOEF!W117</f>
        <v>14259621</v>
      </c>
      <c r="X117" s="61">
        <f>+demanda!X117*HTDCOEF!X117</f>
        <v>2907567</v>
      </c>
      <c r="Y117" s="61">
        <f>+demanda!Y117*HTDCOEF!Y117</f>
        <v>2543130</v>
      </c>
      <c r="Z117" s="61">
        <f>+demanda!Z117*HTDCOEF!Z117</f>
        <v>1454196</v>
      </c>
      <c r="AA117" s="61">
        <f>+demanda!AA117*HTDCOEF!AA117</f>
        <v>2157771</v>
      </c>
      <c r="AB117" s="61">
        <f>+demanda!AB117*HTDCOEF!AB117</f>
        <v>1529968</v>
      </c>
      <c r="AC117" s="61">
        <f>+demanda!AC117*HTDCOEF!AC117</f>
        <v>956244</v>
      </c>
      <c r="AD117" s="61">
        <f>+demanda!AD117*HTDCOEF!AD117</f>
        <v>8961374</v>
      </c>
      <c r="AE117" s="61">
        <f>+demanda!AE117*HTDCOEF!AE117</f>
        <v>2276114</v>
      </c>
      <c r="AF117" s="61">
        <f>+demanda!AF117*HTDCOEF!AF117</f>
        <v>508570</v>
      </c>
      <c r="AG117" s="61">
        <f>+demanda!AG117*HTDCOEF!AG117</f>
        <v>534116</v>
      </c>
      <c r="AH117" s="61">
        <f>+demanda!AH117*HTDCOEF!AH117</f>
        <v>1381136</v>
      </c>
      <c r="AI117" s="61">
        <f>+demanda!AI117*HTDCOEF!AI117</f>
        <v>1259433</v>
      </c>
      <c r="AJ117" s="61">
        <f>+demanda!AJ117*HTDCOEF!AJ117</f>
        <v>656321</v>
      </c>
      <c r="AK117" s="61">
        <f>+demanda!AK117*HTDCOEF!AK117</f>
        <v>5298248</v>
      </c>
      <c r="AL117" s="61">
        <f>+demanda!AL117*HTDCOEF!AL117</f>
        <v>631453</v>
      </c>
      <c r="AM117" s="61">
        <f>+demanda!AM117*HTDCOEF!AM117</f>
        <v>2034560</v>
      </c>
      <c r="AN117" s="61">
        <f>+demanda!AN117*HTDCOEF!AN117</f>
        <v>920080</v>
      </c>
      <c r="AO117" s="61">
        <f>+demanda!AO117*HTDCOEF!AO117</f>
        <v>776635</v>
      </c>
      <c r="AP117" s="61">
        <f>+demanda!AP117*HTDCOEF!AP117</f>
        <v>270534</v>
      </c>
      <c r="AQ117" s="61">
        <f>+demanda!AQ117*HTDCOEF!AQ117</f>
        <v>299923</v>
      </c>
      <c r="AR117" s="61">
        <f>+demanda!AR117*HTDCOEF!AR117</f>
        <v>118490</v>
      </c>
      <c r="AS117" s="61">
        <f>+demanda!AS117*HTDCOEF!AS117</f>
        <v>253511</v>
      </c>
      <c r="AT117" s="61">
        <f>+demanda!AT117*HTDCOEF!AT117</f>
        <v>54255</v>
      </c>
      <c r="AU117" s="61">
        <f>+demanda!AU117*HTDCOEF!AU117</f>
        <v>118455</v>
      </c>
      <c r="AV117" s="61">
        <f>+demanda!AV117*HTDCOEF!AV117</f>
        <v>122823</v>
      </c>
      <c r="AW117" s="61">
        <f>+demanda!AW117*HTDCOEF!AW117</f>
        <v>32538</v>
      </c>
      <c r="AX117" s="61">
        <f>+demanda!AX117*HTDCOEF!AX117</f>
        <v>342013</v>
      </c>
      <c r="AY117" s="61">
        <f>+demanda!AY117*HTDCOEF!AY117</f>
        <v>155094</v>
      </c>
      <c r="AZ117" s="61">
        <f>+demanda!AZ117*HTDCOEF!AZ117</f>
        <v>107549</v>
      </c>
      <c r="BA117" s="61">
        <f>+demanda!BA117*HTDCOEF!BA117</f>
        <v>221857</v>
      </c>
      <c r="BB117" s="61">
        <f>+demanda!BB117*HTDCOEF!BB117</f>
        <v>44713</v>
      </c>
      <c r="BC117" s="61">
        <f>+demanda!BC117*HTDCOEF!BC117</f>
        <v>99172</v>
      </c>
      <c r="BD117" s="61">
        <f>+demanda!BD117*HTDCOEF!BD117</f>
        <v>108203</v>
      </c>
      <c r="BE117" s="61">
        <f>+demanda!BE117*HTDCOEF!BE117</f>
        <v>30752</v>
      </c>
      <c r="BF117" s="61">
        <f>+demanda!BF117*HTDCOEF!BF117</f>
        <v>252019</v>
      </c>
      <c r="BG117" s="61">
        <f>+demanda!BG117*HTDCOEF!BG117</f>
        <v>113507</v>
      </c>
      <c r="BH117" s="61">
        <f>+demanda!BH117*HTDCOEF!BH117</f>
        <v>10941</v>
      </c>
      <c r="BI117" s="61">
        <f>+demanda!BI117*HTDCOEF!BI117</f>
        <v>31653</v>
      </c>
      <c r="BJ117" s="61">
        <f>+demanda!BJ117*HTDCOEF!BJ117</f>
        <v>9542</v>
      </c>
      <c r="BK117" s="61">
        <f>+demanda!BK117*HTDCOEF!BK117</f>
        <v>19283</v>
      </c>
      <c r="BL117" s="61">
        <f>+demanda!BL117*HTDCOEF!BL117</f>
        <v>14619</v>
      </c>
      <c r="BM117" s="61">
        <f>+demanda!BM117*HTDCOEF!BM117</f>
        <v>1787</v>
      </c>
      <c r="BN117" s="61">
        <f>+demanda!BN117*HTDCOEF!BN117</f>
        <v>89994</v>
      </c>
      <c r="BO117" s="61">
        <f>+demanda!BO117*HTDCOEF!BO117</f>
        <v>41587</v>
      </c>
      <c r="BP117" s="61">
        <f>+demanda!BP117*HTDCOEF!BP117</f>
        <v>316500</v>
      </c>
      <c r="BQ117" s="61">
        <f>+demanda!BQ117*HTDCOEF!BQ117</f>
        <v>658111</v>
      </c>
      <c r="BR117" s="61">
        <f>+demanda!BR117*HTDCOEF!BR117</f>
        <v>92282</v>
      </c>
      <c r="BS117" s="61">
        <f>+demanda!BS117*HTDCOEF!BS117</f>
        <v>233186</v>
      </c>
      <c r="BT117" s="61">
        <f>+demanda!BT117*HTDCOEF!BT117</f>
        <v>348702</v>
      </c>
      <c r="BU117" s="61">
        <f>+demanda!BU117*HTDCOEF!BU117</f>
        <v>56729</v>
      </c>
      <c r="BV117" s="61">
        <f>+demanda!BV117*HTDCOEF!BV117</f>
        <v>913141</v>
      </c>
      <c r="BW117" s="61">
        <f>+demanda!BW117*HTDCOEF!BW117</f>
        <v>288916</v>
      </c>
      <c r="BX117" s="61">
        <f>+demanda!BX117*HTDCOEF!BX117</f>
        <v>285791</v>
      </c>
      <c r="BY117" s="61">
        <f>+demanda!BY117*HTDCOEF!BY117</f>
        <v>567364</v>
      </c>
      <c r="BZ117" s="61">
        <f>+demanda!BZ117*HTDCOEF!BZ117</f>
        <v>76385</v>
      </c>
      <c r="CA117" s="61">
        <f>+demanda!CA117*HTDCOEF!CA117</f>
        <v>185234</v>
      </c>
      <c r="CB117" s="61">
        <f>+demanda!CB117*HTDCOEF!CB117</f>
        <v>296265</v>
      </c>
      <c r="CC117" s="61">
        <f>+demanda!CC117*HTDCOEF!CC117</f>
        <v>54018</v>
      </c>
      <c r="CD117" s="61">
        <f>+demanda!CD117*HTDCOEF!CD117</f>
        <v>609732</v>
      </c>
      <c r="CE117" s="61">
        <f>+demanda!CE117*HTDCOEF!CE117</f>
        <v>201325</v>
      </c>
      <c r="CF117" s="61">
        <f>+demanda!CF117*HTDCOEF!CF117</f>
        <v>30709</v>
      </c>
      <c r="CG117" s="61">
        <f>+demanda!CG117*HTDCOEF!CG117</f>
        <v>90747</v>
      </c>
      <c r="CH117" s="61">
        <f>+demanda!CH117*HTDCOEF!CH117</f>
        <v>15897</v>
      </c>
      <c r="CI117" s="61">
        <f>+demanda!CI117*HTDCOEF!CI117</f>
        <v>47952</v>
      </c>
      <c r="CJ117" s="61">
        <f>+demanda!CJ117*HTDCOEF!CJ117</f>
        <v>52437</v>
      </c>
      <c r="CK117" s="61">
        <f>+demanda!CK117*HTDCOEF!CK117</f>
        <v>2710</v>
      </c>
      <c r="CL117" s="61">
        <f>+demanda!CL117*HTDCOEF!CL117</f>
        <v>303409</v>
      </c>
      <c r="CM117" s="61">
        <f>+demanda!CM117*HTDCOEF!CM117</f>
        <v>87591</v>
      </c>
    </row>
    <row r="118" spans="1:91" s="59" customFormat="1" x14ac:dyDescent="0.3">
      <c r="A118" s="60" t="s">
        <v>280</v>
      </c>
      <c r="B118" s="61">
        <f>+demanda!B118*HTDCOEF!B118</f>
        <v>8544001</v>
      </c>
      <c r="C118" s="61">
        <f>+demanda!C118*HTDCOEF!C118</f>
        <v>1685423</v>
      </c>
      <c r="D118" s="61">
        <f>+demanda!D118*HTDCOEF!D118</f>
        <v>1055103</v>
      </c>
      <c r="E118" s="61">
        <f>+demanda!E118*HTDCOEF!E118</f>
        <v>525873</v>
      </c>
      <c r="F118" s="61">
        <f>+demanda!F118*HTDCOEF!F118</f>
        <v>1487801</v>
      </c>
      <c r="G118" s="61">
        <f>+demanda!G118*HTDCOEF!G118</f>
        <v>870986</v>
      </c>
      <c r="H118" s="61">
        <f>+demanda!H118*HTDCOEF!H118</f>
        <v>555840</v>
      </c>
      <c r="I118" s="61">
        <f>+demanda!I118*HTDCOEF!I118</f>
        <v>5772248</v>
      </c>
      <c r="J118" s="61">
        <f>+demanda!J118*HTDCOEF!J118</f>
        <v>1324495</v>
      </c>
      <c r="K118" s="61">
        <f>+demanda!K118*HTDCOEF!K118</f>
        <v>217216</v>
      </c>
      <c r="L118" s="61">
        <f>+demanda!L118*HTDCOEF!L118</f>
        <v>270840</v>
      </c>
      <c r="M118" s="61">
        <f>+demanda!M118*HTDCOEF!M118</f>
        <v>903715</v>
      </c>
      <c r="N118" s="61">
        <f>+demanda!N118*HTDCOEF!N118</f>
        <v>684498</v>
      </c>
      <c r="O118" s="61">
        <f>+demanda!O118*HTDCOEF!O118</f>
        <v>376416</v>
      </c>
      <c r="P118" s="61">
        <f>+demanda!P118*HTDCOEF!P118</f>
        <v>2771753</v>
      </c>
      <c r="Q118" s="61">
        <f>+demanda!Q118*HTDCOEF!Q118</f>
        <v>360928</v>
      </c>
      <c r="R118" s="61">
        <f>+demanda!R118*HTDCOEF!R118</f>
        <v>837887</v>
      </c>
      <c r="S118" s="61">
        <f>+demanda!S118*HTDCOEF!S118</f>
        <v>255033</v>
      </c>
      <c r="T118" s="61">
        <f>+demanda!T118*HTDCOEF!T118</f>
        <v>584085</v>
      </c>
      <c r="U118" s="61">
        <f>+demanda!U118*HTDCOEF!U118</f>
        <v>186489</v>
      </c>
      <c r="V118" s="61">
        <f>+demanda!V118*HTDCOEF!V118</f>
        <v>179424</v>
      </c>
      <c r="W118" s="61">
        <f>+demanda!W118*HTDCOEF!W118</f>
        <v>26351353</v>
      </c>
      <c r="X118" s="61">
        <f>+demanda!X118*HTDCOEF!X118</f>
        <v>5164750</v>
      </c>
      <c r="Y118" s="61">
        <f>+demanda!Y118*HTDCOEF!Y118</f>
        <v>5690675</v>
      </c>
      <c r="Z118" s="61">
        <f>+demanda!Z118*HTDCOEF!Z118</f>
        <v>2910469</v>
      </c>
      <c r="AA118" s="61">
        <f>+demanda!AA118*HTDCOEF!AA118</f>
        <v>4089363</v>
      </c>
      <c r="AB118" s="61">
        <f>+demanda!AB118*HTDCOEF!AB118</f>
        <v>2594409</v>
      </c>
      <c r="AC118" s="61">
        <f>+demanda!AC118*HTDCOEF!AC118</f>
        <v>1122796</v>
      </c>
      <c r="AD118" s="61">
        <f>+demanda!AD118*HTDCOEF!AD118</f>
        <v>14839925</v>
      </c>
      <c r="AE118" s="61">
        <f>+demanda!AE118*HTDCOEF!AE118</f>
        <v>3967035</v>
      </c>
      <c r="AF118" s="61">
        <f>+demanda!AF118*HTDCOEF!AF118</f>
        <v>823313</v>
      </c>
      <c r="AG118" s="61">
        <f>+demanda!AG118*HTDCOEF!AG118</f>
        <v>1040041</v>
      </c>
      <c r="AH118" s="61">
        <f>+demanda!AH118*HTDCOEF!AH118</f>
        <v>2184809</v>
      </c>
      <c r="AI118" s="61">
        <f>+demanda!AI118*HTDCOEF!AI118</f>
        <v>2049934</v>
      </c>
      <c r="AJ118" s="61">
        <f>+demanda!AJ118*HTDCOEF!AJ118</f>
        <v>673159</v>
      </c>
      <c r="AK118" s="61">
        <f>+demanda!AK118*HTDCOEF!AK118</f>
        <v>11511428</v>
      </c>
      <c r="AL118" s="61">
        <f>+demanda!AL118*HTDCOEF!AL118</f>
        <v>1197715</v>
      </c>
      <c r="AM118" s="61">
        <f>+demanda!AM118*HTDCOEF!AM118</f>
        <v>4867361</v>
      </c>
      <c r="AN118" s="61">
        <f>+demanda!AN118*HTDCOEF!AN118</f>
        <v>1870428</v>
      </c>
      <c r="AO118" s="61">
        <f>+demanda!AO118*HTDCOEF!AO118</f>
        <v>1904554</v>
      </c>
      <c r="AP118" s="61">
        <f>+demanda!AP118*HTDCOEF!AP118</f>
        <v>544476</v>
      </c>
      <c r="AQ118" s="61">
        <f>+demanda!AQ118*HTDCOEF!AQ118</f>
        <v>449637</v>
      </c>
      <c r="AR118" s="61">
        <f>+demanda!AR118*HTDCOEF!AR118</f>
        <v>189514</v>
      </c>
      <c r="AS118" s="61">
        <f>+demanda!AS118*HTDCOEF!AS118</f>
        <v>338840</v>
      </c>
      <c r="AT118" s="61">
        <f>+demanda!AT118*HTDCOEF!AT118</f>
        <v>60394</v>
      </c>
      <c r="AU118" s="61">
        <f>+demanda!AU118*HTDCOEF!AU118</f>
        <v>163751</v>
      </c>
      <c r="AV118" s="61">
        <f>+demanda!AV118*HTDCOEF!AV118</f>
        <v>157307</v>
      </c>
      <c r="AW118" s="61">
        <f>+demanda!AW118*HTDCOEF!AW118</f>
        <v>41306</v>
      </c>
      <c r="AX118" s="61">
        <f>+demanda!AX118*HTDCOEF!AX118</f>
        <v>556796</v>
      </c>
      <c r="AY118" s="61">
        <f>+demanda!AY118*HTDCOEF!AY118</f>
        <v>177516</v>
      </c>
      <c r="AZ118" s="61">
        <f>+demanda!AZ118*HTDCOEF!AZ118</f>
        <v>172883</v>
      </c>
      <c r="BA118" s="61">
        <f>+demanda!BA118*HTDCOEF!BA118</f>
        <v>288620</v>
      </c>
      <c r="BB118" s="61">
        <f>+demanda!BB118*HTDCOEF!BB118</f>
        <v>44783</v>
      </c>
      <c r="BC118" s="61">
        <f>+demanda!BC118*HTDCOEF!BC118</f>
        <v>128748</v>
      </c>
      <c r="BD118" s="61">
        <f>+demanda!BD118*HTDCOEF!BD118</f>
        <v>146112</v>
      </c>
      <c r="BE118" s="61">
        <f>+demanda!BE118*HTDCOEF!BE118</f>
        <v>39040</v>
      </c>
      <c r="BF118" s="61">
        <f>+demanda!BF118*HTDCOEF!BF118</f>
        <v>381978</v>
      </c>
      <c r="BG118" s="61">
        <f>+demanda!BG118*HTDCOEF!BG118</f>
        <v>122330</v>
      </c>
      <c r="BH118" s="61">
        <f>+demanda!BH118*HTDCOEF!BH118</f>
        <v>16631</v>
      </c>
      <c r="BI118" s="61">
        <f>+demanda!BI118*HTDCOEF!BI118</f>
        <v>50220</v>
      </c>
      <c r="BJ118" s="61">
        <f>+demanda!BJ118*HTDCOEF!BJ118</f>
        <v>15611</v>
      </c>
      <c r="BK118" s="61">
        <f>+demanda!BK118*HTDCOEF!BK118</f>
        <v>35002</v>
      </c>
      <c r="BL118" s="61">
        <f>+demanda!BL118*HTDCOEF!BL118</f>
        <v>11194</v>
      </c>
      <c r="BM118" s="61">
        <f>+demanda!BM118*HTDCOEF!BM118</f>
        <v>2266</v>
      </c>
      <c r="BN118" s="61">
        <f>+demanda!BN118*HTDCOEF!BN118</f>
        <v>174818</v>
      </c>
      <c r="BO118" s="61">
        <f>+demanda!BO118*HTDCOEF!BO118</f>
        <v>55186</v>
      </c>
      <c r="BP118" s="61">
        <f>+demanda!BP118*HTDCOEF!BP118</f>
        <v>716524</v>
      </c>
      <c r="BQ118" s="61">
        <f>+demanda!BQ118*HTDCOEF!BQ118</f>
        <v>1092140</v>
      </c>
      <c r="BR118" s="61">
        <f>+demanda!BR118*HTDCOEF!BR118</f>
        <v>102911</v>
      </c>
      <c r="BS118" s="61">
        <f>+demanda!BS118*HTDCOEF!BS118</f>
        <v>375333</v>
      </c>
      <c r="BT118" s="61">
        <f>+demanda!BT118*HTDCOEF!BT118</f>
        <v>602608</v>
      </c>
      <c r="BU118" s="61">
        <f>+demanda!BU118*HTDCOEF!BU118</f>
        <v>73595</v>
      </c>
      <c r="BV118" s="61">
        <f>+demanda!BV118*HTDCOEF!BV118</f>
        <v>1880157</v>
      </c>
      <c r="BW118" s="61">
        <f>+demanda!BW118*HTDCOEF!BW118</f>
        <v>321483</v>
      </c>
      <c r="BX118" s="61">
        <f>+demanda!BX118*HTDCOEF!BX118</f>
        <v>652300</v>
      </c>
      <c r="BY118" s="61">
        <f>+demanda!BY118*HTDCOEF!BY118</f>
        <v>927887</v>
      </c>
      <c r="BZ118" s="61">
        <f>+demanda!BZ118*HTDCOEF!BZ118</f>
        <v>77051</v>
      </c>
      <c r="CA118" s="61">
        <f>+demanda!CA118*HTDCOEF!CA118</f>
        <v>289051</v>
      </c>
      <c r="CB118" s="61">
        <f>+demanda!CB118*HTDCOEF!CB118</f>
        <v>549649</v>
      </c>
      <c r="CC118" s="61">
        <f>+demanda!CC118*HTDCOEF!CC118</f>
        <v>70064</v>
      </c>
      <c r="CD118" s="61">
        <f>+demanda!CD118*HTDCOEF!CD118</f>
        <v>1197854</v>
      </c>
      <c r="CE118" s="61">
        <f>+demanda!CE118*HTDCOEF!CE118</f>
        <v>203180</v>
      </c>
      <c r="CF118" s="61">
        <f>+demanda!CF118*HTDCOEF!CF118</f>
        <v>64224</v>
      </c>
      <c r="CG118" s="61">
        <f>+demanda!CG118*HTDCOEF!CG118</f>
        <v>164252</v>
      </c>
      <c r="CH118" s="61">
        <f>+demanda!CH118*HTDCOEF!CH118</f>
        <v>25860</v>
      </c>
      <c r="CI118" s="61">
        <f>+demanda!CI118*HTDCOEF!CI118</f>
        <v>86282</v>
      </c>
      <c r="CJ118" s="61">
        <f>+demanda!CJ118*HTDCOEF!CJ118</f>
        <v>52959</v>
      </c>
      <c r="CK118" s="61">
        <f>+demanda!CK118*HTDCOEF!CK118</f>
        <v>3531</v>
      </c>
      <c r="CL118" s="61">
        <f>+demanda!CL118*HTDCOEF!CL118</f>
        <v>682304</v>
      </c>
      <c r="CM118" s="61">
        <f>+demanda!CM118*HTDCOEF!CM118</f>
        <v>118303</v>
      </c>
    </row>
    <row r="119" spans="1:91" s="59" customFormat="1" x14ac:dyDescent="0.3">
      <c r="A119" s="60" t="s">
        <v>281</v>
      </c>
      <c r="B119" s="61">
        <f>+demanda!B119*HTDCOEF!B119</f>
        <v>10408035</v>
      </c>
      <c r="C119" s="61">
        <f>+demanda!C119*HTDCOEF!C119</f>
        <v>1934752</v>
      </c>
      <c r="D119" s="61">
        <f>+demanda!D119*HTDCOEF!D119</f>
        <v>1176822</v>
      </c>
      <c r="E119" s="61">
        <f>+demanda!E119*HTDCOEF!E119</f>
        <v>711980</v>
      </c>
      <c r="F119" s="61">
        <f>+demanda!F119*HTDCOEF!F119</f>
        <v>1904001</v>
      </c>
      <c r="G119" s="61">
        <f>+demanda!G119*HTDCOEF!G119</f>
        <v>1024687</v>
      </c>
      <c r="H119" s="61">
        <f>+demanda!H119*HTDCOEF!H119</f>
        <v>557806</v>
      </c>
      <c r="I119" s="61">
        <f>+demanda!I119*HTDCOEF!I119</f>
        <v>6935006</v>
      </c>
      <c r="J119" s="61">
        <f>+demanda!J119*HTDCOEF!J119</f>
        <v>1482347</v>
      </c>
      <c r="K119" s="61">
        <f>+demanda!K119*HTDCOEF!K119</f>
        <v>281919</v>
      </c>
      <c r="L119" s="61">
        <f>+demanda!L119*HTDCOEF!L119</f>
        <v>345026</v>
      </c>
      <c r="M119" s="61">
        <f>+demanda!M119*HTDCOEF!M119</f>
        <v>1061335</v>
      </c>
      <c r="N119" s="61">
        <f>+demanda!N119*HTDCOEF!N119</f>
        <v>771122</v>
      </c>
      <c r="O119" s="61">
        <f>+demanda!O119*HTDCOEF!O119</f>
        <v>363898</v>
      </c>
      <c r="P119" s="61">
        <f>+demanda!P119*HTDCOEF!P119</f>
        <v>3473029</v>
      </c>
      <c r="Q119" s="61">
        <f>+demanda!Q119*HTDCOEF!Q119</f>
        <v>452405</v>
      </c>
      <c r="R119" s="61">
        <f>+demanda!R119*HTDCOEF!R119</f>
        <v>894903</v>
      </c>
      <c r="S119" s="61">
        <f>+demanda!S119*HTDCOEF!S119</f>
        <v>366953</v>
      </c>
      <c r="T119" s="61">
        <f>+demanda!T119*HTDCOEF!T119</f>
        <v>842666</v>
      </c>
      <c r="U119" s="61">
        <f>+demanda!U119*HTDCOEF!U119</f>
        <v>253565</v>
      </c>
      <c r="V119" s="61">
        <f>+demanda!V119*HTDCOEF!V119</f>
        <v>193907</v>
      </c>
      <c r="W119" s="61">
        <f>+demanda!W119*HTDCOEF!W119</f>
        <v>34460041</v>
      </c>
      <c r="X119" s="61">
        <f>+demanda!X119*HTDCOEF!X119</f>
        <v>6428333</v>
      </c>
      <c r="Y119" s="61">
        <f>+demanda!Y119*HTDCOEF!Y119</f>
        <v>6482644</v>
      </c>
      <c r="Z119" s="61">
        <f>+demanda!Z119*HTDCOEF!Z119</f>
        <v>4405191</v>
      </c>
      <c r="AA119" s="61">
        <f>+demanda!AA119*HTDCOEF!AA119</f>
        <v>5994129</v>
      </c>
      <c r="AB119" s="61">
        <f>+demanda!AB119*HTDCOEF!AB119</f>
        <v>3364227</v>
      </c>
      <c r="AC119" s="61">
        <f>+demanda!AC119*HTDCOEF!AC119</f>
        <v>1149845</v>
      </c>
      <c r="AD119" s="61">
        <f>+demanda!AD119*HTDCOEF!AD119</f>
        <v>19570475</v>
      </c>
      <c r="AE119" s="61">
        <f>+demanda!AE119*HTDCOEF!AE119</f>
        <v>4806859</v>
      </c>
      <c r="AF119" s="61">
        <f>+demanda!AF119*HTDCOEF!AF119</f>
        <v>1197578</v>
      </c>
      <c r="AG119" s="61">
        <f>+demanda!AG119*HTDCOEF!AG119</f>
        <v>1544680</v>
      </c>
      <c r="AH119" s="61">
        <f>+demanda!AH119*HTDCOEF!AH119</f>
        <v>3041002</v>
      </c>
      <c r="AI119" s="61">
        <f>+demanda!AI119*HTDCOEF!AI119</f>
        <v>2533703</v>
      </c>
      <c r="AJ119" s="61">
        <f>+demanda!AJ119*HTDCOEF!AJ119</f>
        <v>676957</v>
      </c>
      <c r="AK119" s="61">
        <f>+demanda!AK119*HTDCOEF!AK119</f>
        <v>14889566</v>
      </c>
      <c r="AL119" s="61">
        <f>+demanda!AL119*HTDCOEF!AL119</f>
        <v>1621474</v>
      </c>
      <c r="AM119" s="61">
        <f>+demanda!AM119*HTDCOEF!AM119</f>
        <v>5285067</v>
      </c>
      <c r="AN119" s="61">
        <f>+demanda!AN119*HTDCOEF!AN119</f>
        <v>2860511</v>
      </c>
      <c r="AO119" s="61">
        <f>+demanda!AO119*HTDCOEF!AO119</f>
        <v>2953127</v>
      </c>
      <c r="AP119" s="61">
        <f>+demanda!AP119*HTDCOEF!AP119</f>
        <v>830524</v>
      </c>
      <c r="AQ119" s="61">
        <f>+demanda!AQ119*HTDCOEF!AQ119</f>
        <v>472889</v>
      </c>
      <c r="AR119" s="61">
        <f>+demanda!AR119*HTDCOEF!AR119</f>
        <v>230005</v>
      </c>
      <c r="AS119" s="61">
        <f>+demanda!AS119*HTDCOEF!AS119</f>
        <v>347275</v>
      </c>
      <c r="AT119" s="61">
        <f>+demanda!AT119*HTDCOEF!AT119</f>
        <v>75076</v>
      </c>
      <c r="AU119" s="61">
        <f>+demanda!AU119*HTDCOEF!AU119</f>
        <v>220714</v>
      </c>
      <c r="AV119" s="61">
        <f>+demanda!AV119*HTDCOEF!AV119</f>
        <v>174129</v>
      </c>
      <c r="AW119" s="61">
        <f>+demanda!AW119*HTDCOEF!AW119</f>
        <v>56179</v>
      </c>
      <c r="AX119" s="61">
        <f>+demanda!AX119*HTDCOEF!AX119</f>
        <v>626297</v>
      </c>
      <c r="AY119" s="61">
        <f>+demanda!AY119*HTDCOEF!AY119</f>
        <v>205076</v>
      </c>
      <c r="AZ119" s="61">
        <f>+demanda!AZ119*HTDCOEF!AZ119</f>
        <v>209996</v>
      </c>
      <c r="BA119" s="61">
        <f>+demanda!BA119*HTDCOEF!BA119</f>
        <v>295666</v>
      </c>
      <c r="BB119" s="61">
        <f>+demanda!BB119*HTDCOEF!BB119</f>
        <v>55718</v>
      </c>
      <c r="BC119" s="61">
        <f>+demanda!BC119*HTDCOEF!BC119</f>
        <v>174587</v>
      </c>
      <c r="BD119" s="61">
        <f>+demanda!BD119*HTDCOEF!BD119</f>
        <v>157873</v>
      </c>
      <c r="BE119" s="61">
        <f>+demanda!BE119*HTDCOEF!BE119</f>
        <v>52390</v>
      </c>
      <c r="BF119" s="61">
        <f>+demanda!BF119*HTDCOEF!BF119</f>
        <v>405728</v>
      </c>
      <c r="BG119" s="61">
        <f>+demanda!BG119*HTDCOEF!BG119</f>
        <v>130389</v>
      </c>
      <c r="BH119" s="61">
        <f>+demanda!BH119*HTDCOEF!BH119</f>
        <v>20009</v>
      </c>
      <c r="BI119" s="61">
        <f>+demanda!BI119*HTDCOEF!BI119</f>
        <v>51609</v>
      </c>
      <c r="BJ119" s="61">
        <f>+demanda!BJ119*HTDCOEF!BJ119</f>
        <v>19358</v>
      </c>
      <c r="BK119" s="61">
        <f>+demanda!BK119*HTDCOEF!BK119</f>
        <v>46128</v>
      </c>
      <c r="BL119" s="61">
        <f>+demanda!BL119*HTDCOEF!BL119</f>
        <v>16256</v>
      </c>
      <c r="BM119" s="61">
        <f>+demanda!BM119*HTDCOEF!BM119</f>
        <v>3789</v>
      </c>
      <c r="BN119" s="61">
        <f>+demanda!BN119*HTDCOEF!BN119</f>
        <v>220569</v>
      </c>
      <c r="BO119" s="61">
        <f>+demanda!BO119*HTDCOEF!BO119</f>
        <v>74687</v>
      </c>
      <c r="BP119" s="61">
        <f>+demanda!BP119*HTDCOEF!BP119</f>
        <v>888922</v>
      </c>
      <c r="BQ119" s="61">
        <f>+demanda!BQ119*HTDCOEF!BQ119</f>
        <v>1251082</v>
      </c>
      <c r="BR119" s="61">
        <f>+demanda!BR119*HTDCOEF!BR119</f>
        <v>136756</v>
      </c>
      <c r="BS119" s="61">
        <f>+demanda!BS119*HTDCOEF!BS119</f>
        <v>514613</v>
      </c>
      <c r="BT119" s="61">
        <f>+demanda!BT119*HTDCOEF!BT119</f>
        <v>730436</v>
      </c>
      <c r="BU119" s="61">
        <f>+demanda!BU119*HTDCOEF!BU119</f>
        <v>108467</v>
      </c>
      <c r="BV119" s="61">
        <f>+demanda!BV119*HTDCOEF!BV119</f>
        <v>2380124</v>
      </c>
      <c r="BW119" s="61">
        <f>+demanda!BW119*HTDCOEF!BW119</f>
        <v>417933</v>
      </c>
      <c r="BX119" s="61">
        <f>+demanda!BX119*HTDCOEF!BX119</f>
        <v>809239</v>
      </c>
      <c r="BY119" s="61">
        <f>+demanda!BY119*HTDCOEF!BY119</f>
        <v>1071095</v>
      </c>
      <c r="BZ119" s="61">
        <f>+demanda!BZ119*HTDCOEF!BZ119</f>
        <v>102861</v>
      </c>
      <c r="CA119" s="61">
        <f>+demanda!CA119*HTDCOEF!CA119</f>
        <v>409327</v>
      </c>
      <c r="CB119" s="61">
        <f>+demanda!CB119*HTDCOEF!CB119</f>
        <v>654117</v>
      </c>
      <c r="CC119" s="61">
        <f>+demanda!CC119*HTDCOEF!CC119</f>
        <v>101983</v>
      </c>
      <c r="CD119" s="61">
        <f>+demanda!CD119*HTDCOEF!CD119</f>
        <v>1409724</v>
      </c>
      <c r="CE119" s="61">
        <f>+demanda!CE119*HTDCOEF!CE119</f>
        <v>248513</v>
      </c>
      <c r="CF119" s="61">
        <f>+demanda!CF119*HTDCOEF!CF119</f>
        <v>79683</v>
      </c>
      <c r="CG119" s="61">
        <f>+demanda!CG119*HTDCOEF!CG119</f>
        <v>179987</v>
      </c>
      <c r="CH119" s="61">
        <f>+demanda!CH119*HTDCOEF!CH119</f>
        <v>33895</v>
      </c>
      <c r="CI119" s="61">
        <f>+demanda!CI119*HTDCOEF!CI119</f>
        <v>105286</v>
      </c>
      <c r="CJ119" s="61">
        <f>+demanda!CJ119*HTDCOEF!CJ119</f>
        <v>76319</v>
      </c>
      <c r="CK119" s="61">
        <f>+demanda!CK119*HTDCOEF!CK119</f>
        <v>6484</v>
      </c>
      <c r="CL119" s="61">
        <f>+demanda!CL119*HTDCOEF!CL119</f>
        <v>970401</v>
      </c>
      <c r="CM119" s="61">
        <f>+demanda!CM119*HTDCOEF!CM119</f>
        <v>169420</v>
      </c>
    </row>
    <row r="120" spans="1:91" s="59" customFormat="1" x14ac:dyDescent="0.3">
      <c r="A120" s="60" t="s">
        <v>282</v>
      </c>
      <c r="B120" s="61">
        <f>+demanda!B120*HTDCOEF!B120</f>
        <v>8256057</v>
      </c>
      <c r="C120" s="61">
        <f>+demanda!C120*HTDCOEF!C120</f>
        <v>1579073</v>
      </c>
      <c r="D120" s="61">
        <f>+demanda!D120*HTDCOEF!D120</f>
        <v>1004077</v>
      </c>
      <c r="E120" s="61">
        <f>+demanda!E120*HTDCOEF!E120</f>
        <v>628768</v>
      </c>
      <c r="F120" s="61">
        <f>+demanda!F120*HTDCOEF!F120</f>
        <v>1305876</v>
      </c>
      <c r="G120" s="61">
        <f>+demanda!G120*HTDCOEF!G120</f>
        <v>728706</v>
      </c>
      <c r="H120" s="61">
        <f>+demanda!H120*HTDCOEF!H120</f>
        <v>709463</v>
      </c>
      <c r="I120" s="61">
        <f>+demanda!I120*HTDCOEF!I120</f>
        <v>4952050</v>
      </c>
      <c r="J120" s="61">
        <f>+demanda!J120*HTDCOEF!J120</f>
        <v>1068643</v>
      </c>
      <c r="K120" s="61">
        <f>+demanda!K120*HTDCOEF!K120</f>
        <v>181723</v>
      </c>
      <c r="L120" s="61">
        <f>+demanda!L120*HTDCOEF!L120</f>
        <v>239853</v>
      </c>
      <c r="M120" s="61">
        <f>+demanda!M120*HTDCOEF!M120</f>
        <v>683065</v>
      </c>
      <c r="N120" s="61">
        <f>+demanda!N120*HTDCOEF!N120</f>
        <v>501761</v>
      </c>
      <c r="O120" s="61">
        <f>+demanda!O120*HTDCOEF!O120</f>
        <v>452686</v>
      </c>
      <c r="P120" s="61">
        <f>+demanda!P120*HTDCOEF!P120</f>
        <v>3304007</v>
      </c>
      <c r="Q120" s="61">
        <f>+demanda!Q120*HTDCOEF!Q120</f>
        <v>510430</v>
      </c>
      <c r="R120" s="61">
        <f>+demanda!R120*HTDCOEF!R120</f>
        <v>822354</v>
      </c>
      <c r="S120" s="61">
        <f>+demanda!S120*HTDCOEF!S120</f>
        <v>388915</v>
      </c>
      <c r="T120" s="61">
        <f>+demanda!T120*HTDCOEF!T120</f>
        <v>622811</v>
      </c>
      <c r="U120" s="61">
        <f>+demanda!U120*HTDCOEF!U120</f>
        <v>226945</v>
      </c>
      <c r="V120" s="61">
        <f>+demanda!V120*HTDCOEF!V120</f>
        <v>256777</v>
      </c>
      <c r="W120" s="61">
        <f>+demanda!W120*HTDCOEF!W120</f>
        <v>25679512</v>
      </c>
      <c r="X120" s="61">
        <f>+demanda!X120*HTDCOEF!X120</f>
        <v>4696783</v>
      </c>
      <c r="Y120" s="61">
        <f>+demanda!Y120*HTDCOEF!Y120</f>
        <v>5324350</v>
      </c>
      <c r="Z120" s="61">
        <f>+demanda!Z120*HTDCOEF!Z120</f>
        <v>4070808</v>
      </c>
      <c r="AA120" s="61">
        <f>+demanda!AA120*HTDCOEF!AA120</f>
        <v>3500544</v>
      </c>
      <c r="AB120" s="61">
        <f>+demanda!AB120*HTDCOEF!AB120</f>
        <v>2237822</v>
      </c>
      <c r="AC120" s="61">
        <f>+demanda!AC120*HTDCOEF!AC120</f>
        <v>1453739</v>
      </c>
      <c r="AD120" s="61">
        <f>+demanda!AD120*HTDCOEF!AD120</f>
        <v>11812962</v>
      </c>
      <c r="AE120" s="61">
        <f>+demanda!AE120*HTDCOEF!AE120</f>
        <v>2853124</v>
      </c>
      <c r="AF120" s="61">
        <f>+demanda!AF120*HTDCOEF!AF120</f>
        <v>643627</v>
      </c>
      <c r="AG120" s="61">
        <f>+demanda!AG120*HTDCOEF!AG120</f>
        <v>958764</v>
      </c>
      <c r="AH120" s="61">
        <f>+demanda!AH120*HTDCOEF!AH120</f>
        <v>1531218</v>
      </c>
      <c r="AI120" s="61">
        <f>+demanda!AI120*HTDCOEF!AI120</f>
        <v>1475371</v>
      </c>
      <c r="AJ120" s="61">
        <f>+demanda!AJ120*HTDCOEF!AJ120</f>
        <v>816887</v>
      </c>
      <c r="AK120" s="61">
        <f>+demanda!AK120*HTDCOEF!AK120</f>
        <v>13866550</v>
      </c>
      <c r="AL120" s="61">
        <f>+demanda!AL120*HTDCOEF!AL120</f>
        <v>1843659</v>
      </c>
      <c r="AM120" s="61">
        <f>+demanda!AM120*HTDCOEF!AM120</f>
        <v>4680723</v>
      </c>
      <c r="AN120" s="61">
        <f>+demanda!AN120*HTDCOEF!AN120</f>
        <v>3112044</v>
      </c>
      <c r="AO120" s="61">
        <f>+demanda!AO120*HTDCOEF!AO120</f>
        <v>1969325</v>
      </c>
      <c r="AP120" s="61">
        <f>+demanda!AP120*HTDCOEF!AP120</f>
        <v>762451</v>
      </c>
      <c r="AQ120" s="61">
        <f>+demanda!AQ120*HTDCOEF!AQ120</f>
        <v>636852</v>
      </c>
      <c r="AR120" s="61">
        <f>+demanda!AR120*HTDCOEF!AR120</f>
        <v>159971</v>
      </c>
      <c r="AS120" s="61">
        <f>+demanda!AS120*HTDCOEF!AS120</f>
        <v>279774</v>
      </c>
      <c r="AT120" s="61">
        <f>+demanda!AT120*HTDCOEF!AT120</f>
        <v>77798</v>
      </c>
      <c r="AU120" s="61">
        <f>+demanda!AU120*HTDCOEF!AU120</f>
        <v>187856</v>
      </c>
      <c r="AV120" s="61">
        <f>+demanda!AV120*HTDCOEF!AV120</f>
        <v>124040</v>
      </c>
      <c r="AW120" s="61">
        <f>+demanda!AW120*HTDCOEF!AW120</f>
        <v>50871</v>
      </c>
      <c r="AX120" s="61">
        <f>+demanda!AX120*HTDCOEF!AX120</f>
        <v>483297</v>
      </c>
      <c r="AY120" s="61">
        <f>+demanda!AY120*HTDCOEF!AY120</f>
        <v>215467</v>
      </c>
      <c r="AZ120" s="61">
        <f>+demanda!AZ120*HTDCOEF!AZ120</f>
        <v>133713</v>
      </c>
      <c r="BA120" s="61">
        <f>+demanda!BA120*HTDCOEF!BA120</f>
        <v>214846</v>
      </c>
      <c r="BB120" s="61">
        <f>+demanda!BB120*HTDCOEF!BB120</f>
        <v>54699</v>
      </c>
      <c r="BC120" s="61">
        <f>+demanda!BC120*HTDCOEF!BC120</f>
        <v>134229</v>
      </c>
      <c r="BD120" s="61">
        <f>+demanda!BD120*HTDCOEF!BD120</f>
        <v>103831</v>
      </c>
      <c r="BE120" s="61">
        <f>+demanda!BE120*HTDCOEF!BE120</f>
        <v>46516</v>
      </c>
      <c r="BF120" s="61">
        <f>+demanda!BF120*HTDCOEF!BF120</f>
        <v>247187</v>
      </c>
      <c r="BG120" s="61">
        <f>+demanda!BG120*HTDCOEF!BG120</f>
        <v>133622</v>
      </c>
      <c r="BH120" s="61">
        <f>+demanda!BH120*HTDCOEF!BH120</f>
        <v>26258</v>
      </c>
      <c r="BI120" s="61">
        <f>+demanda!BI120*HTDCOEF!BI120</f>
        <v>64928</v>
      </c>
      <c r="BJ120" s="61">
        <f>+demanda!BJ120*HTDCOEF!BJ120</f>
        <v>23098</v>
      </c>
      <c r="BK120" s="61">
        <f>+demanda!BK120*HTDCOEF!BK120</f>
        <v>53627</v>
      </c>
      <c r="BL120" s="61">
        <f>+demanda!BL120*HTDCOEF!BL120</f>
        <v>20209</v>
      </c>
      <c r="BM120" s="61">
        <f>+demanda!BM120*HTDCOEF!BM120</f>
        <v>4355</v>
      </c>
      <c r="BN120" s="61">
        <f>+demanda!BN120*HTDCOEF!BN120</f>
        <v>236110</v>
      </c>
      <c r="BO120" s="61">
        <f>+demanda!BO120*HTDCOEF!BO120</f>
        <v>81845</v>
      </c>
      <c r="BP120" s="61">
        <f>+demanda!BP120*HTDCOEF!BP120</f>
        <v>554020</v>
      </c>
      <c r="BQ120" s="61">
        <f>+demanda!BQ120*HTDCOEF!BQ120</f>
        <v>862869</v>
      </c>
      <c r="BR120" s="61">
        <f>+demanda!BR120*HTDCOEF!BR120</f>
        <v>137290</v>
      </c>
      <c r="BS120" s="61">
        <f>+demanda!BS120*HTDCOEF!BS120</f>
        <v>412465</v>
      </c>
      <c r="BT120" s="61">
        <f>+demanda!BT120*HTDCOEF!BT120</f>
        <v>460625</v>
      </c>
      <c r="BU120" s="61">
        <f>+demanda!BU120*HTDCOEF!BU120</f>
        <v>91746</v>
      </c>
      <c r="BV120" s="61">
        <f>+demanda!BV120*HTDCOEF!BV120</f>
        <v>1745042</v>
      </c>
      <c r="BW120" s="61">
        <f>+demanda!BW120*HTDCOEF!BW120</f>
        <v>432726</v>
      </c>
      <c r="BX120" s="61">
        <f>+demanda!BX120*HTDCOEF!BX120</f>
        <v>447066</v>
      </c>
      <c r="BY120" s="61">
        <f>+demanda!BY120*HTDCOEF!BY120</f>
        <v>618430</v>
      </c>
      <c r="BZ120" s="61">
        <f>+demanda!BZ120*HTDCOEF!BZ120</f>
        <v>98543</v>
      </c>
      <c r="CA120" s="61">
        <f>+demanda!CA120*HTDCOEF!CA120</f>
        <v>283664</v>
      </c>
      <c r="CB120" s="61">
        <f>+demanda!CB120*HTDCOEF!CB120</f>
        <v>360291</v>
      </c>
      <c r="CC120" s="61">
        <f>+demanda!CC120*HTDCOEF!CC120</f>
        <v>83732</v>
      </c>
      <c r="CD120" s="61">
        <f>+demanda!CD120*HTDCOEF!CD120</f>
        <v>715417</v>
      </c>
      <c r="CE120" s="61">
        <f>+demanda!CE120*HTDCOEF!CE120</f>
        <v>245981</v>
      </c>
      <c r="CF120" s="61">
        <f>+demanda!CF120*HTDCOEF!CF120</f>
        <v>106953</v>
      </c>
      <c r="CG120" s="61">
        <f>+demanda!CG120*HTDCOEF!CG120</f>
        <v>244439</v>
      </c>
      <c r="CH120" s="61">
        <f>+demanda!CH120*HTDCOEF!CH120</f>
        <v>38747</v>
      </c>
      <c r="CI120" s="61">
        <f>+demanda!CI120*HTDCOEF!CI120</f>
        <v>128801</v>
      </c>
      <c r="CJ120" s="61">
        <f>+demanda!CJ120*HTDCOEF!CJ120</f>
        <v>100333</v>
      </c>
      <c r="CK120" s="61">
        <f>+demanda!CK120*HTDCOEF!CK120</f>
        <v>8015</v>
      </c>
      <c r="CL120" s="61">
        <f>+demanda!CL120*HTDCOEF!CL120</f>
        <v>1029625</v>
      </c>
      <c r="CM120" s="61">
        <f>+demanda!CM120*HTDCOEF!CM120</f>
        <v>186745</v>
      </c>
    </row>
    <row r="121" spans="1:91" s="59" customFormat="1" x14ac:dyDescent="0.3">
      <c r="A121" s="60" t="s">
        <v>283</v>
      </c>
      <c r="B121" s="61">
        <f>+demanda!B121*HTDCOEF!B121</f>
        <v>8131666</v>
      </c>
      <c r="C121" s="61">
        <f>+demanda!C121*HTDCOEF!C121</f>
        <v>1430459</v>
      </c>
      <c r="D121" s="61">
        <f>+demanda!D121*HTDCOEF!D121</f>
        <v>761539</v>
      </c>
      <c r="E121" s="61">
        <f>+demanda!E121*HTDCOEF!E121</f>
        <v>827875</v>
      </c>
      <c r="F121" s="61">
        <f>+demanda!F121*HTDCOEF!F121</f>
        <v>1311261</v>
      </c>
      <c r="G121" s="61">
        <f>+demanda!G121*HTDCOEF!G121</f>
        <v>692180</v>
      </c>
      <c r="H121" s="61">
        <f>+demanda!H121*HTDCOEF!H121</f>
        <v>885784</v>
      </c>
      <c r="I121" s="61">
        <f>+demanda!I121*HTDCOEF!I121</f>
        <v>4590112</v>
      </c>
      <c r="J121" s="61">
        <f>+demanda!J121*HTDCOEF!J121</f>
        <v>854972</v>
      </c>
      <c r="K121" s="61">
        <f>+demanda!K121*HTDCOEF!K121</f>
        <v>141008</v>
      </c>
      <c r="L121" s="61">
        <f>+demanda!L121*HTDCOEF!L121</f>
        <v>203276</v>
      </c>
      <c r="M121" s="61">
        <f>+demanda!M121*HTDCOEF!M121</f>
        <v>616028</v>
      </c>
      <c r="N121" s="61">
        <f>+demanda!N121*HTDCOEF!N121</f>
        <v>436589</v>
      </c>
      <c r="O121" s="61">
        <f>+demanda!O121*HTDCOEF!O121</f>
        <v>564761</v>
      </c>
      <c r="P121" s="61">
        <f>+demanda!P121*HTDCOEF!P121</f>
        <v>3541554</v>
      </c>
      <c r="Q121" s="61">
        <f>+demanda!Q121*HTDCOEF!Q121</f>
        <v>575486</v>
      </c>
      <c r="R121" s="61">
        <f>+demanda!R121*HTDCOEF!R121</f>
        <v>620531</v>
      </c>
      <c r="S121" s="61">
        <f>+demanda!S121*HTDCOEF!S121</f>
        <v>624599</v>
      </c>
      <c r="T121" s="61">
        <f>+demanda!T121*HTDCOEF!T121</f>
        <v>695232</v>
      </c>
      <c r="U121" s="61">
        <f>+demanda!U121*HTDCOEF!U121</f>
        <v>255590</v>
      </c>
      <c r="V121" s="61">
        <f>+demanda!V121*HTDCOEF!V121</f>
        <v>321023</v>
      </c>
      <c r="W121" s="61">
        <f>+demanda!W121*HTDCOEF!W121</f>
        <v>23935219</v>
      </c>
      <c r="X121" s="61">
        <f>+demanda!X121*HTDCOEF!X121</f>
        <v>3805650</v>
      </c>
      <c r="Y121" s="61">
        <f>+demanda!Y121*HTDCOEF!Y121</f>
        <v>3957260</v>
      </c>
      <c r="Z121" s="61">
        <f>+demanda!Z121*HTDCOEF!Z121</f>
        <v>5086242</v>
      </c>
      <c r="AA121" s="61">
        <f>+demanda!AA121*HTDCOEF!AA121</f>
        <v>3121530</v>
      </c>
      <c r="AB121" s="61">
        <f>+demanda!AB121*HTDCOEF!AB121</f>
        <v>1972144</v>
      </c>
      <c r="AC121" s="61">
        <f>+demanda!AC121*HTDCOEF!AC121</f>
        <v>1848540</v>
      </c>
      <c r="AD121" s="61">
        <f>+demanda!AD121*HTDCOEF!AD121</f>
        <v>9526090</v>
      </c>
      <c r="AE121" s="61">
        <f>+demanda!AE121*HTDCOEF!AE121</f>
        <v>1835024</v>
      </c>
      <c r="AF121" s="61">
        <f>+demanda!AF121*HTDCOEF!AF121</f>
        <v>355543</v>
      </c>
      <c r="AG121" s="61">
        <f>+demanda!AG121*HTDCOEF!AG121</f>
        <v>720711</v>
      </c>
      <c r="AH121" s="61">
        <f>+demanda!AH121*HTDCOEF!AH121</f>
        <v>1161801</v>
      </c>
      <c r="AI121" s="61">
        <f>+demanda!AI121*HTDCOEF!AI121</f>
        <v>1092493</v>
      </c>
      <c r="AJ121" s="61">
        <f>+demanda!AJ121*HTDCOEF!AJ121</f>
        <v>1032907</v>
      </c>
      <c r="AK121" s="61">
        <f>+demanda!AK121*HTDCOEF!AK121</f>
        <v>14409129</v>
      </c>
      <c r="AL121" s="61">
        <f>+demanda!AL121*HTDCOEF!AL121</f>
        <v>1970626</v>
      </c>
      <c r="AM121" s="61">
        <f>+demanda!AM121*HTDCOEF!AM121</f>
        <v>3601717</v>
      </c>
      <c r="AN121" s="61">
        <f>+demanda!AN121*HTDCOEF!AN121</f>
        <v>4365531</v>
      </c>
      <c r="AO121" s="61">
        <f>+demanda!AO121*HTDCOEF!AO121</f>
        <v>1959729</v>
      </c>
      <c r="AP121" s="61">
        <f>+demanda!AP121*HTDCOEF!AP121</f>
        <v>879651</v>
      </c>
      <c r="AQ121" s="61">
        <f>+demanda!AQ121*HTDCOEF!AQ121</f>
        <v>815634</v>
      </c>
      <c r="AR121" s="61">
        <f>+demanda!AR121*HTDCOEF!AR121</f>
        <v>89887</v>
      </c>
      <c r="AS121" s="61">
        <f>+demanda!AS121*HTDCOEF!AS121</f>
        <v>204948</v>
      </c>
      <c r="AT121" s="61">
        <f>+demanda!AT121*HTDCOEF!AT121</f>
        <v>89835</v>
      </c>
      <c r="AU121" s="61">
        <f>+demanda!AU121*HTDCOEF!AU121</f>
        <v>207515</v>
      </c>
      <c r="AV121" s="61">
        <f>+demanda!AV121*HTDCOEF!AV121</f>
        <v>69108</v>
      </c>
      <c r="AW121" s="61">
        <f>+demanda!AW121*HTDCOEF!AW121</f>
        <v>58183</v>
      </c>
      <c r="AX121" s="61">
        <f>+demanda!AX121*HTDCOEF!AX121</f>
        <v>451642</v>
      </c>
      <c r="AY121" s="61">
        <f>+demanda!AY121*HTDCOEF!AY121</f>
        <v>259341</v>
      </c>
      <c r="AZ121" s="61">
        <f>+demanda!AZ121*HTDCOEF!AZ121</f>
        <v>67943</v>
      </c>
      <c r="BA121" s="61">
        <f>+demanda!BA121*HTDCOEF!BA121</f>
        <v>138206</v>
      </c>
      <c r="BB121" s="61">
        <f>+demanda!BB121*HTDCOEF!BB121</f>
        <v>60689</v>
      </c>
      <c r="BC121" s="61">
        <f>+demanda!BC121*HTDCOEF!BC121</f>
        <v>141977</v>
      </c>
      <c r="BD121" s="61">
        <f>+demanda!BD121*HTDCOEF!BD121</f>
        <v>54581</v>
      </c>
      <c r="BE121" s="61">
        <f>+demanda!BE121*HTDCOEF!BE121</f>
        <v>52856</v>
      </c>
      <c r="BF121" s="61">
        <f>+demanda!BF121*HTDCOEF!BF121</f>
        <v>186441</v>
      </c>
      <c r="BG121" s="61">
        <f>+demanda!BG121*HTDCOEF!BG121</f>
        <v>152279</v>
      </c>
      <c r="BH121" s="61">
        <f>+demanda!BH121*HTDCOEF!BH121</f>
        <v>21944</v>
      </c>
      <c r="BI121" s="61">
        <f>+demanda!BI121*HTDCOEF!BI121</f>
        <v>66742</v>
      </c>
      <c r="BJ121" s="61">
        <f>+demanda!BJ121*HTDCOEF!BJ121</f>
        <v>29146</v>
      </c>
      <c r="BK121" s="61">
        <f>+demanda!BK121*HTDCOEF!BK121</f>
        <v>65538</v>
      </c>
      <c r="BL121" s="61">
        <f>+demanda!BL121*HTDCOEF!BL121</f>
        <v>14526</v>
      </c>
      <c r="BM121" s="61">
        <f>+demanda!BM121*HTDCOEF!BM121</f>
        <v>5328</v>
      </c>
      <c r="BN121" s="61">
        <f>+demanda!BN121*HTDCOEF!BN121</f>
        <v>265201</v>
      </c>
      <c r="BO121" s="61">
        <f>+demanda!BO121*HTDCOEF!BO121</f>
        <v>107062</v>
      </c>
      <c r="BP121" s="61">
        <f>+demanda!BP121*HTDCOEF!BP121</f>
        <v>252487</v>
      </c>
      <c r="BQ121" s="61">
        <f>+demanda!BQ121*HTDCOEF!BQ121</f>
        <v>550919</v>
      </c>
      <c r="BR121" s="61">
        <f>+demanda!BR121*HTDCOEF!BR121</f>
        <v>163798</v>
      </c>
      <c r="BS121" s="61">
        <f>+demanda!BS121*HTDCOEF!BS121</f>
        <v>435747</v>
      </c>
      <c r="BT121" s="61">
        <f>+demanda!BT121*HTDCOEF!BT121</f>
        <v>193631</v>
      </c>
      <c r="BU121" s="61">
        <f>+demanda!BU121*HTDCOEF!BU121</f>
        <v>102783</v>
      </c>
      <c r="BV121" s="61">
        <f>+demanda!BV121*HTDCOEF!BV121</f>
        <v>1566862</v>
      </c>
      <c r="BW121" s="61">
        <f>+demanda!BW121*HTDCOEF!BW121</f>
        <v>539423</v>
      </c>
      <c r="BX121" s="61">
        <f>+demanda!BX121*HTDCOEF!BX121</f>
        <v>163849</v>
      </c>
      <c r="BY121" s="61">
        <f>+demanda!BY121*HTDCOEF!BY121</f>
        <v>307754</v>
      </c>
      <c r="BZ121" s="61">
        <f>+demanda!BZ121*HTDCOEF!BZ121</f>
        <v>113915</v>
      </c>
      <c r="CA121" s="61">
        <f>+demanda!CA121*HTDCOEF!CA121</f>
        <v>276413</v>
      </c>
      <c r="CB121" s="61">
        <f>+demanda!CB121*HTDCOEF!CB121</f>
        <v>133664</v>
      </c>
      <c r="CC121" s="61">
        <f>+demanda!CC121*HTDCOEF!CC121</f>
        <v>93562</v>
      </c>
      <c r="CD121" s="61">
        <f>+demanda!CD121*HTDCOEF!CD121</f>
        <v>455470</v>
      </c>
      <c r="CE121" s="61">
        <f>+demanda!CE121*HTDCOEF!CE121</f>
        <v>290398</v>
      </c>
      <c r="CF121" s="61">
        <f>+demanda!CF121*HTDCOEF!CF121</f>
        <v>88637</v>
      </c>
      <c r="CG121" s="61">
        <f>+demanda!CG121*HTDCOEF!CG121</f>
        <v>243165</v>
      </c>
      <c r="CH121" s="61">
        <f>+demanda!CH121*HTDCOEF!CH121</f>
        <v>49884</v>
      </c>
      <c r="CI121" s="61">
        <f>+demanda!CI121*HTDCOEF!CI121</f>
        <v>159334</v>
      </c>
      <c r="CJ121" s="61">
        <f>+demanda!CJ121*HTDCOEF!CJ121</f>
        <v>59967</v>
      </c>
      <c r="CK121" s="61">
        <f>+demanda!CK121*HTDCOEF!CK121</f>
        <v>9221</v>
      </c>
      <c r="CL121" s="61">
        <f>+demanda!CL121*HTDCOEF!CL121</f>
        <v>1111392</v>
      </c>
      <c r="CM121" s="61">
        <f>+demanda!CM121*HTDCOEF!CM121</f>
        <v>249025</v>
      </c>
    </row>
    <row r="122" spans="1:91" s="59" customFormat="1" x14ac:dyDescent="0.3">
      <c r="A122" s="60" t="s">
        <v>284</v>
      </c>
      <c r="B122" s="61">
        <f>+demanda!B122*HTDCOEF!B122</f>
        <v>5391958</v>
      </c>
      <c r="C122" s="61">
        <f>+demanda!C122*HTDCOEF!C122</f>
        <v>966910</v>
      </c>
      <c r="D122" s="61">
        <f>+demanda!D122*HTDCOEF!D122</f>
        <v>88317</v>
      </c>
      <c r="E122" s="61">
        <f>+demanda!E122*HTDCOEF!E122</f>
        <v>721972</v>
      </c>
      <c r="F122" s="61">
        <f>+demanda!F122*HTDCOEF!F122</f>
        <v>834732</v>
      </c>
      <c r="G122" s="61">
        <f>+demanda!G122*HTDCOEF!G122</f>
        <v>473019</v>
      </c>
      <c r="H122" s="61">
        <f>+demanda!H122*HTDCOEF!H122</f>
        <v>822908</v>
      </c>
      <c r="I122" s="61">
        <f>+demanda!I122*HTDCOEF!I122</f>
        <v>3218059</v>
      </c>
      <c r="J122" s="61">
        <f>+demanda!J122*HTDCOEF!J122</f>
        <v>620163</v>
      </c>
      <c r="K122" s="61">
        <f>+demanda!K122*HTDCOEF!K122</f>
        <v>33690</v>
      </c>
      <c r="L122" s="61">
        <f>+demanda!L122*HTDCOEF!L122</f>
        <v>137300</v>
      </c>
      <c r="M122" s="61">
        <f>+demanda!M122*HTDCOEF!M122</f>
        <v>376172</v>
      </c>
      <c r="N122" s="61">
        <f>+demanda!N122*HTDCOEF!N122</f>
        <v>289987</v>
      </c>
      <c r="O122" s="61">
        <f>+demanda!O122*HTDCOEF!O122</f>
        <v>528624</v>
      </c>
      <c r="P122" s="61">
        <f>+demanda!P122*HTDCOEF!P122</f>
        <v>2173899</v>
      </c>
      <c r="Q122" s="61">
        <f>+demanda!Q122*HTDCOEF!Q122</f>
        <v>346747</v>
      </c>
      <c r="R122" s="61">
        <f>+demanda!R122*HTDCOEF!R122</f>
        <v>54627</v>
      </c>
      <c r="S122" s="61">
        <f>+demanda!S122*HTDCOEF!S122</f>
        <v>584672</v>
      </c>
      <c r="T122" s="61">
        <f>+demanda!T122*HTDCOEF!T122</f>
        <v>458560</v>
      </c>
      <c r="U122" s="61">
        <f>+demanda!U122*HTDCOEF!U122</f>
        <v>183032</v>
      </c>
      <c r="V122" s="61">
        <f>+demanda!V122*HTDCOEF!V122</f>
        <v>294284</v>
      </c>
      <c r="W122" s="61">
        <f>+demanda!W122*HTDCOEF!W122</f>
        <v>14930647</v>
      </c>
      <c r="X122" s="61">
        <f>+demanda!X122*HTDCOEF!X122</f>
        <v>2188896</v>
      </c>
      <c r="Y122" s="61">
        <f>+demanda!Y122*HTDCOEF!Y122</f>
        <v>318433</v>
      </c>
      <c r="Z122" s="61">
        <f>+demanda!Z122*HTDCOEF!Z122</f>
        <v>5014821</v>
      </c>
      <c r="AA122" s="61">
        <f>+demanda!AA122*HTDCOEF!AA122</f>
        <v>1859525</v>
      </c>
      <c r="AB122" s="61">
        <f>+demanda!AB122*HTDCOEF!AB122</f>
        <v>1210745</v>
      </c>
      <c r="AC122" s="61">
        <f>+demanda!AC122*HTDCOEF!AC122</f>
        <v>1650955</v>
      </c>
      <c r="AD122" s="61">
        <f>+demanda!AD122*HTDCOEF!AD122</f>
        <v>6088018</v>
      </c>
      <c r="AE122" s="61">
        <f>+demanda!AE122*HTDCOEF!AE122</f>
        <v>1158820</v>
      </c>
      <c r="AF122" s="61">
        <f>+demanda!AF122*HTDCOEF!AF122</f>
        <v>69464</v>
      </c>
      <c r="AG122" s="61">
        <f>+demanda!AG122*HTDCOEF!AG122</f>
        <v>487491</v>
      </c>
      <c r="AH122" s="61">
        <f>+demanda!AH122*HTDCOEF!AH122</f>
        <v>661288</v>
      </c>
      <c r="AI122" s="61">
        <f>+demanda!AI122*HTDCOEF!AI122</f>
        <v>598097</v>
      </c>
      <c r="AJ122" s="61">
        <f>+demanda!AJ122*HTDCOEF!AJ122</f>
        <v>923355</v>
      </c>
      <c r="AK122" s="61">
        <f>+demanda!AK122*HTDCOEF!AK122</f>
        <v>8842628</v>
      </c>
      <c r="AL122" s="61">
        <f>+demanda!AL122*HTDCOEF!AL122</f>
        <v>1030076</v>
      </c>
      <c r="AM122" s="61">
        <f>+demanda!AM122*HTDCOEF!AM122</f>
        <v>248969</v>
      </c>
      <c r="AN122" s="61">
        <f>+demanda!AN122*HTDCOEF!AN122</f>
        <v>4527330</v>
      </c>
      <c r="AO122" s="61">
        <f>+demanda!AO122*HTDCOEF!AO122</f>
        <v>1198236</v>
      </c>
      <c r="AP122" s="61">
        <f>+demanda!AP122*HTDCOEF!AP122</f>
        <v>612647</v>
      </c>
      <c r="AQ122" s="61">
        <f>+demanda!AQ122*HTDCOEF!AQ122</f>
        <v>727600</v>
      </c>
      <c r="AR122" s="61">
        <f>+demanda!AR122*HTDCOEF!AR122</f>
        <v>43218</v>
      </c>
      <c r="AS122" s="61">
        <f>+demanda!AS122*HTDCOEF!AS122</f>
        <v>103726</v>
      </c>
      <c r="AT122" s="61">
        <f>+demanda!AT122*HTDCOEF!AT122</f>
        <v>80376</v>
      </c>
      <c r="AU122" s="61">
        <f>+demanda!AU122*HTDCOEF!AU122</f>
        <v>154009</v>
      </c>
      <c r="AV122" s="61">
        <f>+demanda!AV122*HTDCOEF!AV122</f>
        <v>28741</v>
      </c>
      <c r="AW122" s="61">
        <f>+demanda!AW122*HTDCOEF!AW122</f>
        <v>44757</v>
      </c>
      <c r="AX122" s="61">
        <f>+demanda!AX122*HTDCOEF!AX122</f>
        <v>280935</v>
      </c>
      <c r="AY122" s="61">
        <f>+demanda!AY122*HTDCOEF!AY122</f>
        <v>231148</v>
      </c>
      <c r="AZ122" s="61">
        <f>+demanda!AZ122*HTDCOEF!AZ122</f>
        <v>32281</v>
      </c>
      <c r="BA122" s="61">
        <f>+demanda!BA122*HTDCOEF!BA122</f>
        <v>72374</v>
      </c>
      <c r="BB122" s="61">
        <f>+demanda!BB122*HTDCOEF!BB122</f>
        <v>58095</v>
      </c>
      <c r="BC122" s="61">
        <f>+demanda!BC122*HTDCOEF!BC122</f>
        <v>110446</v>
      </c>
      <c r="BD122" s="61">
        <f>+demanda!BD122*HTDCOEF!BD122</f>
        <v>23478</v>
      </c>
      <c r="BE122" s="61">
        <f>+demanda!BE122*HTDCOEF!BE122</f>
        <v>41615</v>
      </c>
      <c r="BF122" s="61">
        <f>+demanda!BF122*HTDCOEF!BF122</f>
        <v>137552</v>
      </c>
      <c r="BG122" s="61">
        <f>+demanda!BG122*HTDCOEF!BG122</f>
        <v>144322</v>
      </c>
      <c r="BH122" s="61">
        <f>+demanda!BH122*HTDCOEF!BH122</f>
        <v>10937</v>
      </c>
      <c r="BI122" s="61">
        <f>+demanda!BI122*HTDCOEF!BI122</f>
        <v>31352</v>
      </c>
      <c r="BJ122" s="61">
        <f>+demanda!BJ122*HTDCOEF!BJ122</f>
        <v>22281</v>
      </c>
      <c r="BK122" s="61">
        <f>+demanda!BK122*HTDCOEF!BK122</f>
        <v>43564</v>
      </c>
      <c r="BL122" s="61">
        <f>+demanda!BL122*HTDCOEF!BL122</f>
        <v>5263</v>
      </c>
      <c r="BM122" s="61">
        <f>+demanda!BM122*HTDCOEF!BM122</f>
        <v>3142</v>
      </c>
      <c r="BN122" s="61">
        <f>+demanda!BN122*HTDCOEF!BN122</f>
        <v>143382</v>
      </c>
      <c r="BO122" s="61">
        <f>+demanda!BO122*HTDCOEF!BO122</f>
        <v>86826</v>
      </c>
      <c r="BP122" s="61">
        <f>+demanda!BP122*HTDCOEF!BP122</f>
        <v>94076</v>
      </c>
      <c r="BQ122" s="61">
        <f>+demanda!BQ122*HTDCOEF!BQ122</f>
        <v>234575</v>
      </c>
      <c r="BR122" s="61">
        <f>+demanda!BR122*HTDCOEF!BR122</f>
        <v>133505</v>
      </c>
      <c r="BS122" s="61">
        <f>+demanda!BS122*HTDCOEF!BS122</f>
        <v>298280</v>
      </c>
      <c r="BT122" s="61">
        <f>+demanda!BT122*HTDCOEF!BT122</f>
        <v>68646</v>
      </c>
      <c r="BU122" s="61">
        <f>+demanda!BU122*HTDCOEF!BU122</f>
        <v>76597</v>
      </c>
      <c r="BV122" s="61">
        <f>+demanda!BV122*HTDCOEF!BV122</f>
        <v>821290</v>
      </c>
      <c r="BW122" s="61">
        <f>+demanda!BW122*HTDCOEF!BW122</f>
        <v>461926</v>
      </c>
      <c r="BX122" s="61">
        <f>+demanda!BX122*HTDCOEF!BX122</f>
        <v>57200</v>
      </c>
      <c r="BY122" s="61">
        <f>+demanda!BY122*HTDCOEF!BY122</f>
        <v>139944</v>
      </c>
      <c r="BZ122" s="61">
        <f>+demanda!BZ122*HTDCOEF!BZ122</f>
        <v>96326</v>
      </c>
      <c r="CA122" s="61">
        <f>+demanda!CA122*HTDCOEF!CA122</f>
        <v>202357</v>
      </c>
      <c r="CB122" s="61">
        <f>+demanda!CB122*HTDCOEF!CB122</f>
        <v>50749</v>
      </c>
      <c r="CC122" s="61">
        <f>+demanda!CC122*HTDCOEF!CC122</f>
        <v>71287</v>
      </c>
      <c r="CD122" s="61">
        <f>+demanda!CD122*HTDCOEF!CD122</f>
        <v>283226</v>
      </c>
      <c r="CE122" s="61">
        <f>+demanda!CE122*HTDCOEF!CE122</f>
        <v>257731</v>
      </c>
      <c r="CF122" s="61">
        <f>+demanda!CF122*HTDCOEF!CF122</f>
        <v>36877</v>
      </c>
      <c r="CG122" s="61">
        <f>+demanda!CG122*HTDCOEF!CG122</f>
        <v>94631</v>
      </c>
      <c r="CH122" s="61">
        <f>+demanda!CH122*HTDCOEF!CH122</f>
        <v>37179</v>
      </c>
      <c r="CI122" s="61">
        <f>+demanda!CI122*HTDCOEF!CI122</f>
        <v>95923</v>
      </c>
      <c r="CJ122" s="61">
        <f>+demanda!CJ122*HTDCOEF!CJ122</f>
        <v>17897</v>
      </c>
      <c r="CK122" s="61">
        <f>+demanda!CK122*HTDCOEF!CK122</f>
        <v>5310</v>
      </c>
      <c r="CL122" s="61">
        <f>+demanda!CL122*HTDCOEF!CL122</f>
        <v>538065</v>
      </c>
      <c r="CM122" s="61">
        <f>+demanda!CM122*HTDCOEF!CM122</f>
        <v>204195</v>
      </c>
    </row>
    <row r="123" spans="1:91" s="59" customFormat="1" x14ac:dyDescent="0.3">
      <c r="A123" s="60" t="s">
        <v>285</v>
      </c>
      <c r="B123" s="61">
        <f>+demanda!B123*HTDCOEF!B123</f>
        <v>4881952</v>
      </c>
      <c r="C123" s="61">
        <f>+demanda!C123*HTDCOEF!C123</f>
        <v>846378</v>
      </c>
      <c r="D123" s="61">
        <f>+demanda!D123*HTDCOEF!D123</f>
        <v>57392</v>
      </c>
      <c r="E123" s="61">
        <f>+demanda!E123*HTDCOEF!E123</f>
        <v>660625</v>
      </c>
      <c r="F123" s="61">
        <f>+demanda!F123*HTDCOEF!F123</f>
        <v>841910</v>
      </c>
      <c r="G123" s="61">
        <f>+demanda!G123*HTDCOEF!G123</f>
        <v>410195</v>
      </c>
      <c r="H123" s="61">
        <f>+demanda!H123*HTDCOEF!H123</f>
        <v>770392</v>
      </c>
      <c r="I123" s="61">
        <f>+demanda!I123*HTDCOEF!I123</f>
        <v>3164988</v>
      </c>
      <c r="J123" s="61">
        <f>+demanda!J123*HTDCOEF!J123</f>
        <v>598622</v>
      </c>
      <c r="K123" s="61">
        <f>+demanda!K123*HTDCOEF!K123</f>
        <v>27267</v>
      </c>
      <c r="L123" s="61">
        <f>+demanda!L123*HTDCOEF!L123</f>
        <v>152601</v>
      </c>
      <c r="M123" s="61">
        <f>+demanda!M123*HTDCOEF!M123</f>
        <v>470437</v>
      </c>
      <c r="N123" s="61">
        <f>+demanda!N123*HTDCOEF!N123</f>
        <v>278641</v>
      </c>
      <c r="O123" s="61">
        <f>+demanda!O123*HTDCOEF!O123</f>
        <v>528498</v>
      </c>
      <c r="P123" s="61">
        <f>+demanda!P123*HTDCOEF!P123</f>
        <v>1716964</v>
      </c>
      <c r="Q123" s="281">
        <f>+demanda!Q123*HTDCOEF!Q123</f>
        <v>247757</v>
      </c>
      <c r="R123" s="61">
        <f>+demanda!R123*HTDCOEF!R123</f>
        <v>30125</v>
      </c>
      <c r="S123" s="61">
        <f>+demanda!S123*HTDCOEF!S123</f>
        <v>508024</v>
      </c>
      <c r="T123" s="61">
        <f>+demanda!T123*HTDCOEF!T123</f>
        <v>371473</v>
      </c>
      <c r="U123" s="61">
        <f>+demanda!U123*HTDCOEF!U123</f>
        <v>131554</v>
      </c>
      <c r="V123" s="61">
        <f>+demanda!V123*HTDCOEF!V123</f>
        <v>241894</v>
      </c>
      <c r="W123" s="61">
        <f>+demanda!W123*HTDCOEF!W123</f>
        <v>13220155</v>
      </c>
      <c r="X123" s="61">
        <f>+demanda!X123*HTDCOEF!X123</f>
        <v>1833148</v>
      </c>
      <c r="Y123" s="61">
        <f>+demanda!Y123*HTDCOEF!Y123</f>
        <v>166256</v>
      </c>
      <c r="Z123" s="61">
        <f>+demanda!Z123*HTDCOEF!Z123</f>
        <v>4400112</v>
      </c>
      <c r="AA123" s="61">
        <f>+demanda!AA123*HTDCOEF!AA123</f>
        <v>1839201</v>
      </c>
      <c r="AB123" s="61">
        <f>+demanda!AB123*HTDCOEF!AB123</f>
        <v>967423</v>
      </c>
      <c r="AC123" s="61">
        <f>+demanda!AC123*HTDCOEF!AC123</f>
        <v>1595537</v>
      </c>
      <c r="AD123" s="61">
        <f>+demanda!AD123*HTDCOEF!AD123</f>
        <v>6316273</v>
      </c>
      <c r="AE123" s="61">
        <f>+demanda!AE123*HTDCOEF!AE123</f>
        <v>1177555</v>
      </c>
      <c r="AF123" s="61">
        <f>+demanda!AF123*HTDCOEF!AF123</f>
        <v>61093</v>
      </c>
      <c r="AG123" s="61">
        <f>+demanda!AG123*HTDCOEF!AG123</f>
        <v>571832</v>
      </c>
      <c r="AH123" s="61">
        <f>+demanda!AH123*HTDCOEF!AH123</f>
        <v>899652</v>
      </c>
      <c r="AI123" s="61">
        <f>+demanda!AI123*HTDCOEF!AI123</f>
        <v>563429</v>
      </c>
      <c r="AJ123" s="61">
        <f>+demanda!AJ123*HTDCOEF!AJ123</f>
        <v>981968</v>
      </c>
      <c r="AK123" s="61">
        <f>+demanda!AK123*HTDCOEF!AK123</f>
        <v>6903882</v>
      </c>
      <c r="AL123" s="61">
        <f>+demanda!AL123*HTDCOEF!AL123</f>
        <v>655593</v>
      </c>
      <c r="AM123" s="61">
        <f>+demanda!AM123*HTDCOEF!AM123</f>
        <v>105163</v>
      </c>
      <c r="AN123" s="61">
        <f>+demanda!AN123*HTDCOEF!AN123</f>
        <v>3828281</v>
      </c>
      <c r="AO123" s="61">
        <f>+demanda!AO123*HTDCOEF!AO123</f>
        <v>939549</v>
      </c>
      <c r="AP123" s="61">
        <f>+demanda!AP123*HTDCOEF!AP123</f>
        <v>403994</v>
      </c>
      <c r="AQ123" s="61">
        <f>+demanda!AQ123*HTDCOEF!AQ123</f>
        <v>613570</v>
      </c>
      <c r="AR123" s="61">
        <f>+demanda!AR123*HTDCOEF!AR123</f>
        <v>40045</v>
      </c>
      <c r="AS123" s="61">
        <f>+demanda!AS123*HTDCOEF!AS123</f>
        <v>87948</v>
      </c>
      <c r="AT123" s="61">
        <f>+demanda!AT123*HTDCOEF!AT123</f>
        <v>64648</v>
      </c>
      <c r="AU123" s="61">
        <f>+demanda!AU123*HTDCOEF!AU123</f>
        <v>163501</v>
      </c>
      <c r="AV123" s="61">
        <f>+demanda!AV123*HTDCOEF!AV123</f>
        <v>20237</v>
      </c>
      <c r="AW123" s="61">
        <f>+demanda!AW123*HTDCOEF!AW123</f>
        <v>34269</v>
      </c>
      <c r="AX123" s="61">
        <f>+demanda!AX123*HTDCOEF!AX123</f>
        <v>235138</v>
      </c>
      <c r="AY123" s="61">
        <f>+demanda!AY123*HTDCOEF!AY123</f>
        <v>200593</v>
      </c>
      <c r="AZ123" s="61">
        <f>+demanda!AZ123*HTDCOEF!AZ123</f>
        <v>30542</v>
      </c>
      <c r="BA123" s="61">
        <f>+demanda!BA123*HTDCOEF!BA123</f>
        <v>69023</v>
      </c>
      <c r="BB123" s="61">
        <f>+demanda!BB123*HTDCOEF!BB123</f>
        <v>48686</v>
      </c>
      <c r="BC123" s="61">
        <f>+demanda!BC123*HTDCOEF!BC123</f>
        <v>124612</v>
      </c>
      <c r="BD123" s="61">
        <f>+demanda!BD123*HTDCOEF!BD123</f>
        <v>17984</v>
      </c>
      <c r="BE123" s="61">
        <f>+demanda!BE123*HTDCOEF!BE123</f>
        <v>31905</v>
      </c>
      <c r="BF123" s="61">
        <f>+demanda!BF123*HTDCOEF!BF123</f>
        <v>142779</v>
      </c>
      <c r="BG123" s="61">
        <f>+demanda!BG123*HTDCOEF!BG123</f>
        <v>133089</v>
      </c>
      <c r="BH123" s="61">
        <f>+demanda!BH123*HTDCOEF!BH123</f>
        <v>9503</v>
      </c>
      <c r="BI123" s="61">
        <f>+demanda!BI123*HTDCOEF!BI123</f>
        <v>18924</v>
      </c>
      <c r="BJ123" s="61">
        <f>+demanda!BJ123*HTDCOEF!BJ123</f>
        <v>15962</v>
      </c>
      <c r="BK123" s="61">
        <f>+demanda!BK123*HTDCOEF!BK123</f>
        <v>38889</v>
      </c>
      <c r="BL123" s="61">
        <f>+demanda!BL123*HTDCOEF!BL123</f>
        <v>2252</v>
      </c>
      <c r="BM123" s="61">
        <f>+demanda!BM123*HTDCOEF!BM123</f>
        <v>2364</v>
      </c>
      <c r="BN123" s="61">
        <f>+demanda!BN123*HTDCOEF!BN123</f>
        <v>92359</v>
      </c>
      <c r="BO123" s="61">
        <f>+demanda!BO123*HTDCOEF!BO123</f>
        <v>67503</v>
      </c>
      <c r="BP123" s="61">
        <f>+demanda!BP123*HTDCOEF!BP123</f>
        <v>85687</v>
      </c>
      <c r="BQ123" s="61">
        <f>+demanda!BQ123*HTDCOEF!BQ123</f>
        <v>179030</v>
      </c>
      <c r="BR123" s="61">
        <f>+demanda!BR123*HTDCOEF!BR123</f>
        <v>118362</v>
      </c>
      <c r="BS123" s="61">
        <f>+demanda!BS123*HTDCOEF!BS123</f>
        <v>334801</v>
      </c>
      <c r="BT123" s="61">
        <f>+demanda!BT123*HTDCOEF!BT123</f>
        <v>45148</v>
      </c>
      <c r="BU123" s="61">
        <f>+demanda!BU123*HTDCOEF!BU123</f>
        <v>63251</v>
      </c>
      <c r="BV123" s="61">
        <f>+demanda!BV123*HTDCOEF!BV123</f>
        <v>592678</v>
      </c>
      <c r="BW123" s="61">
        <f>+demanda!BW123*HTDCOEF!BW123</f>
        <v>414190</v>
      </c>
      <c r="BX123" s="61">
        <f>+demanda!BX123*HTDCOEF!BX123</f>
        <v>60588</v>
      </c>
      <c r="BY123" s="61">
        <f>+demanda!BY123*HTDCOEF!BY123</f>
        <v>135215</v>
      </c>
      <c r="BZ123" s="61">
        <f>+demanda!BZ123*HTDCOEF!BZ123</f>
        <v>90143</v>
      </c>
      <c r="CA123" s="61">
        <f>+demanda!CA123*HTDCOEF!CA123</f>
        <v>245435</v>
      </c>
      <c r="CB123" s="61">
        <f>+demanda!CB123*HTDCOEF!CB123</f>
        <v>37407</v>
      </c>
      <c r="CC123" s="61">
        <f>+demanda!CC123*HTDCOEF!CC123</f>
        <v>59105</v>
      </c>
      <c r="CD123" s="61">
        <f>+demanda!CD123*HTDCOEF!CD123</f>
        <v>290294</v>
      </c>
      <c r="CE123" s="61">
        <f>+demanda!CE123*HTDCOEF!CE123</f>
        <v>259367</v>
      </c>
      <c r="CF123" s="61">
        <f>+demanda!CF123*HTDCOEF!CF123</f>
        <v>25099</v>
      </c>
      <c r="CG123" s="61">
        <f>+demanda!CG123*HTDCOEF!CG123</f>
        <v>43816</v>
      </c>
      <c r="CH123" s="61">
        <f>+demanda!CH123*HTDCOEF!CH123</f>
        <v>28219</v>
      </c>
      <c r="CI123" s="61">
        <f>+demanda!CI123*HTDCOEF!CI123</f>
        <v>89365</v>
      </c>
      <c r="CJ123" s="61">
        <f>+demanda!CJ123*HTDCOEF!CJ123</f>
        <v>7741</v>
      </c>
      <c r="CK123" s="61">
        <f>+demanda!CK123*HTDCOEF!CK123</f>
        <v>4146</v>
      </c>
      <c r="CL123" s="61">
        <f>+demanda!CL123*HTDCOEF!CL123</f>
        <v>302384</v>
      </c>
      <c r="CM123" s="61">
        <f>+demanda!CM123*HTDCOEF!CM123</f>
        <v>154823</v>
      </c>
    </row>
    <row r="124" spans="1:91" s="59" customFormat="1" x14ac:dyDescent="0.3">
      <c r="A124" s="60" t="s">
        <v>316</v>
      </c>
      <c r="B124" s="61">
        <f>+demanda!B124*HTDCOEF!B124</f>
        <v>3770578</v>
      </c>
      <c r="C124" s="61">
        <f>+demanda!C124*HTDCOEF!C124</f>
        <v>694614</v>
      </c>
      <c r="D124" s="61">
        <f>+demanda!D124*HTDCOEF!D124</f>
        <v>42131</v>
      </c>
      <c r="E124" s="61">
        <f>+demanda!E124*HTDCOEF!E124</f>
        <v>541689</v>
      </c>
      <c r="F124" s="61">
        <f>+demanda!F124*HTDCOEF!F124</f>
        <v>649122</v>
      </c>
      <c r="G124" s="61">
        <f>+demanda!G124*HTDCOEF!G124</f>
        <v>299879</v>
      </c>
      <c r="H124" s="61">
        <f>+demanda!H124*HTDCOEF!H124</f>
        <v>569467</v>
      </c>
      <c r="I124" s="61">
        <f>+demanda!I124*HTDCOEF!I124</f>
        <v>2342492</v>
      </c>
      <c r="J124" s="61">
        <f>+demanda!J124*HTDCOEF!J124</f>
        <v>462136</v>
      </c>
      <c r="K124" s="61">
        <f>+demanda!K124*HTDCOEF!K124</f>
        <v>20603</v>
      </c>
      <c r="L124" s="61">
        <f>+demanda!L124*HTDCOEF!L124</f>
        <v>98072</v>
      </c>
      <c r="M124" s="61">
        <f>+demanda!M124*HTDCOEF!M124</f>
        <v>361076</v>
      </c>
      <c r="N124" s="61">
        <f>+demanda!N124*HTDCOEF!N124</f>
        <v>194137</v>
      </c>
      <c r="O124" s="61">
        <f>+demanda!O124*HTDCOEF!O124</f>
        <v>386597</v>
      </c>
      <c r="P124" s="61">
        <f>+demanda!P124*HTDCOEF!P124</f>
        <v>1428086</v>
      </c>
      <c r="Q124" s="61">
        <f>+demanda!Q124*HTDCOEF!Q124</f>
        <v>232478</v>
      </c>
      <c r="R124" s="61">
        <f>+demanda!R124*HTDCOEF!R124</f>
        <v>21528</v>
      </c>
      <c r="S124" s="61">
        <f>+demanda!S124*HTDCOEF!S124</f>
        <v>443617</v>
      </c>
      <c r="T124" s="61">
        <f>+demanda!T124*HTDCOEF!T124</f>
        <v>288046</v>
      </c>
      <c r="U124" s="61">
        <f>+demanda!U124*HTDCOEF!U124</f>
        <v>105742</v>
      </c>
      <c r="V124" s="61">
        <f>+demanda!V124*HTDCOEF!V124</f>
        <v>182870</v>
      </c>
      <c r="W124" s="61">
        <f>+demanda!W124*HTDCOEF!W124</f>
        <v>10598385</v>
      </c>
      <c r="X124" s="61">
        <f>+demanda!X124*HTDCOEF!X124</f>
        <v>1463661</v>
      </c>
      <c r="Y124" s="61">
        <f>+demanda!Y124*HTDCOEF!Y124</f>
        <v>127429</v>
      </c>
      <c r="Z124" s="61">
        <f>+demanda!Z124*HTDCOEF!Z124</f>
        <v>3852818</v>
      </c>
      <c r="AA124" s="61">
        <f>+demanda!AA124*HTDCOEF!AA124</f>
        <v>1461340</v>
      </c>
      <c r="AB124" s="61">
        <f>+demanda!AB124*HTDCOEF!AB124</f>
        <v>713563</v>
      </c>
      <c r="AC124" s="61">
        <f>+demanda!AC124*HTDCOEF!AC124</f>
        <v>1193236</v>
      </c>
      <c r="AD124" s="61">
        <f>+demanda!AD124*HTDCOEF!AD124</f>
        <v>4536018</v>
      </c>
      <c r="AE124" s="61">
        <f>+demanda!AE124*HTDCOEF!AE124</f>
        <v>826684</v>
      </c>
      <c r="AF124" s="61">
        <f>+demanda!AF124*HTDCOEF!AF124</f>
        <v>44476</v>
      </c>
      <c r="AG124" s="61">
        <f>+demanda!AG124*HTDCOEF!AG124</f>
        <v>399018</v>
      </c>
      <c r="AH124" s="61">
        <f>+demanda!AH124*HTDCOEF!AH124</f>
        <v>715154</v>
      </c>
      <c r="AI124" s="61">
        <f>+demanda!AI124*HTDCOEF!AI124</f>
        <v>375113</v>
      </c>
      <c r="AJ124" s="61">
        <f>+demanda!AJ124*HTDCOEF!AJ124</f>
        <v>699507</v>
      </c>
      <c r="AK124" s="61">
        <f>+demanda!AK124*HTDCOEF!AK124</f>
        <v>6062368</v>
      </c>
      <c r="AL124" s="61">
        <f>+demanda!AL124*HTDCOEF!AL124</f>
        <v>636977</v>
      </c>
      <c r="AM124" s="61">
        <f>+demanda!AM124*HTDCOEF!AM124</f>
        <v>82953</v>
      </c>
      <c r="AN124" s="61">
        <f>+demanda!AN124*HTDCOEF!AN124</f>
        <v>3453800</v>
      </c>
      <c r="AO124" s="61">
        <f>+demanda!AO124*HTDCOEF!AO124</f>
        <v>746186</v>
      </c>
      <c r="AP124" s="61">
        <f>+demanda!AP124*HTDCOEF!AP124</f>
        <v>338449</v>
      </c>
      <c r="AQ124" s="61">
        <f>+demanda!AQ124*HTDCOEF!AQ124</f>
        <v>493728</v>
      </c>
      <c r="AR124" s="61">
        <f>+demanda!AR124*HTDCOEF!AR124</f>
        <v>31298</v>
      </c>
      <c r="AS124" s="61">
        <f>+demanda!AS124*HTDCOEF!AS124</f>
        <v>66711</v>
      </c>
      <c r="AT124" s="61">
        <f>+demanda!AT124*HTDCOEF!AT124</f>
        <v>53890</v>
      </c>
      <c r="AU124" s="61">
        <f>+demanda!AU124*HTDCOEF!AU124</f>
        <v>149411</v>
      </c>
      <c r="AV124" s="61">
        <f>+demanda!AV124*HTDCOEF!AV124</f>
        <v>18769</v>
      </c>
      <c r="AW124" s="61">
        <f>+demanda!AW124*HTDCOEF!AW124</f>
        <v>23468</v>
      </c>
      <c r="AX124" s="61">
        <f>+demanda!AX124*HTDCOEF!AX124</f>
        <v>180901</v>
      </c>
      <c r="AY124" s="61">
        <f>+demanda!AY124*HTDCOEF!AY124</f>
        <v>170167</v>
      </c>
      <c r="AZ124" s="61">
        <f>+demanda!AZ124*HTDCOEF!AZ124</f>
        <v>22290</v>
      </c>
      <c r="BA124" s="61">
        <f>+demanda!BA124*HTDCOEF!BA124</f>
        <v>49164</v>
      </c>
      <c r="BB124" s="61">
        <f>+demanda!BB124*HTDCOEF!BB124</f>
        <v>40303</v>
      </c>
      <c r="BC124" s="61">
        <f>+demanda!BC124*HTDCOEF!BC124</f>
        <v>110796</v>
      </c>
      <c r="BD124" s="61">
        <f>+demanda!BD124*HTDCOEF!BD124</f>
        <v>16276</v>
      </c>
      <c r="BE124" s="61">
        <f>+demanda!BE124*HTDCOEF!BE124</f>
        <v>21376</v>
      </c>
      <c r="BF124" s="61">
        <f>+demanda!BF124*HTDCOEF!BF124</f>
        <v>88951</v>
      </c>
      <c r="BG124" s="61">
        <f>+demanda!BG124*HTDCOEF!BG124</f>
        <v>112980</v>
      </c>
      <c r="BH124" s="61">
        <f>+demanda!BH124*HTDCOEF!BH124</f>
        <v>9007</v>
      </c>
      <c r="BI124" s="61">
        <f>+demanda!BI124*HTDCOEF!BI124</f>
        <v>17547</v>
      </c>
      <c r="BJ124" s="61">
        <f>+demanda!BJ124*HTDCOEF!BJ124</f>
        <v>13587</v>
      </c>
      <c r="BK124" s="61">
        <f>+demanda!BK124*HTDCOEF!BK124</f>
        <v>38615</v>
      </c>
      <c r="BL124" s="61">
        <f>+demanda!BL124*HTDCOEF!BL124</f>
        <v>2493</v>
      </c>
      <c r="BM124" s="61">
        <f>+demanda!BM124*HTDCOEF!BM124</f>
        <v>2093</v>
      </c>
      <c r="BN124" s="61">
        <f>+demanda!BN124*HTDCOEF!BN124</f>
        <v>91950</v>
      </c>
      <c r="BO124" s="61">
        <f>+demanda!BO124*HTDCOEF!BO124</f>
        <v>57187</v>
      </c>
      <c r="BP124" s="61">
        <f>+demanda!BP124*HTDCOEF!BP124</f>
        <v>65951</v>
      </c>
      <c r="BQ124" s="61">
        <f>+demanda!BQ124*HTDCOEF!BQ124</f>
        <v>141728</v>
      </c>
      <c r="BR124" s="61">
        <f>+demanda!BR124*HTDCOEF!BR124</f>
        <v>94243</v>
      </c>
      <c r="BS124" s="61">
        <f>+demanda!BS124*HTDCOEF!BS124</f>
        <v>277395</v>
      </c>
      <c r="BT124" s="61">
        <f>+demanda!BT124*HTDCOEF!BT124</f>
        <v>37856</v>
      </c>
      <c r="BU124" s="61">
        <f>+demanda!BU124*HTDCOEF!BU124</f>
        <v>38899</v>
      </c>
      <c r="BV124" s="61">
        <f>+demanda!BV124*HTDCOEF!BV124</f>
        <v>487481</v>
      </c>
      <c r="BW124" s="61">
        <f>+demanda!BW124*HTDCOEF!BW124</f>
        <v>320109</v>
      </c>
      <c r="BX124" s="61">
        <f>+demanda!BX124*HTDCOEF!BX124</f>
        <v>40808</v>
      </c>
      <c r="BY124" s="61">
        <f>+demanda!BY124*HTDCOEF!BY124</f>
        <v>89031</v>
      </c>
      <c r="BZ124" s="61">
        <f>+demanda!BZ124*HTDCOEF!BZ124</f>
        <v>69806</v>
      </c>
      <c r="CA124" s="61">
        <f>+demanda!CA124*HTDCOEF!CA124</f>
        <v>195488</v>
      </c>
      <c r="CB124" s="61">
        <f>+demanda!CB124*HTDCOEF!CB124</f>
        <v>32910</v>
      </c>
      <c r="CC124" s="61">
        <f>+demanda!CC124*HTDCOEF!CC124</f>
        <v>35609</v>
      </c>
      <c r="CD124" s="61">
        <f>+demanda!CD124*HTDCOEF!CD124</f>
        <v>173183</v>
      </c>
      <c r="CE124" s="61">
        <f>+demanda!CE124*HTDCOEF!CE124</f>
        <v>189848</v>
      </c>
      <c r="CF124" s="61">
        <f>+demanda!CF124*HTDCOEF!CF124</f>
        <v>25143</v>
      </c>
      <c r="CG124" s="61">
        <f>+demanda!CG124*HTDCOEF!CG124</f>
        <v>52697</v>
      </c>
      <c r="CH124" s="61">
        <f>+demanda!CH124*HTDCOEF!CH124</f>
        <v>24437</v>
      </c>
      <c r="CI124" s="61">
        <f>+demanda!CI124*HTDCOEF!CI124</f>
        <v>81907</v>
      </c>
      <c r="CJ124" s="61">
        <f>+demanda!CJ124*HTDCOEF!CJ124</f>
        <v>4946</v>
      </c>
      <c r="CK124" s="61">
        <f>+demanda!CK124*HTDCOEF!CK124</f>
        <v>3289</v>
      </c>
      <c r="CL124" s="61">
        <f>+demanda!CL124*HTDCOEF!CL124</f>
        <v>314297</v>
      </c>
      <c r="CM124" s="61">
        <f>+demanda!CM124*HTDCOEF!CM124</f>
        <v>130261</v>
      </c>
    </row>
    <row r="125" spans="1:91" s="59" customFormat="1" x14ac:dyDescent="0.3">
      <c r="A125" s="60" t="s">
        <v>317</v>
      </c>
      <c r="B125" s="61">
        <f>+demanda!B125*HTDCOEF!B125</f>
        <v>5133961</v>
      </c>
      <c r="C125" s="61">
        <f>+demanda!C125*HTDCOEF!C125</f>
        <v>989820</v>
      </c>
      <c r="D125" s="61">
        <f>+demanda!D125*HTDCOEF!D125</f>
        <v>92624</v>
      </c>
      <c r="E125" s="61">
        <f>+demanda!E125*HTDCOEF!E125</f>
        <v>704086</v>
      </c>
      <c r="F125" s="61">
        <f>+demanda!F125*HTDCOEF!F125</f>
        <v>863558</v>
      </c>
      <c r="G125" s="61">
        <f>+demanda!G125*HTDCOEF!G125</f>
        <v>457434</v>
      </c>
      <c r="H125" s="61">
        <f>+demanda!H125*HTDCOEF!H125</f>
        <v>721193</v>
      </c>
      <c r="I125" s="61">
        <f>+demanda!I125*HTDCOEF!I125</f>
        <v>3164177</v>
      </c>
      <c r="J125" s="61">
        <f>+demanda!J125*HTDCOEF!J125</f>
        <v>683530</v>
      </c>
      <c r="K125" s="61">
        <f>+demanda!K125*HTDCOEF!K125</f>
        <v>42557</v>
      </c>
      <c r="L125" s="61">
        <f>+demanda!L125*HTDCOEF!L125</f>
        <v>126794</v>
      </c>
      <c r="M125" s="61">
        <f>+demanda!M125*HTDCOEF!M125</f>
        <v>417677</v>
      </c>
      <c r="N125" s="61">
        <f>+demanda!N125*HTDCOEF!N125</f>
        <v>301431</v>
      </c>
      <c r="O125" s="61">
        <f>+demanda!O125*HTDCOEF!O125</f>
        <v>484422</v>
      </c>
      <c r="P125" s="61">
        <f>+demanda!P125*HTDCOEF!P125</f>
        <v>1969784</v>
      </c>
      <c r="Q125" s="61">
        <f>+demanda!Q125*HTDCOEF!Q125</f>
        <v>306290</v>
      </c>
      <c r="R125" s="61">
        <f>+demanda!R125*HTDCOEF!R125</f>
        <v>50067</v>
      </c>
      <c r="S125" s="61">
        <f>+demanda!S125*HTDCOEF!S125</f>
        <v>577292</v>
      </c>
      <c r="T125" s="61">
        <f>+demanda!T125*HTDCOEF!T125</f>
        <v>445881</v>
      </c>
      <c r="U125" s="61">
        <f>+demanda!U125*HTDCOEF!U125</f>
        <v>156003</v>
      </c>
      <c r="V125" s="61">
        <f>+demanda!V125*HTDCOEF!V125</f>
        <v>236771</v>
      </c>
      <c r="W125" s="61">
        <f>+demanda!W125*HTDCOEF!W125</f>
        <v>13623546</v>
      </c>
      <c r="X125" s="61">
        <f>+demanda!X125*HTDCOEF!X125</f>
        <v>2149204</v>
      </c>
      <c r="Y125" s="61">
        <f>+demanda!Y125*HTDCOEF!Y125</f>
        <v>310405</v>
      </c>
      <c r="Z125" s="61">
        <f>+demanda!Z125*HTDCOEF!Z125</f>
        <v>4309818</v>
      </c>
      <c r="AA125" s="61">
        <f>+demanda!AA125*HTDCOEF!AA125</f>
        <v>1968077</v>
      </c>
      <c r="AB125" s="61">
        <f>+demanda!AB125*HTDCOEF!AB125</f>
        <v>1072645</v>
      </c>
      <c r="AC125" s="61">
        <f>+demanda!AC125*HTDCOEF!AC125</f>
        <v>1435535</v>
      </c>
      <c r="AD125" s="61">
        <f>+demanda!AD125*HTDCOEF!AD125</f>
        <v>6018570</v>
      </c>
      <c r="AE125" s="61">
        <f>+demanda!AE125*HTDCOEF!AE125</f>
        <v>1269054</v>
      </c>
      <c r="AF125" s="61">
        <f>+demanda!AF125*HTDCOEF!AF125</f>
        <v>107070</v>
      </c>
      <c r="AG125" s="61">
        <f>+demanda!AG125*HTDCOEF!AG125</f>
        <v>440448</v>
      </c>
      <c r="AH125" s="61">
        <f>+demanda!AH125*HTDCOEF!AH125</f>
        <v>801136</v>
      </c>
      <c r="AI125" s="61">
        <f>+demanda!AI125*HTDCOEF!AI125</f>
        <v>576623</v>
      </c>
      <c r="AJ125" s="61">
        <f>+demanda!AJ125*HTDCOEF!AJ125</f>
        <v>847027</v>
      </c>
      <c r="AK125" s="61">
        <f>+demanda!AK125*HTDCOEF!AK125</f>
        <v>7604976</v>
      </c>
      <c r="AL125" s="61">
        <f>+demanda!AL125*HTDCOEF!AL125</f>
        <v>880150</v>
      </c>
      <c r="AM125" s="61">
        <f>+demanda!AM125*HTDCOEF!AM125</f>
        <v>203335</v>
      </c>
      <c r="AN125" s="61">
        <f>+demanda!AN125*HTDCOEF!AN125</f>
        <v>3869370</v>
      </c>
      <c r="AO125" s="61">
        <f>+demanda!AO125*HTDCOEF!AO125</f>
        <v>1166941</v>
      </c>
      <c r="AP125" s="61">
        <f>+demanda!AP125*HTDCOEF!AP125</f>
        <v>496022</v>
      </c>
      <c r="AQ125" s="61">
        <f>+demanda!AQ125*HTDCOEF!AQ125</f>
        <v>588508</v>
      </c>
      <c r="AR125" s="61">
        <f>+demanda!AR125*HTDCOEF!AR125</f>
        <v>49429</v>
      </c>
      <c r="AS125" s="61">
        <f>+demanda!AS125*HTDCOEF!AS125</f>
        <v>107541</v>
      </c>
      <c r="AT125" s="61">
        <f>+demanda!AT125*HTDCOEF!AT125</f>
        <v>70543</v>
      </c>
      <c r="AU125" s="61">
        <f>+demanda!AU125*HTDCOEF!AU125</f>
        <v>189794</v>
      </c>
      <c r="AV125" s="61">
        <f>+demanda!AV125*HTDCOEF!AV125</f>
        <v>33338</v>
      </c>
      <c r="AW125" s="61">
        <f>+demanda!AW125*HTDCOEF!AW125</f>
        <v>35280</v>
      </c>
      <c r="AX125" s="61">
        <f>+demanda!AX125*HTDCOEF!AX125</f>
        <v>287697</v>
      </c>
      <c r="AY125" s="61">
        <f>+demanda!AY125*HTDCOEF!AY125</f>
        <v>216198</v>
      </c>
      <c r="AZ125" s="61">
        <f>+demanda!AZ125*HTDCOEF!AZ125</f>
        <v>39146</v>
      </c>
      <c r="BA125" s="61">
        <f>+demanda!BA125*HTDCOEF!BA125</f>
        <v>80010</v>
      </c>
      <c r="BB125" s="61">
        <f>+demanda!BB125*HTDCOEF!BB125</f>
        <v>53129</v>
      </c>
      <c r="BC125" s="61">
        <f>+demanda!BC125*HTDCOEF!BC125</f>
        <v>145351</v>
      </c>
      <c r="BD125" s="61">
        <f>+demanda!BD125*HTDCOEF!BD125</f>
        <v>29081</v>
      </c>
      <c r="BE125" s="61">
        <f>+demanda!BE125*HTDCOEF!BE125</f>
        <v>32769</v>
      </c>
      <c r="BF125" s="61">
        <f>+demanda!BF125*HTDCOEF!BF125</f>
        <v>163580</v>
      </c>
      <c r="BG125" s="61">
        <f>+demanda!BG125*HTDCOEF!BG125</f>
        <v>140464</v>
      </c>
      <c r="BH125" s="61">
        <f>+demanda!BH125*HTDCOEF!BH125</f>
        <v>10284</v>
      </c>
      <c r="BI125" s="61">
        <f>+demanda!BI125*HTDCOEF!BI125</f>
        <v>27531</v>
      </c>
      <c r="BJ125" s="61">
        <f>+demanda!BJ125*HTDCOEF!BJ125</f>
        <v>17414</v>
      </c>
      <c r="BK125" s="61">
        <f>+demanda!BK125*HTDCOEF!BK125</f>
        <v>44443</v>
      </c>
      <c r="BL125" s="61">
        <f>+demanda!BL125*HTDCOEF!BL125</f>
        <v>4256</v>
      </c>
      <c r="BM125" s="61">
        <f>+demanda!BM125*HTDCOEF!BM125</f>
        <v>2511</v>
      </c>
      <c r="BN125" s="61">
        <f>+demanda!BN125*HTDCOEF!BN125</f>
        <v>124117</v>
      </c>
      <c r="BO125" s="61">
        <f>+demanda!BO125*HTDCOEF!BO125</f>
        <v>75734</v>
      </c>
      <c r="BP125" s="61">
        <f>+demanda!BP125*HTDCOEF!BP125</f>
        <v>103607</v>
      </c>
      <c r="BQ125" s="61">
        <f>+demanda!BQ125*HTDCOEF!BQ125</f>
        <v>232827</v>
      </c>
      <c r="BR125" s="61">
        <f>+demanda!BR125*HTDCOEF!BR125</f>
        <v>123322</v>
      </c>
      <c r="BS125" s="61">
        <f>+demanda!BS125*HTDCOEF!BS125</f>
        <v>349549</v>
      </c>
      <c r="BT125" s="61">
        <f>+demanda!BT125*HTDCOEF!BT125</f>
        <v>70626</v>
      </c>
      <c r="BU125" s="61">
        <f>+demanda!BU125*HTDCOEF!BU125</f>
        <v>63427</v>
      </c>
      <c r="BV125" s="61">
        <f>+demanda!BV125*HTDCOEF!BV125</f>
        <v>783064</v>
      </c>
      <c r="BW125" s="61">
        <f>+demanda!BW125*HTDCOEF!BW125</f>
        <v>422782</v>
      </c>
      <c r="BX125" s="61">
        <f>+demanda!BX125*HTDCOEF!BX125</f>
        <v>69288</v>
      </c>
      <c r="BY125" s="61">
        <f>+demanda!BY125*HTDCOEF!BY125</f>
        <v>149028</v>
      </c>
      <c r="BZ125" s="61">
        <f>+demanda!BZ125*HTDCOEF!BZ125</f>
        <v>92965</v>
      </c>
      <c r="CA125" s="61">
        <f>+demanda!CA125*HTDCOEF!CA125</f>
        <v>255860</v>
      </c>
      <c r="CB125" s="61">
        <f>+demanda!CB125*HTDCOEF!CB125</f>
        <v>59541</v>
      </c>
      <c r="CC125" s="61">
        <f>+demanda!CC125*HTDCOEF!CC125</f>
        <v>58378</v>
      </c>
      <c r="CD125" s="61">
        <f>+demanda!CD125*HTDCOEF!CD125</f>
        <v>341683</v>
      </c>
      <c r="CE125" s="61">
        <f>+demanda!CE125*HTDCOEF!CE125</f>
        <v>242311</v>
      </c>
      <c r="CF125" s="61">
        <f>+demanda!CF125*HTDCOEF!CF125</f>
        <v>34320</v>
      </c>
      <c r="CG125" s="61">
        <f>+demanda!CG125*HTDCOEF!CG125</f>
        <v>83798</v>
      </c>
      <c r="CH125" s="61">
        <f>+demanda!CH125*HTDCOEF!CH125</f>
        <v>30356</v>
      </c>
      <c r="CI125" s="61">
        <f>+demanda!CI125*HTDCOEF!CI125</f>
        <v>93690</v>
      </c>
      <c r="CJ125" s="61">
        <f>+demanda!CJ125*HTDCOEF!CJ125</f>
        <v>11085</v>
      </c>
      <c r="CK125" s="61">
        <f>+demanda!CK125*HTDCOEF!CK125</f>
        <v>5050</v>
      </c>
      <c r="CL125" s="61">
        <f>+demanda!CL125*HTDCOEF!CL125</f>
        <v>441381</v>
      </c>
      <c r="CM125" s="61">
        <f>+demanda!CM125*HTDCOEF!CM125</f>
        <v>180470</v>
      </c>
    </row>
    <row r="126" spans="1:91" s="59" customFormat="1" x14ac:dyDescent="0.3">
      <c r="A126" s="60" t="s">
        <v>318</v>
      </c>
      <c r="B126" s="61">
        <f>+demanda!B126*HTDCOEF!B126</f>
        <v>6061398</v>
      </c>
      <c r="C126" s="61">
        <f>+demanda!C126*HTDCOEF!C126</f>
        <v>1147658</v>
      </c>
      <c r="D126" s="61">
        <f>+demanda!D126*HTDCOEF!D126</f>
        <v>202457</v>
      </c>
      <c r="E126" s="61">
        <f>+demanda!E126*HTDCOEF!E126</f>
        <v>796835</v>
      </c>
      <c r="F126" s="61">
        <f>+demanda!F126*HTDCOEF!F126</f>
        <v>1018702</v>
      </c>
      <c r="G126" s="61">
        <f>+demanda!G126*HTDCOEF!G126</f>
        <v>563532</v>
      </c>
      <c r="H126" s="61">
        <f>+demanda!H126*HTDCOEF!H126</f>
        <v>848985</v>
      </c>
      <c r="I126" s="61">
        <f>+demanda!I126*HTDCOEF!I126</f>
        <v>3432900</v>
      </c>
      <c r="J126" s="61">
        <f>+demanda!J126*HTDCOEF!J126</f>
        <v>695459</v>
      </c>
      <c r="K126" s="61">
        <f>+demanda!K126*HTDCOEF!K126</f>
        <v>60834</v>
      </c>
      <c r="L126" s="61">
        <f>+demanda!L126*HTDCOEF!L126</f>
        <v>140119</v>
      </c>
      <c r="M126" s="61">
        <f>+demanda!M126*HTDCOEF!M126</f>
        <v>456818</v>
      </c>
      <c r="N126" s="61">
        <f>+demanda!N126*HTDCOEF!N126</f>
        <v>339989</v>
      </c>
      <c r="O126" s="61">
        <f>+demanda!O126*HTDCOEF!O126</f>
        <v>525292</v>
      </c>
      <c r="P126" s="61">
        <f>+demanda!P126*HTDCOEF!P126</f>
        <v>2628498</v>
      </c>
      <c r="Q126" s="61">
        <f>+demanda!Q126*HTDCOEF!Q126</f>
        <v>452199</v>
      </c>
      <c r="R126" s="61">
        <f>+demanda!R126*HTDCOEF!R126</f>
        <v>141624</v>
      </c>
      <c r="S126" s="61">
        <f>+demanda!S126*HTDCOEF!S126</f>
        <v>656717</v>
      </c>
      <c r="T126" s="61">
        <f>+demanda!T126*HTDCOEF!T126</f>
        <v>561884</v>
      </c>
      <c r="U126" s="61">
        <f>+demanda!U126*HTDCOEF!U126</f>
        <v>223543</v>
      </c>
      <c r="V126" s="61">
        <f>+demanda!V126*HTDCOEF!V126</f>
        <v>323693</v>
      </c>
      <c r="W126" s="61">
        <f>+demanda!W126*HTDCOEF!W126</f>
        <v>17632648</v>
      </c>
      <c r="X126" s="61">
        <f>+demanda!X126*HTDCOEF!X126</f>
        <v>2835322</v>
      </c>
      <c r="Y126" s="61">
        <f>+demanda!Y126*HTDCOEF!Y126</f>
        <v>817111</v>
      </c>
      <c r="Z126" s="61">
        <f>+demanda!Z126*HTDCOEF!Z126</f>
        <v>5313518</v>
      </c>
      <c r="AA126" s="61">
        <f>+demanda!AA126*HTDCOEF!AA126</f>
        <v>2490963</v>
      </c>
      <c r="AB126" s="61">
        <f>+demanda!AB126*HTDCOEF!AB126</f>
        <v>1621269</v>
      </c>
      <c r="AC126" s="61">
        <f>+demanda!AC126*HTDCOEF!AC126</f>
        <v>1720481</v>
      </c>
      <c r="AD126" s="61">
        <f>+demanda!AD126*HTDCOEF!AD126</f>
        <v>7071757</v>
      </c>
      <c r="AE126" s="61">
        <f>+demanda!AE126*HTDCOEF!AE126</f>
        <v>1430902</v>
      </c>
      <c r="AF126" s="61">
        <f>+demanda!AF126*HTDCOEF!AF126</f>
        <v>177559</v>
      </c>
      <c r="AG126" s="61">
        <f>+demanda!AG126*HTDCOEF!AG126</f>
        <v>520639</v>
      </c>
      <c r="AH126" s="61">
        <f>+demanda!AH126*HTDCOEF!AH126</f>
        <v>927358</v>
      </c>
      <c r="AI126" s="61">
        <f>+demanda!AI126*HTDCOEF!AI126</f>
        <v>836514</v>
      </c>
      <c r="AJ126" s="61">
        <f>+demanda!AJ126*HTDCOEF!AJ126</f>
        <v>905312</v>
      </c>
      <c r="AK126" s="61">
        <f>+demanda!AK126*HTDCOEF!AK126</f>
        <v>10560891</v>
      </c>
      <c r="AL126" s="61">
        <f>+demanda!AL126*HTDCOEF!AL126</f>
        <v>1404420</v>
      </c>
      <c r="AM126" s="61">
        <f>+demanda!AM126*HTDCOEF!AM126</f>
        <v>639551</v>
      </c>
      <c r="AN126" s="61">
        <f>+demanda!AN126*HTDCOEF!AN126</f>
        <v>4792878</v>
      </c>
      <c r="AO126" s="61">
        <f>+demanda!AO126*HTDCOEF!AO126</f>
        <v>1563605</v>
      </c>
      <c r="AP126" s="61">
        <f>+demanda!AP126*HTDCOEF!AP126</f>
        <v>784755</v>
      </c>
      <c r="AQ126" s="61">
        <f>+demanda!AQ126*HTDCOEF!AQ126</f>
        <v>815168</v>
      </c>
      <c r="AR126" s="61">
        <f>+demanda!AR126*HTDCOEF!AR126</f>
        <v>55785</v>
      </c>
      <c r="AS126" s="61">
        <f>+demanda!AS126*HTDCOEF!AS126</f>
        <v>125866</v>
      </c>
      <c r="AT126" s="61">
        <f>+demanda!AT126*HTDCOEF!AT126</f>
        <v>81432</v>
      </c>
      <c r="AU126" s="61">
        <f>+demanda!AU126*HTDCOEF!AU126</f>
        <v>189681</v>
      </c>
      <c r="AV126" s="61">
        <f>+demanda!AV126*HTDCOEF!AV126</f>
        <v>37305</v>
      </c>
      <c r="AW126" s="61">
        <f>+demanda!AW126*HTDCOEF!AW126</f>
        <v>37661</v>
      </c>
      <c r="AX126" s="61">
        <f>+demanda!AX126*HTDCOEF!AX126</f>
        <v>360805</v>
      </c>
      <c r="AY126" s="61">
        <f>+demanda!AY126*HTDCOEF!AY126</f>
        <v>259122</v>
      </c>
      <c r="AZ126" s="61">
        <f>+demanda!AZ126*HTDCOEF!AZ126</f>
        <v>42511</v>
      </c>
      <c r="BA126" s="61">
        <f>+demanda!BA126*HTDCOEF!BA126</f>
        <v>85986</v>
      </c>
      <c r="BB126" s="61">
        <f>+demanda!BB126*HTDCOEF!BB126</f>
        <v>54895</v>
      </c>
      <c r="BC126" s="61">
        <f>+demanda!BC126*HTDCOEF!BC126</f>
        <v>129162</v>
      </c>
      <c r="BD126" s="61">
        <f>+demanda!BD126*HTDCOEF!BD126</f>
        <v>29366</v>
      </c>
      <c r="BE126" s="61">
        <f>+demanda!BE126*HTDCOEF!BE126</f>
        <v>34122</v>
      </c>
      <c r="BF126" s="61">
        <f>+demanda!BF126*HTDCOEF!BF126</f>
        <v>167811</v>
      </c>
      <c r="BG126" s="61">
        <f>+demanda!BG126*HTDCOEF!BG126</f>
        <v>151606</v>
      </c>
      <c r="BH126" s="61">
        <f>+demanda!BH126*HTDCOEF!BH126</f>
        <v>13274</v>
      </c>
      <c r="BI126" s="61">
        <f>+demanda!BI126*HTDCOEF!BI126</f>
        <v>39880</v>
      </c>
      <c r="BJ126" s="61">
        <f>+demanda!BJ126*HTDCOEF!BJ126</f>
        <v>26537</v>
      </c>
      <c r="BK126" s="61">
        <f>+demanda!BK126*HTDCOEF!BK126</f>
        <v>60519</v>
      </c>
      <c r="BL126" s="61">
        <f>+demanda!BL126*HTDCOEF!BL126</f>
        <v>7939</v>
      </c>
      <c r="BM126" s="61">
        <f>+demanda!BM126*HTDCOEF!BM126</f>
        <v>3539</v>
      </c>
      <c r="BN126" s="61">
        <f>+demanda!BN126*HTDCOEF!BN126</f>
        <v>192994</v>
      </c>
      <c r="BO126" s="61">
        <f>+demanda!BO126*HTDCOEF!BO126</f>
        <v>107515</v>
      </c>
      <c r="BP126" s="61">
        <f>+demanda!BP126*HTDCOEF!BP126</f>
        <v>168255</v>
      </c>
      <c r="BQ126" s="61">
        <f>+demanda!BQ126*HTDCOEF!BQ126</f>
        <v>303644</v>
      </c>
      <c r="BR126" s="61">
        <f>+demanda!BR126*HTDCOEF!BR126</f>
        <v>138496</v>
      </c>
      <c r="BS126" s="61">
        <f>+demanda!BS126*HTDCOEF!BS126</f>
        <v>362956</v>
      </c>
      <c r="BT126" s="61">
        <f>+demanda!BT126*HTDCOEF!BT126</f>
        <v>108624</v>
      </c>
      <c r="BU126" s="61">
        <f>+demanda!BU126*HTDCOEF!BU126</f>
        <v>69813</v>
      </c>
      <c r="BV126" s="61">
        <f>+demanda!BV126*HTDCOEF!BV126</f>
        <v>1153222</v>
      </c>
      <c r="BW126" s="61">
        <f>+demanda!BW126*HTDCOEF!BW126</f>
        <v>530313</v>
      </c>
      <c r="BX126" s="61">
        <f>+demanda!BX126*HTDCOEF!BX126</f>
        <v>124044</v>
      </c>
      <c r="BY126" s="61">
        <f>+demanda!BY126*HTDCOEF!BY126</f>
        <v>165496</v>
      </c>
      <c r="BZ126" s="61">
        <f>+demanda!BZ126*HTDCOEF!BZ126</f>
        <v>92613</v>
      </c>
      <c r="CA126" s="61">
        <f>+demanda!CA126*HTDCOEF!CA126</f>
        <v>232877</v>
      </c>
      <c r="CB126" s="61">
        <f>+demanda!CB126*HTDCOEF!CB126</f>
        <v>79921</v>
      </c>
      <c r="CC126" s="61">
        <f>+demanda!CC126*HTDCOEF!CC126</f>
        <v>62847</v>
      </c>
      <c r="CD126" s="61">
        <f>+demanda!CD126*HTDCOEF!CD126</f>
        <v>403973</v>
      </c>
      <c r="CE126" s="61">
        <f>+demanda!CE126*HTDCOEF!CE126</f>
        <v>269131</v>
      </c>
      <c r="CF126" s="61">
        <f>+demanda!CF126*HTDCOEF!CF126</f>
        <v>44210</v>
      </c>
      <c r="CG126" s="61">
        <f>+demanda!CG126*HTDCOEF!CG126</f>
        <v>138148</v>
      </c>
      <c r="CH126" s="61">
        <f>+demanda!CH126*HTDCOEF!CH126</f>
        <v>45883</v>
      </c>
      <c r="CI126" s="61">
        <f>+demanda!CI126*HTDCOEF!CI126</f>
        <v>130079</v>
      </c>
      <c r="CJ126" s="61">
        <f>+demanda!CJ126*HTDCOEF!CJ126</f>
        <v>28703</v>
      </c>
      <c r="CK126" s="61">
        <f>+demanda!CK126*HTDCOEF!CK126</f>
        <v>6966</v>
      </c>
      <c r="CL126" s="61">
        <f>+demanda!CL126*HTDCOEF!CL126</f>
        <v>749249</v>
      </c>
      <c r="CM126" s="61">
        <f>+demanda!CM126*HTDCOEF!CM126</f>
        <v>261182</v>
      </c>
    </row>
    <row r="127" spans="1:91" s="59" customFormat="1" x14ac:dyDescent="0.3">
      <c r="A127" s="64" t="s">
        <v>319</v>
      </c>
      <c r="B127" s="65">
        <f>+demanda!B127*HTDCOEF!B127</f>
        <v>8689822</v>
      </c>
      <c r="C127" s="65">
        <f>+demanda!C127*HTDCOEF!C127</f>
        <v>1670249</v>
      </c>
      <c r="D127" s="65">
        <f>+demanda!D127*HTDCOEF!D127</f>
        <v>627500</v>
      </c>
      <c r="E127" s="65">
        <f>+demanda!E127*HTDCOEF!E127</f>
        <v>857858</v>
      </c>
      <c r="F127" s="65">
        <f>+demanda!F127*HTDCOEF!F127</f>
        <v>1599940</v>
      </c>
      <c r="G127" s="65">
        <f>+demanda!G127*HTDCOEF!G127</f>
        <v>808646</v>
      </c>
      <c r="H127" s="65">
        <f>+demanda!H127*HTDCOEF!H127</f>
        <v>951920</v>
      </c>
      <c r="I127" s="65">
        <f>+demanda!I127*HTDCOEF!I127</f>
        <v>4733976</v>
      </c>
      <c r="J127" s="65">
        <f>+demanda!J127*HTDCOEF!J127</f>
        <v>967766</v>
      </c>
      <c r="K127" s="65">
        <f>+demanda!K127*HTDCOEF!K127</f>
        <v>111992</v>
      </c>
      <c r="L127" s="65">
        <f>+demanda!L127*HTDCOEF!L127</f>
        <v>199089</v>
      </c>
      <c r="M127" s="65">
        <f>+demanda!M127*HTDCOEF!M127</f>
        <v>703631</v>
      </c>
      <c r="N127" s="65">
        <f>+demanda!N127*HTDCOEF!N127</f>
        <v>503579</v>
      </c>
      <c r="O127" s="65">
        <f>+demanda!O127*HTDCOEF!O127</f>
        <v>555151</v>
      </c>
      <c r="P127" s="65">
        <f>+demanda!P127*HTDCOEF!P127</f>
        <v>3955846</v>
      </c>
      <c r="Q127" s="65">
        <f>+demanda!Q127*HTDCOEF!Q127</f>
        <v>702483</v>
      </c>
      <c r="R127" s="65">
        <f>+demanda!R127*HTDCOEF!R127</f>
        <v>515508</v>
      </c>
      <c r="S127" s="65">
        <f>+demanda!S127*HTDCOEF!S127</f>
        <v>658770</v>
      </c>
      <c r="T127" s="65">
        <f>+demanda!T127*HTDCOEF!T127</f>
        <v>896309</v>
      </c>
      <c r="U127" s="65">
        <f>+demanda!U127*HTDCOEF!U127</f>
        <v>305067</v>
      </c>
      <c r="V127" s="65">
        <f>+demanda!V127*HTDCOEF!V127</f>
        <v>396769</v>
      </c>
      <c r="W127" s="65">
        <f>+demanda!W127*HTDCOEF!W127</f>
        <v>25197638</v>
      </c>
      <c r="X127" s="65">
        <f>+demanda!X127*HTDCOEF!X127</f>
        <v>4411625</v>
      </c>
      <c r="Y127" s="65">
        <f>+demanda!Y127*HTDCOEF!Y127</f>
        <v>2816016</v>
      </c>
      <c r="Z127" s="65">
        <f>+demanda!Z127*HTDCOEF!Z127</f>
        <v>5354728</v>
      </c>
      <c r="AA127" s="65">
        <f>+demanda!AA127*HTDCOEF!AA127</f>
        <v>4121179</v>
      </c>
      <c r="AB127" s="65">
        <f>+demanda!AB127*HTDCOEF!AB127</f>
        <v>2409682</v>
      </c>
      <c r="AC127" s="65">
        <f>+demanda!AC127*HTDCOEF!AC127</f>
        <v>2004575</v>
      </c>
      <c r="AD127" s="65">
        <f>+demanda!AD127*HTDCOEF!AD127</f>
        <v>10260559</v>
      </c>
      <c r="AE127" s="65">
        <f>+demanda!AE127*HTDCOEF!AE127</f>
        <v>2201487</v>
      </c>
      <c r="AF127" s="65">
        <f>+demanda!AF127*HTDCOEF!AF127</f>
        <v>336559</v>
      </c>
      <c r="AG127" s="65">
        <f>+demanda!AG127*HTDCOEF!AG127</f>
        <v>717178</v>
      </c>
      <c r="AH127" s="65">
        <f>+demanda!AH127*HTDCOEF!AH127</f>
        <v>1489379</v>
      </c>
      <c r="AI127" s="65">
        <f>+demanda!AI127*HTDCOEF!AI127</f>
        <v>1352923</v>
      </c>
      <c r="AJ127" s="65">
        <f>+demanda!AJ127*HTDCOEF!AJ127</f>
        <v>981114</v>
      </c>
      <c r="AK127" s="65">
        <f>+demanda!AK127*HTDCOEF!AK127</f>
        <v>14937079</v>
      </c>
      <c r="AL127" s="65">
        <f>+demanda!AL127*HTDCOEF!AL127</f>
        <v>2210138</v>
      </c>
      <c r="AM127" s="65">
        <f>+demanda!AM127*HTDCOEF!AM127</f>
        <v>2479457</v>
      </c>
      <c r="AN127" s="65">
        <f>+demanda!AN127*HTDCOEF!AN127</f>
        <v>4637550</v>
      </c>
      <c r="AO127" s="65">
        <f>+demanda!AO127*HTDCOEF!AO127</f>
        <v>2631800</v>
      </c>
      <c r="AP127" s="65">
        <f>+demanda!AP127*HTDCOEF!AP127</f>
        <v>1056760</v>
      </c>
      <c r="AQ127" s="65">
        <f>+demanda!AQ127*HTDCOEF!AQ127</f>
        <v>1023461</v>
      </c>
      <c r="AR127" s="65">
        <f>+demanda!AR127*HTDCOEF!AR127</f>
        <v>89441</v>
      </c>
      <c r="AS127" s="65">
        <f>+demanda!AS127*HTDCOEF!AS127</f>
        <v>240758</v>
      </c>
      <c r="AT127" s="65">
        <f>+demanda!AT127*HTDCOEF!AT127</f>
        <v>105128</v>
      </c>
      <c r="AU127" s="65">
        <f>+demanda!AU127*HTDCOEF!AU127</f>
        <v>251720</v>
      </c>
      <c r="AV127" s="65">
        <f>+demanda!AV127*HTDCOEF!AV127</f>
        <v>86553</v>
      </c>
      <c r="AW127" s="65">
        <f>+demanda!AW127*HTDCOEF!AW127</f>
        <v>55947</v>
      </c>
      <c r="AX127" s="65">
        <f>+demanda!AX127*HTDCOEF!AX127</f>
        <v>541596</v>
      </c>
      <c r="AY127" s="65">
        <f>+demanda!AY127*HTDCOEF!AY127</f>
        <v>299106</v>
      </c>
      <c r="AZ127" s="65">
        <f>+demanda!AZ127*HTDCOEF!AZ127</f>
        <v>70416</v>
      </c>
      <c r="BA127" s="65">
        <f>+demanda!BA127*HTDCOEF!BA127</f>
        <v>163824</v>
      </c>
      <c r="BB127" s="65">
        <f>+demanda!BB127*HTDCOEF!BB127</f>
        <v>65504</v>
      </c>
      <c r="BC127" s="65">
        <f>+demanda!BC127*HTDCOEF!BC127</f>
        <v>159647</v>
      </c>
      <c r="BD127" s="65">
        <f>+demanda!BD127*HTDCOEF!BD127</f>
        <v>67411</v>
      </c>
      <c r="BE127" s="65">
        <f>+demanda!BE127*HTDCOEF!BE127</f>
        <v>50678</v>
      </c>
      <c r="BF127" s="65">
        <f>+demanda!BF127*HTDCOEF!BF127</f>
        <v>224104</v>
      </c>
      <c r="BG127" s="65">
        <f>+demanda!BG127*HTDCOEF!BG127</f>
        <v>166182</v>
      </c>
      <c r="BH127" s="65">
        <f>+demanda!BH127*HTDCOEF!BH127</f>
        <v>19025</v>
      </c>
      <c r="BI127" s="65">
        <f>+demanda!BI127*HTDCOEF!BI127</f>
        <v>76934</v>
      </c>
      <c r="BJ127" s="65">
        <f>+demanda!BJ127*HTDCOEF!BJ127</f>
        <v>39625</v>
      </c>
      <c r="BK127" s="65">
        <f>+demanda!BK127*HTDCOEF!BK127</f>
        <v>92073</v>
      </c>
      <c r="BL127" s="65">
        <f>+demanda!BL127*HTDCOEF!BL127</f>
        <v>19142</v>
      </c>
      <c r="BM127" s="65">
        <f>+demanda!BM127*HTDCOEF!BM127</f>
        <v>5269</v>
      </c>
      <c r="BN127" s="65">
        <f>+demanda!BN127*HTDCOEF!BN127</f>
        <v>317492</v>
      </c>
      <c r="BO127" s="65">
        <f>+demanda!BO127*HTDCOEF!BO127</f>
        <v>132923</v>
      </c>
      <c r="BP127" s="65">
        <f>+demanda!BP127*HTDCOEF!BP127</f>
        <v>264538</v>
      </c>
      <c r="BQ127" s="65">
        <f>+demanda!BQ127*HTDCOEF!BQ127</f>
        <v>621947</v>
      </c>
      <c r="BR127" s="65">
        <f>+demanda!BR127*HTDCOEF!BR127</f>
        <v>182383</v>
      </c>
      <c r="BS127" s="65">
        <f>+demanda!BS127*HTDCOEF!BS127</f>
        <v>511603</v>
      </c>
      <c r="BT127" s="65">
        <f>+demanda!BT127*HTDCOEF!BT127</f>
        <v>280276</v>
      </c>
      <c r="BU127" s="65">
        <f>+demanda!BU127*HTDCOEF!BU127</f>
        <v>105827</v>
      </c>
      <c r="BV127" s="65">
        <f>+demanda!BV127*HTDCOEF!BV127</f>
        <v>1815329</v>
      </c>
      <c r="BW127" s="65">
        <f>+demanda!BW127*HTDCOEF!BW127</f>
        <v>629722</v>
      </c>
      <c r="BX127" s="65">
        <f>+demanda!BX127*HTDCOEF!BX127</f>
        <v>205526</v>
      </c>
      <c r="BY127" s="65">
        <f>+demanda!BY127*HTDCOEF!BY127</f>
        <v>374612</v>
      </c>
      <c r="BZ127" s="65">
        <f>+demanda!BZ127*HTDCOEF!BZ127</f>
        <v>118883</v>
      </c>
      <c r="CA127" s="65">
        <f>+demanda!CA127*HTDCOEF!CA127</f>
        <v>311836</v>
      </c>
      <c r="CB127" s="65">
        <f>+demanda!CB127*HTDCOEF!CB127</f>
        <v>211790</v>
      </c>
      <c r="CC127" s="65">
        <f>+demanda!CC127*HTDCOEF!CC127</f>
        <v>97143</v>
      </c>
      <c r="CD127" s="65">
        <f>+demanda!CD127*HTDCOEF!CD127</f>
        <v>565287</v>
      </c>
      <c r="CE127" s="65">
        <f>+demanda!CE127*HTDCOEF!CE127</f>
        <v>316411</v>
      </c>
      <c r="CF127" s="65">
        <f>+demanda!CF127*HTDCOEF!CF127</f>
        <v>59012</v>
      </c>
      <c r="CG127" s="65">
        <f>+demanda!CG127*HTDCOEF!CG127</f>
        <v>247336</v>
      </c>
      <c r="CH127" s="65">
        <f>+demanda!CH127*HTDCOEF!CH127</f>
        <v>63500</v>
      </c>
      <c r="CI127" s="65">
        <f>+demanda!CI127*HTDCOEF!CI127</f>
        <v>199768</v>
      </c>
      <c r="CJ127" s="65">
        <f>+demanda!CJ127*HTDCOEF!CJ127</f>
        <v>68486</v>
      </c>
      <c r="CK127" s="65">
        <f>+demanda!CK127*HTDCOEF!CK127</f>
        <v>8684</v>
      </c>
      <c r="CL127" s="65">
        <f>+demanda!CL127*HTDCOEF!CL127</f>
        <v>1250042</v>
      </c>
      <c r="CM127" s="65">
        <f>+demanda!CM127*HTDCOEF!CM127</f>
        <v>313310</v>
      </c>
    </row>
    <row r="128" spans="1:91" s="59" customFormat="1" x14ac:dyDescent="0.3">
      <c r="A128" s="60" t="s">
        <v>320</v>
      </c>
      <c r="B128" s="65">
        <f>+demanda!B128*HTDCOEF!B128</f>
        <v>9920671</v>
      </c>
      <c r="C128" s="65">
        <f>+demanda!C128*HTDCOEF!C128</f>
        <v>1833026</v>
      </c>
      <c r="D128" s="65">
        <f>+demanda!D128*HTDCOEF!D128</f>
        <v>1378649</v>
      </c>
      <c r="E128" s="65">
        <f>+demanda!E128*HTDCOEF!E128</f>
        <v>789586</v>
      </c>
      <c r="F128" s="65">
        <f>+demanda!F128*HTDCOEF!F128</f>
        <v>1851605</v>
      </c>
      <c r="G128" s="65">
        <f>+demanda!G128*HTDCOEF!G128</f>
        <v>833402</v>
      </c>
      <c r="H128" s="65">
        <f>+demanda!H128*HTDCOEF!H128</f>
        <v>1010998</v>
      </c>
      <c r="I128" s="65">
        <f>+demanda!I128*HTDCOEF!I128</f>
        <v>4672236</v>
      </c>
      <c r="J128" s="65">
        <f>+demanda!J128*HTDCOEF!J128</f>
        <v>1003842</v>
      </c>
      <c r="K128" s="65">
        <f>+demanda!K128*HTDCOEF!K128</f>
        <v>174365</v>
      </c>
      <c r="L128" s="65">
        <f>+demanda!L128*HTDCOEF!L128</f>
        <v>225650</v>
      </c>
      <c r="M128" s="65">
        <f>+demanda!M128*HTDCOEF!M128</f>
        <v>682508</v>
      </c>
      <c r="N128" s="65">
        <f>+demanda!N128*HTDCOEF!N128</f>
        <v>480464</v>
      </c>
      <c r="O128" s="65">
        <f>+demanda!O128*HTDCOEF!O128</f>
        <v>550965</v>
      </c>
      <c r="P128" s="65">
        <f>+demanda!P128*HTDCOEF!P128</f>
        <v>5248435</v>
      </c>
      <c r="Q128" s="65">
        <f>+demanda!Q128*HTDCOEF!Q128</f>
        <v>829183</v>
      </c>
      <c r="R128" s="65">
        <f>+demanda!R128*HTDCOEF!R128</f>
        <v>1204285</v>
      </c>
      <c r="S128" s="65">
        <f>+demanda!S128*HTDCOEF!S128</f>
        <v>563937</v>
      </c>
      <c r="T128" s="65">
        <f>+demanda!T128*HTDCOEF!T128</f>
        <v>1169097</v>
      </c>
      <c r="U128" s="65">
        <f>+demanda!U128*HTDCOEF!U128</f>
        <v>352938</v>
      </c>
      <c r="V128" s="65">
        <f>+demanda!V128*HTDCOEF!V128</f>
        <v>460034</v>
      </c>
      <c r="W128" s="65">
        <f>+demanda!W128*HTDCOEF!W128</f>
        <v>29785395</v>
      </c>
      <c r="X128" s="65">
        <f>+demanda!X128*HTDCOEF!X128</f>
        <v>4929904</v>
      </c>
      <c r="Y128" s="65">
        <f>+demanda!Y128*HTDCOEF!Y128</f>
        <v>6377225</v>
      </c>
      <c r="Z128" s="65">
        <f>+demanda!Z128*HTDCOEF!Z128</f>
        <v>4864172</v>
      </c>
      <c r="AA128" s="65">
        <f>+demanda!AA128*HTDCOEF!AA128</f>
        <v>4934828</v>
      </c>
      <c r="AB128" s="65">
        <f>+demanda!AB128*HTDCOEF!AB128</f>
        <v>2538973</v>
      </c>
      <c r="AC128" s="65">
        <f>+demanda!AC128*HTDCOEF!AC128</f>
        <v>2052491</v>
      </c>
      <c r="AD128" s="65">
        <f>+demanda!AD128*HTDCOEF!AD128</f>
        <v>10052067</v>
      </c>
      <c r="AE128" s="65">
        <f>+demanda!AE128*HTDCOEF!AE128</f>
        <v>2214034</v>
      </c>
      <c r="AF128" s="65">
        <f>+demanda!AF128*HTDCOEF!AF128</f>
        <v>525630</v>
      </c>
      <c r="AG128" s="65">
        <f>+demanda!AG128*HTDCOEF!AG128</f>
        <v>781732</v>
      </c>
      <c r="AH128" s="65">
        <f>+demanda!AH128*HTDCOEF!AH128</f>
        <v>1427510</v>
      </c>
      <c r="AI128" s="65">
        <f>+demanda!AI128*HTDCOEF!AI128</f>
        <v>1275233</v>
      </c>
      <c r="AJ128" s="65">
        <f>+demanda!AJ128*HTDCOEF!AJ128</f>
        <v>941725</v>
      </c>
      <c r="AK128" s="65">
        <f>+demanda!AK128*HTDCOEF!AK128</f>
        <v>19733328</v>
      </c>
      <c r="AL128" s="65">
        <f>+demanda!AL128*HTDCOEF!AL128</f>
        <v>2715870</v>
      </c>
      <c r="AM128" s="65">
        <f>+demanda!AM128*HTDCOEF!AM128</f>
        <v>5851595</v>
      </c>
      <c r="AN128" s="65">
        <f>+demanda!AN128*HTDCOEF!AN128</f>
        <v>4082440</v>
      </c>
      <c r="AO128" s="65">
        <f>+demanda!AO128*HTDCOEF!AO128</f>
        <v>3507318</v>
      </c>
      <c r="AP128" s="65">
        <f>+demanda!AP128*HTDCOEF!AP128</f>
        <v>1263739</v>
      </c>
      <c r="AQ128" s="65">
        <f>+demanda!AQ128*HTDCOEF!AQ128</f>
        <v>1110766</v>
      </c>
      <c r="AR128" s="65">
        <f>+demanda!AR128*HTDCOEF!AR128</f>
        <v>118852</v>
      </c>
      <c r="AS128" s="65">
        <f>+demanda!AS128*HTDCOEF!AS128</f>
        <v>286803</v>
      </c>
      <c r="AT128" s="65">
        <f>+demanda!AT128*HTDCOEF!AT128</f>
        <v>108654</v>
      </c>
      <c r="AU128" s="65">
        <f>+demanda!AU128*HTDCOEF!AU128</f>
        <v>227833</v>
      </c>
      <c r="AV128" s="65">
        <f>+demanda!AV128*HTDCOEF!AV128</f>
        <v>125572</v>
      </c>
      <c r="AW128" s="65">
        <f>+demanda!AW128*HTDCOEF!AW128</f>
        <v>51623</v>
      </c>
      <c r="AX128" s="65">
        <f>+demanda!AX128*HTDCOEF!AX128</f>
        <v>590649</v>
      </c>
      <c r="AY128" s="65">
        <f>+demanda!AY128*HTDCOEF!AY128</f>
        <v>323040</v>
      </c>
      <c r="AZ128" s="65">
        <f>+demanda!AZ128*HTDCOEF!AZ128</f>
        <v>90422</v>
      </c>
      <c r="BA128" s="65">
        <f>+demanda!BA128*HTDCOEF!BA128</f>
        <v>197200</v>
      </c>
      <c r="BB128" s="65">
        <f>+demanda!BB128*HTDCOEF!BB128</f>
        <v>64872</v>
      </c>
      <c r="BC128" s="65">
        <f>+demanda!BC128*HTDCOEF!BC128</f>
        <v>130377</v>
      </c>
      <c r="BD128" s="65">
        <f>+demanda!BD128*HTDCOEF!BD128</f>
        <v>99375</v>
      </c>
      <c r="BE128" s="65">
        <f>+demanda!BE128*HTDCOEF!BE128</f>
        <v>44522</v>
      </c>
      <c r="BF128" s="65">
        <f>+demanda!BF128*HTDCOEF!BF128</f>
        <v>216312</v>
      </c>
      <c r="BG128" s="65">
        <f>+demanda!BG128*HTDCOEF!BG128</f>
        <v>160761</v>
      </c>
      <c r="BH128" s="65">
        <f>+demanda!BH128*HTDCOEF!BH128</f>
        <v>28431</v>
      </c>
      <c r="BI128" s="65">
        <f>+demanda!BI128*HTDCOEF!BI128</f>
        <v>89603</v>
      </c>
      <c r="BJ128" s="65">
        <f>+demanda!BJ128*HTDCOEF!BJ128</f>
        <v>43781</v>
      </c>
      <c r="BK128" s="65">
        <f>+demanda!BK128*HTDCOEF!BK128</f>
        <v>97455</v>
      </c>
      <c r="BL128" s="65">
        <f>+demanda!BL128*HTDCOEF!BL128</f>
        <v>26197</v>
      </c>
      <c r="BM128" s="65">
        <f>+demanda!BM128*HTDCOEF!BM128</f>
        <v>7100</v>
      </c>
      <c r="BN128" s="65">
        <f>+demanda!BN128*HTDCOEF!BN128</f>
        <v>374336</v>
      </c>
      <c r="BO128" s="65">
        <f>+demanda!BO128*HTDCOEF!BO128</f>
        <v>162280</v>
      </c>
      <c r="BP128" s="65">
        <f>+demanda!BP128*HTDCOEF!BP128</f>
        <v>372006</v>
      </c>
      <c r="BQ128" s="65">
        <f>+demanda!BQ128*HTDCOEF!BQ128</f>
        <v>738157</v>
      </c>
      <c r="BR128" s="65">
        <f>+demanda!BR128*HTDCOEF!BR128</f>
        <v>191184</v>
      </c>
      <c r="BS128" s="65">
        <f>+demanda!BS128*HTDCOEF!BS128</f>
        <v>449580</v>
      </c>
      <c r="BT128" s="65">
        <f>+demanda!BT128*HTDCOEF!BT128</f>
        <v>400400</v>
      </c>
      <c r="BU128" s="65">
        <f>+demanda!BU128*HTDCOEF!BU128</f>
        <v>95112</v>
      </c>
      <c r="BV128" s="65">
        <f>+demanda!BV128*HTDCOEF!BV128</f>
        <v>2025618</v>
      </c>
      <c r="BW128" s="65">
        <f>+demanda!BW128*HTDCOEF!BW128</f>
        <v>657845</v>
      </c>
      <c r="BX128" s="65">
        <f>+demanda!BX128*HTDCOEF!BX128</f>
        <v>261272</v>
      </c>
      <c r="BY128" s="65">
        <f>+demanda!BY128*HTDCOEF!BY128</f>
        <v>426243</v>
      </c>
      <c r="BZ128" s="65">
        <f>+demanda!BZ128*HTDCOEF!BZ128</f>
        <v>118656</v>
      </c>
      <c r="CA128" s="65">
        <f>+demanda!CA128*HTDCOEF!CA128</f>
        <v>245474</v>
      </c>
      <c r="CB128" s="65">
        <f>+demanda!CB128*HTDCOEF!CB128</f>
        <v>276392</v>
      </c>
      <c r="CC128" s="65">
        <f>+demanda!CC128*HTDCOEF!CC128</f>
        <v>82759</v>
      </c>
      <c r="CD128" s="65">
        <f>+demanda!CD128*HTDCOEF!CD128</f>
        <v>511654</v>
      </c>
      <c r="CE128" s="65">
        <f>+demanda!CE128*HTDCOEF!CE128</f>
        <v>291585</v>
      </c>
      <c r="CF128" s="65">
        <f>+demanda!CF128*HTDCOEF!CF128</f>
        <v>110734</v>
      </c>
      <c r="CG128" s="65">
        <f>+demanda!CG128*HTDCOEF!CG128</f>
        <v>311915</v>
      </c>
      <c r="CH128" s="65">
        <f>+demanda!CH128*HTDCOEF!CH128</f>
        <v>72528</v>
      </c>
      <c r="CI128" s="65">
        <f>+demanda!CI128*HTDCOEF!CI128</f>
        <v>204107</v>
      </c>
      <c r="CJ128" s="65">
        <f>+demanda!CJ128*HTDCOEF!CJ128</f>
        <v>124009</v>
      </c>
      <c r="CK128" s="65">
        <f>+demanda!CK128*HTDCOEF!CK128</f>
        <v>12353</v>
      </c>
      <c r="CL128" s="65">
        <f>+demanda!CL128*HTDCOEF!CL128</f>
        <v>1513964</v>
      </c>
      <c r="CM128" s="65">
        <f>+demanda!CM128*HTDCOEF!CM128</f>
        <v>366260</v>
      </c>
    </row>
    <row r="129" spans="1:91" s="59" customFormat="1" x14ac:dyDescent="0.3">
      <c r="A129" s="64" t="s">
        <v>321</v>
      </c>
      <c r="B129" s="65">
        <f>+demanda!B129*HTDCOEF!B129</f>
        <v>10990468</v>
      </c>
      <c r="C129" s="65">
        <f>+demanda!C129*HTDCOEF!C129</f>
        <v>1947800</v>
      </c>
      <c r="D129" s="65">
        <f>+demanda!D129*HTDCOEF!D129</f>
        <v>1742424</v>
      </c>
      <c r="E129" s="65">
        <f>+demanda!E129*HTDCOEF!E129</f>
        <v>825172</v>
      </c>
      <c r="F129" s="65">
        <f>+demanda!F129*HTDCOEF!F129</f>
        <v>2157781</v>
      </c>
      <c r="G129" s="65">
        <f>+demanda!G129*HTDCOEF!G129</f>
        <v>922525</v>
      </c>
      <c r="H129" s="65">
        <f>+demanda!H129*HTDCOEF!H129</f>
        <v>1016352</v>
      </c>
      <c r="I129" s="65">
        <f>+demanda!I129*HTDCOEF!I129</f>
        <v>5422886</v>
      </c>
      <c r="J129" s="65">
        <f>+demanda!J129*HTDCOEF!J129</f>
        <v>1168278</v>
      </c>
      <c r="K129" s="65">
        <f>+demanda!K129*HTDCOEF!K129</f>
        <v>238985</v>
      </c>
      <c r="L129" s="65">
        <f>+demanda!L129*HTDCOEF!L129</f>
        <v>250684</v>
      </c>
      <c r="M129" s="65">
        <f>+demanda!M129*HTDCOEF!M129</f>
        <v>917351</v>
      </c>
      <c r="N129" s="65">
        <f>+demanda!N129*HTDCOEF!N129</f>
        <v>580731</v>
      </c>
      <c r="O129" s="65">
        <f>+demanda!O129*HTDCOEF!O129</f>
        <v>554884</v>
      </c>
      <c r="P129" s="65">
        <f>+demanda!P129*HTDCOEF!P129</f>
        <v>5567582</v>
      </c>
      <c r="Q129" s="65">
        <f>+demanda!Q129*HTDCOEF!Q129</f>
        <v>779523</v>
      </c>
      <c r="R129" s="65">
        <f>+demanda!R129*HTDCOEF!R129</f>
        <v>1503440</v>
      </c>
      <c r="S129" s="65">
        <f>+demanda!S129*HTDCOEF!S129</f>
        <v>574488</v>
      </c>
      <c r="T129" s="65">
        <f>+demanda!T129*HTDCOEF!T129</f>
        <v>1240431</v>
      </c>
      <c r="U129" s="65">
        <f>+demanda!U129*HTDCOEF!U129</f>
        <v>341794</v>
      </c>
      <c r="V129" s="65">
        <f>+demanda!V129*HTDCOEF!V129</f>
        <v>461468</v>
      </c>
      <c r="W129" s="65">
        <f>+demanda!W129*HTDCOEF!W129</f>
        <v>35111326</v>
      </c>
      <c r="X129" s="65">
        <f>+demanda!X129*HTDCOEF!X129</f>
        <v>5465281</v>
      </c>
      <c r="Y129" s="65">
        <f>+demanda!Y129*HTDCOEF!Y129</f>
        <v>8956158</v>
      </c>
      <c r="Z129" s="65">
        <f>+demanda!Z129*HTDCOEF!Z129</f>
        <v>5247608</v>
      </c>
      <c r="AA129" s="65">
        <f>+demanda!AA129*HTDCOEF!AA129</f>
        <v>6091232</v>
      </c>
      <c r="AB129" s="65">
        <f>+demanda!AB129*HTDCOEF!AB129</f>
        <v>2844684</v>
      </c>
      <c r="AC129" s="65">
        <f>+demanda!AC129*HTDCOEF!AC129</f>
        <v>2029532</v>
      </c>
      <c r="AD129" s="65">
        <f>+demanda!AD129*HTDCOEF!AD129</f>
        <v>12216496</v>
      </c>
      <c r="AE129" s="65">
        <f>+demanda!AE129*HTDCOEF!AE129</f>
        <v>2678849</v>
      </c>
      <c r="AF129" s="65">
        <f>+demanda!AF129*HTDCOEF!AF129</f>
        <v>826105</v>
      </c>
      <c r="AG129" s="65">
        <f>+demanda!AG129*HTDCOEF!AG129</f>
        <v>908654</v>
      </c>
      <c r="AH129" s="65">
        <f>+demanda!AH129*HTDCOEF!AH129</f>
        <v>2036903</v>
      </c>
      <c r="AI129" s="65">
        <f>+demanda!AI129*HTDCOEF!AI129</f>
        <v>1598728</v>
      </c>
      <c r="AJ129" s="65">
        <f>+demanda!AJ129*HTDCOEF!AJ129</f>
        <v>940874</v>
      </c>
      <c r="AK129" s="65">
        <f>+demanda!AK129*HTDCOEF!AK129</f>
        <v>22894830</v>
      </c>
      <c r="AL129" s="65">
        <f>+demanda!AL129*HTDCOEF!AL129</f>
        <v>2786431</v>
      </c>
      <c r="AM129" s="65">
        <f>+demanda!AM129*HTDCOEF!AM129</f>
        <v>8130054</v>
      </c>
      <c r="AN129" s="65">
        <f>+demanda!AN129*HTDCOEF!AN129</f>
        <v>4338953</v>
      </c>
      <c r="AO129" s="65">
        <f>+demanda!AO129*HTDCOEF!AO129</f>
        <v>4054329</v>
      </c>
      <c r="AP129" s="65">
        <f>+demanda!AP129*HTDCOEF!AP129</f>
        <v>1245956</v>
      </c>
      <c r="AQ129" s="65">
        <f>+demanda!AQ129*HTDCOEF!AQ129</f>
        <v>1088657</v>
      </c>
      <c r="AR129" s="65">
        <f>+demanda!AR129*HTDCOEF!AR129</f>
        <v>185257</v>
      </c>
      <c r="AS129" s="65">
        <f>+demanda!AS129*HTDCOEF!AS129</f>
        <v>326726</v>
      </c>
      <c r="AT129" s="65">
        <f>+demanda!AT129*HTDCOEF!AT129</f>
        <v>86049</v>
      </c>
      <c r="AU129" s="65">
        <f>+demanda!AU129*HTDCOEF!AU129</f>
        <v>230734</v>
      </c>
      <c r="AV129" s="65">
        <f>+demanda!AV129*HTDCOEF!AV129</f>
        <v>147689</v>
      </c>
      <c r="AW129" s="65">
        <f>+demanda!AW129*HTDCOEF!AW129</f>
        <v>46932</v>
      </c>
      <c r="AX129" s="65">
        <f>+demanda!AX129*HTDCOEF!AX129</f>
        <v>611199</v>
      </c>
      <c r="AY129" s="65">
        <f>+demanda!AY129*HTDCOEF!AY129</f>
        <v>313214</v>
      </c>
      <c r="AZ129" s="65">
        <f>+demanda!AZ129*HTDCOEF!AZ129</f>
        <v>153172</v>
      </c>
      <c r="BA129" s="65">
        <f>+demanda!BA129*HTDCOEF!BA129</f>
        <v>232757</v>
      </c>
      <c r="BB129" s="65">
        <f>+demanda!BB129*HTDCOEF!BB129</f>
        <v>53379</v>
      </c>
      <c r="BC129" s="65">
        <f>+demanda!BC129*HTDCOEF!BC129</f>
        <v>141675</v>
      </c>
      <c r="BD129" s="65">
        <f>+demanda!BD129*HTDCOEF!BD129</f>
        <v>112339</v>
      </c>
      <c r="BE129" s="65">
        <f>+demanda!BE129*HTDCOEF!BE129</f>
        <v>41171</v>
      </c>
      <c r="BF129" s="65">
        <f>+demanda!BF129*HTDCOEF!BF129</f>
        <v>258698</v>
      </c>
      <c r="BG129" s="65">
        <f>+demanda!BG129*HTDCOEF!BG129</f>
        <v>175085</v>
      </c>
      <c r="BH129" s="65">
        <f>+demanda!BH129*HTDCOEF!BH129</f>
        <v>32084</v>
      </c>
      <c r="BI129" s="65">
        <f>+demanda!BI129*HTDCOEF!BI129</f>
        <v>93969</v>
      </c>
      <c r="BJ129" s="65">
        <f>+demanda!BJ129*HTDCOEF!BJ129</f>
        <v>32670</v>
      </c>
      <c r="BK129" s="65">
        <f>+demanda!BK129*HTDCOEF!BK129</f>
        <v>89059</v>
      </c>
      <c r="BL129" s="65">
        <f>+demanda!BL129*HTDCOEF!BL129</f>
        <v>35350</v>
      </c>
      <c r="BM129" s="65">
        <f>+demanda!BM129*HTDCOEF!BM129</f>
        <v>5760</v>
      </c>
      <c r="BN129" s="65">
        <f>+demanda!BN129*HTDCOEF!BN129</f>
        <v>352500</v>
      </c>
      <c r="BO129" s="65">
        <f>+demanda!BO129*HTDCOEF!BO129</f>
        <v>138129</v>
      </c>
      <c r="BP129" s="65">
        <f>+demanda!BP129*HTDCOEF!BP129</f>
        <v>579428</v>
      </c>
      <c r="BQ129" s="65">
        <f>+demanda!BQ129*HTDCOEF!BQ129</f>
        <v>934433</v>
      </c>
      <c r="BR129" s="65">
        <f>+demanda!BR129*HTDCOEF!BR129</f>
        <v>143488</v>
      </c>
      <c r="BS129" s="65">
        <f>+demanda!BS129*HTDCOEF!BS129</f>
        <v>458832</v>
      </c>
      <c r="BT129" s="65">
        <f>+demanda!BT129*HTDCOEF!BT129</f>
        <v>492899</v>
      </c>
      <c r="BU129" s="65">
        <f>+demanda!BU129*HTDCOEF!BU129</f>
        <v>83815</v>
      </c>
      <c r="BV129" s="65">
        <f>+demanda!BV129*HTDCOEF!BV129</f>
        <v>2161308</v>
      </c>
      <c r="BW129" s="65">
        <f>+demanda!BW129*HTDCOEF!BW129</f>
        <v>611078</v>
      </c>
      <c r="BX129" s="65">
        <f>+demanda!BX129*HTDCOEF!BX129</f>
        <v>419902</v>
      </c>
      <c r="BY129" s="65">
        <f>+demanda!BY129*HTDCOEF!BY129</f>
        <v>576595</v>
      </c>
      <c r="BZ129" s="65">
        <f>+demanda!BZ129*HTDCOEF!BZ129</f>
        <v>90359</v>
      </c>
      <c r="CA129" s="65">
        <f>+demanda!CA129*HTDCOEF!CA129</f>
        <v>273633</v>
      </c>
      <c r="CB129" s="65">
        <f>+demanda!CB129*HTDCOEF!CB129</f>
        <v>326430</v>
      </c>
      <c r="CC129" s="65">
        <f>+demanda!CC129*HTDCOEF!CC129</f>
        <v>72863</v>
      </c>
      <c r="CD129" s="65">
        <f>+demanda!CD129*HTDCOEF!CD129</f>
        <v>623015</v>
      </c>
      <c r="CE129" s="65">
        <f>+demanda!CE129*HTDCOEF!CE129</f>
        <v>296052</v>
      </c>
      <c r="CF129" s="65">
        <f>+demanda!CF129*HTDCOEF!CF129</f>
        <v>159526</v>
      </c>
      <c r="CG129" s="65">
        <f>+demanda!CG129*HTDCOEF!CG129</f>
        <v>357838</v>
      </c>
      <c r="CH129" s="65">
        <f>+demanda!CH129*HTDCOEF!CH129</f>
        <v>53128</v>
      </c>
      <c r="CI129" s="65">
        <f>+demanda!CI129*HTDCOEF!CI129</f>
        <v>185199</v>
      </c>
      <c r="CJ129" s="65">
        <f>+demanda!CJ129*HTDCOEF!CJ129</f>
        <v>166470</v>
      </c>
      <c r="CK129" s="65">
        <f>+demanda!CK129*HTDCOEF!CK129</f>
        <v>10952</v>
      </c>
      <c r="CL129" s="65">
        <f>+demanda!CL129*HTDCOEF!CL129</f>
        <v>1538293</v>
      </c>
      <c r="CM129" s="65">
        <f>+demanda!CM129*HTDCOEF!CM129</f>
        <v>315026</v>
      </c>
    </row>
    <row r="130" spans="1:91" s="59" customFormat="1" x14ac:dyDescent="0.3">
      <c r="A130" s="64" t="s">
        <v>322</v>
      </c>
      <c r="B130" s="65">
        <f>+demanda!B130*HTDCOEF!B130</f>
        <v>12292936</v>
      </c>
      <c r="C130" s="65">
        <f>+demanda!C130*HTDCOEF!C130</f>
        <v>2076997</v>
      </c>
      <c r="D130" s="65">
        <f>+demanda!D130*HTDCOEF!D130</f>
        <v>1904858</v>
      </c>
      <c r="E130" s="65">
        <f>+demanda!E130*HTDCOEF!E130</f>
        <v>940475</v>
      </c>
      <c r="F130" s="65">
        <f>+demanda!F130*HTDCOEF!F130</f>
        <v>2446021</v>
      </c>
      <c r="G130" s="65">
        <f>+demanda!G130*HTDCOEF!G130</f>
        <v>1064780</v>
      </c>
      <c r="H130" s="65">
        <f>+demanda!H130*HTDCOEF!H130</f>
        <v>961454</v>
      </c>
      <c r="I130" s="65">
        <f>+demanda!I130*HTDCOEF!I130</f>
        <v>6075062</v>
      </c>
      <c r="J130" s="65">
        <f>+demanda!J130*HTDCOEF!J130</f>
        <v>1324060</v>
      </c>
      <c r="K130" s="65">
        <f>+demanda!K130*HTDCOEF!K130</f>
        <v>242215</v>
      </c>
      <c r="L130" s="65">
        <f>+demanda!L130*HTDCOEF!L130</f>
        <v>289197</v>
      </c>
      <c r="M130" s="65">
        <f>+demanda!M130*HTDCOEF!M130</f>
        <v>944381</v>
      </c>
      <c r="N130" s="65">
        <f>+demanda!N130*HTDCOEF!N130</f>
        <v>667640</v>
      </c>
      <c r="O130" s="65">
        <f>+demanda!O130*HTDCOEF!O130</f>
        <v>480539</v>
      </c>
      <c r="P130" s="65">
        <f>+demanda!P130*HTDCOEF!P130</f>
        <v>6217875</v>
      </c>
      <c r="Q130" s="65">
        <f>+demanda!Q130*HTDCOEF!Q130</f>
        <v>752937</v>
      </c>
      <c r="R130" s="65">
        <f>+demanda!R130*HTDCOEF!R130</f>
        <v>1662644</v>
      </c>
      <c r="S130" s="65">
        <f>+demanda!S130*HTDCOEF!S130</f>
        <v>651278</v>
      </c>
      <c r="T130" s="65">
        <f>+demanda!T130*HTDCOEF!T130</f>
        <v>1501640</v>
      </c>
      <c r="U130" s="65">
        <f>+demanda!U130*HTDCOEF!U130</f>
        <v>397141</v>
      </c>
      <c r="V130" s="65">
        <f>+demanda!V130*HTDCOEF!V130</f>
        <v>480915</v>
      </c>
      <c r="W130" s="65">
        <f>+demanda!W130*HTDCOEF!W130</f>
        <v>42121775</v>
      </c>
      <c r="X130" s="65">
        <f>+demanda!X130*HTDCOEF!X130</f>
        <v>6515807</v>
      </c>
      <c r="Y130" s="65">
        <f>+demanda!Y130*HTDCOEF!Y130</f>
        <v>10386341</v>
      </c>
      <c r="Z130" s="65">
        <f>+demanda!Z130*HTDCOEF!Z130</f>
        <v>6135261</v>
      </c>
      <c r="AA130" s="65">
        <f>+demanda!AA130*HTDCOEF!AA130</f>
        <v>7831221</v>
      </c>
      <c r="AB130" s="65">
        <f>+demanda!AB130*HTDCOEF!AB130</f>
        <v>3563187</v>
      </c>
      <c r="AC130" s="65">
        <f>+demanda!AC130*HTDCOEF!AC130</f>
        <v>1922656</v>
      </c>
      <c r="AD130" s="65">
        <f>+demanda!AD130*HTDCOEF!AD130</f>
        <v>15608687</v>
      </c>
      <c r="AE130" s="65">
        <f>+demanda!AE130*HTDCOEF!AE130</f>
        <v>3799539</v>
      </c>
      <c r="AF130" s="65">
        <f>+demanda!AF130*HTDCOEF!AF130</f>
        <v>936133</v>
      </c>
      <c r="AG130" s="65">
        <f>+demanda!AG130*HTDCOEF!AG130</f>
        <v>1175547</v>
      </c>
      <c r="AH130" s="65">
        <f>+demanda!AH130*HTDCOEF!AH130</f>
        <v>2406169</v>
      </c>
      <c r="AI130" s="65">
        <f>+demanda!AI130*HTDCOEF!AI130</f>
        <v>2139156</v>
      </c>
      <c r="AJ130" s="65">
        <f>+demanda!AJ130*HTDCOEF!AJ130</f>
        <v>830820</v>
      </c>
      <c r="AK130" s="65">
        <f>+demanda!AK130*HTDCOEF!AK130</f>
        <v>26513088</v>
      </c>
      <c r="AL130" s="65">
        <f>+demanda!AL130*HTDCOEF!AL130</f>
        <v>2716268</v>
      </c>
      <c r="AM130" s="65">
        <f>+demanda!AM130*HTDCOEF!AM130</f>
        <v>9450208</v>
      </c>
      <c r="AN130" s="65">
        <f>+demanda!AN130*HTDCOEF!AN130</f>
        <v>4959713</v>
      </c>
      <c r="AO130" s="65">
        <f>+demanda!AO130*HTDCOEF!AO130</f>
        <v>5425052</v>
      </c>
      <c r="AP130" s="65">
        <f>+demanda!AP130*HTDCOEF!AP130</f>
        <v>1424030</v>
      </c>
      <c r="AQ130" s="65">
        <f>+demanda!AQ130*HTDCOEF!AQ130</f>
        <v>1091837</v>
      </c>
      <c r="AR130" s="65">
        <f>+demanda!AR130*HTDCOEF!AR130</f>
        <v>228909</v>
      </c>
      <c r="AS130" s="65">
        <f>+demanda!AS130*HTDCOEF!AS130</f>
        <v>380127</v>
      </c>
      <c r="AT130" s="65">
        <f>+demanda!AT130*HTDCOEF!AT130</f>
        <v>72712</v>
      </c>
      <c r="AU130" s="65">
        <f>+demanda!AU130*HTDCOEF!AU130</f>
        <v>226091</v>
      </c>
      <c r="AV130" s="65">
        <f>+demanda!AV130*HTDCOEF!AV130</f>
        <v>171922</v>
      </c>
      <c r="AW130" s="65">
        <f>+demanda!AW130*HTDCOEF!AW130</f>
        <v>47918</v>
      </c>
      <c r="AX130" s="65">
        <f>+demanda!AX130*HTDCOEF!AX130</f>
        <v>686330</v>
      </c>
      <c r="AY130" s="65">
        <f>+demanda!AY130*HTDCOEF!AY130</f>
        <v>262989</v>
      </c>
      <c r="AZ130" s="65">
        <f>+demanda!AZ130*HTDCOEF!AZ130</f>
        <v>189343</v>
      </c>
      <c r="BA130" s="65">
        <f>+demanda!BA130*HTDCOEF!BA130</f>
        <v>289088</v>
      </c>
      <c r="BB130" s="65">
        <f>+demanda!BB130*HTDCOEF!BB130</f>
        <v>47748</v>
      </c>
      <c r="BC130" s="65">
        <f>+demanda!BC130*HTDCOEF!BC130</f>
        <v>137410</v>
      </c>
      <c r="BD130" s="65">
        <f>+demanda!BD130*HTDCOEF!BD130</f>
        <v>143959</v>
      </c>
      <c r="BE130" s="65">
        <f>+demanda!BE130*HTDCOEF!BE130</f>
        <v>42519</v>
      </c>
      <c r="BF130" s="65">
        <f>+demanda!BF130*HTDCOEF!BF130</f>
        <v>334995</v>
      </c>
      <c r="BG130" s="65">
        <f>+demanda!BG130*HTDCOEF!BG130</f>
        <v>138999</v>
      </c>
      <c r="BH130" s="65">
        <f>+demanda!BH130*HTDCOEF!BH130</f>
        <v>39566</v>
      </c>
      <c r="BI130" s="65">
        <f>+demanda!BI130*HTDCOEF!BI130</f>
        <v>91039</v>
      </c>
      <c r="BJ130" s="65">
        <f>+demanda!BJ130*HTDCOEF!BJ130</f>
        <v>24964</v>
      </c>
      <c r="BK130" s="65">
        <f>+demanda!BK130*HTDCOEF!BK130</f>
        <v>88681</v>
      </c>
      <c r="BL130" s="65">
        <f>+demanda!BL130*HTDCOEF!BL130</f>
        <v>27963</v>
      </c>
      <c r="BM130" s="65">
        <f>+demanda!BM130*HTDCOEF!BM130</f>
        <v>5399</v>
      </c>
      <c r="BN130" s="65">
        <f>+demanda!BN130*HTDCOEF!BN130</f>
        <v>351335</v>
      </c>
      <c r="BO130" s="65">
        <f>+demanda!BO130*HTDCOEF!BO130</f>
        <v>123990</v>
      </c>
      <c r="BP130" s="65">
        <f>+demanda!BP130*HTDCOEF!BP130</f>
        <v>902001</v>
      </c>
      <c r="BQ130" s="65">
        <f>+demanda!BQ130*HTDCOEF!BQ130</f>
        <v>1210633</v>
      </c>
      <c r="BR130" s="65">
        <f>+demanda!BR130*HTDCOEF!BR130</f>
        <v>127223</v>
      </c>
      <c r="BS130" s="65">
        <f>+demanda!BS130*HTDCOEF!BS130</f>
        <v>497562</v>
      </c>
      <c r="BT130" s="65">
        <f>+demanda!BT130*HTDCOEF!BT130</f>
        <v>659917</v>
      </c>
      <c r="BU130" s="65">
        <f>+demanda!BU130*HTDCOEF!BU130</f>
        <v>86523</v>
      </c>
      <c r="BV130" s="65">
        <f>+demanda!BV130*HTDCOEF!BV130</f>
        <v>2529662</v>
      </c>
      <c r="BW130" s="65">
        <f>+demanda!BW130*HTDCOEF!BW130</f>
        <v>502287</v>
      </c>
      <c r="BX130" s="65">
        <f>+demanda!BX130*HTDCOEF!BX130</f>
        <v>732355</v>
      </c>
      <c r="BY130" s="65">
        <f>+demanda!BY130*HTDCOEF!BY130</f>
        <v>882869</v>
      </c>
      <c r="BZ130" s="65">
        <f>+demanda!BZ130*HTDCOEF!BZ130</f>
        <v>85238</v>
      </c>
      <c r="CA130" s="65">
        <f>+demanda!CA130*HTDCOEF!CA130</f>
        <v>320575</v>
      </c>
      <c r="CB130" s="65">
        <f>+demanda!CB130*HTDCOEF!CB130</f>
        <v>520089</v>
      </c>
      <c r="CC130" s="65">
        <f>+demanda!CC130*HTDCOEF!CC130</f>
        <v>78213</v>
      </c>
      <c r="CD130" s="65">
        <f>+demanda!CD130*HTDCOEF!CD130</f>
        <v>954203</v>
      </c>
      <c r="CE130" s="65">
        <f>+demanda!CE130*HTDCOEF!CE130</f>
        <v>225997</v>
      </c>
      <c r="CF130" s="65">
        <f>+demanda!CF130*HTDCOEF!CF130</f>
        <v>169646</v>
      </c>
      <c r="CG130" s="65">
        <f>+demanda!CG130*HTDCOEF!CG130</f>
        <v>327764</v>
      </c>
      <c r="CH130" s="65">
        <f>+demanda!CH130*HTDCOEF!CH130</f>
        <v>41985</v>
      </c>
      <c r="CI130" s="65">
        <f>+demanda!CI130*HTDCOEF!CI130</f>
        <v>176987</v>
      </c>
      <c r="CJ130" s="65">
        <f>+demanda!CJ130*HTDCOEF!CJ130</f>
        <v>139828</v>
      </c>
      <c r="CK130" s="65">
        <f>+demanda!CK130*HTDCOEF!CK130</f>
        <v>8310</v>
      </c>
      <c r="CL130" s="65">
        <f>+demanda!CL130*HTDCOEF!CL130</f>
        <v>1575458</v>
      </c>
      <c r="CM130" s="65">
        <f>+demanda!CM130*HTDCOEF!CM130</f>
        <v>276290</v>
      </c>
    </row>
    <row r="131" spans="1:91" s="59" customFormat="1" x14ac:dyDescent="0.3">
      <c r="A131" s="64" t="s">
        <v>323</v>
      </c>
      <c r="B131" s="65">
        <f>+demanda!B131*HTDCOEF!B131</f>
        <v>12889916</v>
      </c>
      <c r="C131" s="65">
        <f>+demanda!C131*HTDCOEF!C131</f>
        <v>2172087</v>
      </c>
      <c r="D131" s="65">
        <f>+demanda!D131*HTDCOEF!D131</f>
        <v>1954444</v>
      </c>
      <c r="E131" s="65">
        <f>+demanda!E131*HTDCOEF!E131</f>
        <v>976398</v>
      </c>
      <c r="F131" s="65">
        <f>+demanda!F131*HTDCOEF!F131</f>
        <v>2497068</v>
      </c>
      <c r="G131" s="65">
        <f>+demanda!G131*HTDCOEF!G131</f>
        <v>1102225</v>
      </c>
      <c r="H131" s="65">
        <f>+demanda!H131*HTDCOEF!H131</f>
        <v>855535</v>
      </c>
      <c r="I131" s="65">
        <f>+demanda!I131*HTDCOEF!I131</f>
        <v>6526507</v>
      </c>
      <c r="J131" s="65">
        <f>+demanda!J131*HTDCOEF!J131</f>
        <v>1370076</v>
      </c>
      <c r="K131" s="65">
        <f>+demanda!K131*HTDCOEF!K131</f>
        <v>284123</v>
      </c>
      <c r="L131" s="65">
        <f>+demanda!L131*HTDCOEF!L131</f>
        <v>310782</v>
      </c>
      <c r="M131" s="65">
        <f>+demanda!M131*HTDCOEF!M131</f>
        <v>941909</v>
      </c>
      <c r="N131" s="65">
        <f>+demanda!N131*HTDCOEF!N131</f>
        <v>686788</v>
      </c>
      <c r="O131" s="65">
        <f>+demanda!O131*HTDCOEF!O131</f>
        <v>448780</v>
      </c>
      <c r="P131" s="65">
        <f>+demanda!P131*HTDCOEF!P131</f>
        <v>6363409</v>
      </c>
      <c r="Q131" s="65">
        <f>+demanda!Q131*HTDCOEF!Q131</f>
        <v>802011</v>
      </c>
      <c r="R131" s="65">
        <f>+demanda!R131*HTDCOEF!R131</f>
        <v>1670321</v>
      </c>
      <c r="S131" s="65">
        <f>+demanda!S131*HTDCOEF!S131</f>
        <v>665616</v>
      </c>
      <c r="T131" s="65">
        <f>+demanda!T131*HTDCOEF!T131</f>
        <v>1555159</v>
      </c>
      <c r="U131" s="65">
        <f>+demanda!U131*HTDCOEF!U131</f>
        <v>415437</v>
      </c>
      <c r="V131" s="65">
        <f>+demanda!V131*HTDCOEF!V131</f>
        <v>406755</v>
      </c>
      <c r="W131" s="65">
        <f>+demanda!W131*HTDCOEF!W131</f>
        <v>46140100</v>
      </c>
      <c r="X131" s="65">
        <f>+demanda!X131*HTDCOEF!X131</f>
        <v>7285972</v>
      </c>
      <c r="Y131" s="65">
        <f>+demanda!Y131*HTDCOEF!Y131</f>
        <v>10779452</v>
      </c>
      <c r="Z131" s="65">
        <f>+demanda!Z131*HTDCOEF!Z131</f>
        <v>6745851</v>
      </c>
      <c r="AA131" s="65">
        <f>+demanda!AA131*HTDCOEF!AA131</f>
        <v>8699452</v>
      </c>
      <c r="AB131" s="65">
        <f>+demanda!AB131*HTDCOEF!AB131</f>
        <v>4014057</v>
      </c>
      <c r="AC131" s="65">
        <f>+demanda!AC131*HTDCOEF!AC131</f>
        <v>1701671</v>
      </c>
      <c r="AD131" s="65">
        <f>+demanda!AD131*HTDCOEF!AD131</f>
        <v>18268800</v>
      </c>
      <c r="AE131" s="65">
        <f>+demanda!AE131*HTDCOEF!AE131</f>
        <v>4337352</v>
      </c>
      <c r="AF131" s="65">
        <f>+demanda!AF131*HTDCOEF!AF131</f>
        <v>1192546</v>
      </c>
      <c r="AG131" s="65">
        <f>+demanda!AG131*HTDCOEF!AG131</f>
        <v>1428336</v>
      </c>
      <c r="AH131" s="65">
        <f>+demanda!AH131*HTDCOEF!AH131</f>
        <v>2735338</v>
      </c>
      <c r="AI131" s="65">
        <f>+demanda!AI131*HTDCOEF!AI131</f>
        <v>2416113</v>
      </c>
      <c r="AJ131" s="65">
        <f>+demanda!AJ131*HTDCOEF!AJ131</f>
        <v>786584</v>
      </c>
      <c r="AK131" s="65">
        <f>+demanda!AK131*HTDCOEF!AK131</f>
        <v>27871300</v>
      </c>
      <c r="AL131" s="65">
        <f>+demanda!AL131*HTDCOEF!AL131</f>
        <v>2948620</v>
      </c>
      <c r="AM131" s="65">
        <f>+demanda!AM131*HTDCOEF!AM131</f>
        <v>9586906</v>
      </c>
      <c r="AN131" s="65">
        <f>+demanda!AN131*HTDCOEF!AN131</f>
        <v>5317515</v>
      </c>
      <c r="AO131" s="65">
        <f>+demanda!AO131*HTDCOEF!AO131</f>
        <v>5964114</v>
      </c>
      <c r="AP131" s="65">
        <f>+demanda!AP131*HTDCOEF!AP131</f>
        <v>1597944</v>
      </c>
      <c r="AQ131" s="65">
        <f>+demanda!AQ131*HTDCOEF!AQ131</f>
        <v>915087</v>
      </c>
      <c r="AR131" s="65">
        <f>+demanda!AR131*HTDCOEF!AR131</f>
        <v>248328</v>
      </c>
      <c r="AS131" s="65">
        <f>+demanda!AS131*HTDCOEF!AS131</f>
        <v>375881</v>
      </c>
      <c r="AT131" s="65">
        <f>+demanda!AT131*HTDCOEF!AT131</f>
        <v>87450</v>
      </c>
      <c r="AU131" s="65">
        <f>+demanda!AU131*HTDCOEF!AU131</f>
        <v>264810</v>
      </c>
      <c r="AV131" s="65">
        <f>+demanda!AV131*HTDCOEF!AV131</f>
        <v>168823</v>
      </c>
      <c r="AW131" s="65">
        <f>+demanda!AW131*HTDCOEF!AW131</f>
        <v>52629</v>
      </c>
      <c r="AX131" s="65">
        <f>+demanda!AX131*HTDCOEF!AX131</f>
        <v>665325</v>
      </c>
      <c r="AY131" s="65">
        <f>+demanda!AY131*HTDCOEF!AY131</f>
        <v>308841</v>
      </c>
      <c r="AZ131" s="65">
        <f>+demanda!AZ131*HTDCOEF!AZ131</f>
        <v>206936</v>
      </c>
      <c r="BA131" s="65">
        <f>+demanda!BA131*HTDCOEF!BA131</f>
        <v>287126</v>
      </c>
      <c r="BB131" s="65">
        <f>+demanda!BB131*HTDCOEF!BB131</f>
        <v>56282</v>
      </c>
      <c r="BC131" s="65">
        <f>+demanda!BC131*HTDCOEF!BC131</f>
        <v>167963</v>
      </c>
      <c r="BD131" s="65">
        <f>+demanda!BD131*HTDCOEF!BD131</f>
        <v>136330</v>
      </c>
      <c r="BE131" s="65">
        <f>+demanda!BE131*HTDCOEF!BE131</f>
        <v>46120</v>
      </c>
      <c r="BF131" s="65">
        <f>+demanda!BF131*HTDCOEF!BF131</f>
        <v>321902</v>
      </c>
      <c r="BG131" s="65">
        <f>+demanda!BG131*HTDCOEF!BG131</f>
        <v>147417</v>
      </c>
      <c r="BH131" s="65">
        <f>+demanda!BH131*HTDCOEF!BH131</f>
        <v>41392</v>
      </c>
      <c r="BI131" s="65">
        <f>+demanda!BI131*HTDCOEF!BI131</f>
        <v>88755</v>
      </c>
      <c r="BJ131" s="65">
        <f>+demanda!BJ131*HTDCOEF!BJ131</f>
        <v>31168</v>
      </c>
      <c r="BK131" s="65">
        <f>+demanda!BK131*HTDCOEF!BK131</f>
        <v>96847</v>
      </c>
      <c r="BL131" s="65">
        <f>+demanda!BL131*HTDCOEF!BL131</f>
        <v>32493</v>
      </c>
      <c r="BM131" s="65">
        <f>+demanda!BM131*HTDCOEF!BM131</f>
        <v>6509</v>
      </c>
      <c r="BN131" s="65">
        <f>+demanda!BN131*HTDCOEF!BN131</f>
        <v>343423</v>
      </c>
      <c r="BO131" s="65">
        <f>+demanda!BO131*HTDCOEF!BO131</f>
        <v>161425</v>
      </c>
      <c r="BP131" s="65">
        <f>+demanda!BP131*HTDCOEF!BP131</f>
        <v>1031221</v>
      </c>
      <c r="BQ131" s="65">
        <f>+demanda!BQ131*HTDCOEF!BQ131</f>
        <v>1343284</v>
      </c>
      <c r="BR131" s="65">
        <f>+demanda!BR131*HTDCOEF!BR131</f>
        <v>158275</v>
      </c>
      <c r="BS131" s="65">
        <f>+demanda!BS131*HTDCOEF!BS131</f>
        <v>604327</v>
      </c>
      <c r="BT131" s="65">
        <f>+demanda!BT131*HTDCOEF!BT131</f>
        <v>749490</v>
      </c>
      <c r="BU131" s="65">
        <f>+demanda!BU131*HTDCOEF!BU131</f>
        <v>109121</v>
      </c>
      <c r="BV131" s="65">
        <f>+demanda!BV131*HTDCOEF!BV131</f>
        <v>2672820</v>
      </c>
      <c r="BW131" s="65">
        <f>+demanda!BW131*HTDCOEF!BW131</f>
        <v>617433</v>
      </c>
      <c r="BX131" s="65">
        <f>+demanda!BX131*HTDCOEF!BX131</f>
        <v>827319</v>
      </c>
      <c r="BY131" s="65">
        <f>+demanda!BY131*HTDCOEF!BY131</f>
        <v>1029956</v>
      </c>
      <c r="BZ131" s="65">
        <f>+demanda!BZ131*HTDCOEF!BZ131</f>
        <v>104822</v>
      </c>
      <c r="CA131" s="65">
        <f>+demanda!CA131*HTDCOEF!CA131</f>
        <v>405681</v>
      </c>
      <c r="CB131" s="65">
        <f>+demanda!CB131*HTDCOEF!CB131</f>
        <v>562815</v>
      </c>
      <c r="CC131" s="65">
        <f>+demanda!CC131*HTDCOEF!CC131</f>
        <v>99091</v>
      </c>
      <c r="CD131" s="65">
        <f>+demanda!CD131*HTDCOEF!CD131</f>
        <v>1054152</v>
      </c>
      <c r="CE131" s="65">
        <f>+demanda!CE131*HTDCOEF!CE131</f>
        <v>253516</v>
      </c>
      <c r="CF131" s="65">
        <f>+demanda!CF131*HTDCOEF!CF131</f>
        <v>203902</v>
      </c>
      <c r="CG131" s="65">
        <f>+demanda!CG131*HTDCOEF!CG131</f>
        <v>313328</v>
      </c>
      <c r="CH131" s="65">
        <f>+demanda!CH131*HTDCOEF!CH131</f>
        <v>53453</v>
      </c>
      <c r="CI131" s="65">
        <f>+demanda!CI131*HTDCOEF!CI131</f>
        <v>198646</v>
      </c>
      <c r="CJ131" s="65">
        <f>+demanda!CJ131*HTDCOEF!CJ131</f>
        <v>186674</v>
      </c>
      <c r="CK131" s="65">
        <f>+demanda!CK131*HTDCOEF!CK131</f>
        <v>10030</v>
      </c>
      <c r="CL131" s="65">
        <f>+demanda!CL131*HTDCOEF!CL131</f>
        <v>1618668</v>
      </c>
      <c r="CM131" s="65">
        <f>+demanda!CM131*HTDCOEF!CM131</f>
        <v>363917</v>
      </c>
    </row>
    <row r="132" spans="1:91" s="59" customFormat="1" x14ac:dyDescent="0.3">
      <c r="A132" s="64" t="s">
        <v>324</v>
      </c>
      <c r="B132" s="65">
        <f>+demanda!B132*HTDCOEF!B132</f>
        <v>11050305</v>
      </c>
      <c r="C132" s="65">
        <f>+demanda!C132*HTDCOEF!C132</f>
        <v>1980050</v>
      </c>
      <c r="D132" s="65">
        <f>+demanda!D132*HTDCOEF!D132</f>
        <v>1618513</v>
      </c>
      <c r="E132" s="65">
        <f>+demanda!E132*HTDCOEF!E132</f>
        <v>831470</v>
      </c>
      <c r="F132" s="65">
        <f>+demanda!F132*HTDCOEF!F132</f>
        <v>2025216</v>
      </c>
      <c r="G132" s="65">
        <f>+demanda!G132*HTDCOEF!G132</f>
        <v>869023</v>
      </c>
      <c r="H132" s="65">
        <f>+demanda!H132*HTDCOEF!H132</f>
        <v>1048624</v>
      </c>
      <c r="I132" s="65">
        <f>+demanda!I132*HTDCOEF!I132</f>
        <v>5178258</v>
      </c>
      <c r="J132" s="65">
        <f>+demanda!J132*HTDCOEF!J132</f>
        <v>1092918</v>
      </c>
      <c r="K132" s="65">
        <f>+demanda!K132*HTDCOEF!K132</f>
        <v>187516</v>
      </c>
      <c r="L132" s="65">
        <f>+demanda!L132*HTDCOEF!L132</f>
        <v>244340</v>
      </c>
      <c r="M132" s="65">
        <f>+demanda!M132*HTDCOEF!M132</f>
        <v>728085</v>
      </c>
      <c r="N132" s="65">
        <f>+demanda!N132*HTDCOEF!N132</f>
        <v>494545</v>
      </c>
      <c r="O132" s="65">
        <f>+demanda!O132*HTDCOEF!O132</f>
        <v>550019</v>
      </c>
      <c r="P132" s="65">
        <f>+demanda!P132*HTDCOEF!P132</f>
        <v>5872047</v>
      </c>
      <c r="Q132" s="65">
        <f>+demanda!Q132*HTDCOEF!Q132</f>
        <v>887132</v>
      </c>
      <c r="R132" s="65">
        <f>+demanda!R132*HTDCOEF!R132</f>
        <v>1430997</v>
      </c>
      <c r="S132" s="65">
        <f>+demanda!S132*HTDCOEF!S132</f>
        <v>587130</v>
      </c>
      <c r="T132" s="65">
        <f>+demanda!T132*HTDCOEF!T132</f>
        <v>1297131</v>
      </c>
      <c r="U132" s="65">
        <f>+demanda!U132*HTDCOEF!U132</f>
        <v>374478</v>
      </c>
      <c r="V132" s="65">
        <f>+demanda!V132*HTDCOEF!V132</f>
        <v>498605</v>
      </c>
      <c r="W132" s="65">
        <f>+demanda!W132*HTDCOEF!W132</f>
        <v>35999861</v>
      </c>
      <c r="X132" s="65">
        <f>+demanda!X132*HTDCOEF!X132</f>
        <v>5716205</v>
      </c>
      <c r="Y132" s="65">
        <f>+demanda!Y132*HTDCOEF!Y132</f>
        <v>8678063</v>
      </c>
      <c r="Z132" s="65">
        <f>+demanda!Z132*HTDCOEF!Z132</f>
        <v>5601930</v>
      </c>
      <c r="AA132" s="65">
        <f>+demanda!AA132*HTDCOEF!AA132</f>
        <v>5942192</v>
      </c>
      <c r="AB132" s="65">
        <f>+demanda!AB132*HTDCOEF!AB132</f>
        <v>2926004</v>
      </c>
      <c r="AC132" s="65">
        <f>+demanda!AC132*HTDCOEF!AC132</f>
        <v>2066264</v>
      </c>
      <c r="AD132" s="65">
        <f>+demanda!AD132*HTDCOEF!AD132</f>
        <v>12065204</v>
      </c>
      <c r="AE132" s="65">
        <f>+demanda!AE132*HTDCOEF!AE132</f>
        <v>2718541</v>
      </c>
      <c r="AF132" s="65">
        <f>+demanda!AF132*HTDCOEF!AF132</f>
        <v>687086</v>
      </c>
      <c r="AG132" s="65">
        <f>+demanda!AG132*HTDCOEF!AG132</f>
        <v>981835</v>
      </c>
      <c r="AH132" s="65">
        <f>+demanda!AH132*HTDCOEF!AH132</f>
        <v>1604061</v>
      </c>
      <c r="AI132" s="65">
        <f>+demanda!AI132*HTDCOEF!AI132</f>
        <v>1502994</v>
      </c>
      <c r="AJ132" s="65">
        <f>+demanda!AJ132*HTDCOEF!AJ132</f>
        <v>932436</v>
      </c>
      <c r="AK132" s="65">
        <f>+demanda!AK132*HTDCOEF!AK132</f>
        <v>23934658</v>
      </c>
      <c r="AL132" s="65">
        <f>+demanda!AL132*HTDCOEF!AL132</f>
        <v>2997664</v>
      </c>
      <c r="AM132" s="65">
        <f>+demanda!AM132*HTDCOEF!AM132</f>
        <v>7990977</v>
      </c>
      <c r="AN132" s="65">
        <f>+demanda!AN132*HTDCOEF!AN132</f>
        <v>4620095</v>
      </c>
      <c r="AO132" s="65">
        <f>+demanda!AO132*HTDCOEF!AO132</f>
        <v>4338131</v>
      </c>
      <c r="AP132" s="65">
        <f>+demanda!AP132*HTDCOEF!AP132</f>
        <v>1423010</v>
      </c>
      <c r="AQ132" s="65">
        <f>+demanda!AQ132*HTDCOEF!AQ132</f>
        <v>1133828</v>
      </c>
      <c r="AR132" s="65">
        <f>+demanda!AR132*HTDCOEF!AR132</f>
        <v>177878</v>
      </c>
      <c r="AS132" s="65">
        <f>+demanda!AS132*HTDCOEF!AS132</f>
        <v>316371</v>
      </c>
      <c r="AT132" s="65">
        <f>+demanda!AT132*HTDCOEF!AT132</f>
        <v>98524</v>
      </c>
      <c r="AU132" s="65">
        <f>+demanda!AU132*HTDCOEF!AU132</f>
        <v>245831</v>
      </c>
      <c r="AV132" s="65">
        <f>+demanda!AV132*HTDCOEF!AV132</f>
        <v>142926</v>
      </c>
      <c r="AW132" s="65">
        <f>+demanda!AW132*HTDCOEF!AW132</f>
        <v>53363</v>
      </c>
      <c r="AX132" s="65">
        <f>+demanda!AX132*HTDCOEF!AX132</f>
        <v>620194</v>
      </c>
      <c r="AY132" s="65">
        <f>+demanda!AY132*HTDCOEF!AY132</f>
        <v>324963</v>
      </c>
      <c r="AZ132" s="65">
        <f>+demanda!AZ132*HTDCOEF!AZ132</f>
        <v>142904</v>
      </c>
      <c r="BA132" s="65">
        <f>+demanda!BA132*HTDCOEF!BA132</f>
        <v>210507</v>
      </c>
      <c r="BB132" s="65">
        <f>+demanda!BB132*HTDCOEF!BB132</f>
        <v>57170</v>
      </c>
      <c r="BC132" s="65">
        <f>+demanda!BC132*HTDCOEF!BC132</f>
        <v>142538</v>
      </c>
      <c r="BD132" s="65">
        <f>+demanda!BD132*HTDCOEF!BD132</f>
        <v>104723</v>
      </c>
      <c r="BE132" s="65">
        <f>+demanda!BE132*HTDCOEF!BE132</f>
        <v>45620</v>
      </c>
      <c r="BF132" s="65">
        <f>+demanda!BF132*HTDCOEF!BF132</f>
        <v>224895</v>
      </c>
      <c r="BG132" s="65">
        <f>+demanda!BG132*HTDCOEF!BG132</f>
        <v>164561</v>
      </c>
      <c r="BH132" s="65">
        <f>+demanda!BH132*HTDCOEF!BH132</f>
        <v>34974</v>
      </c>
      <c r="BI132" s="65">
        <f>+demanda!BI132*HTDCOEF!BI132</f>
        <v>105865</v>
      </c>
      <c r="BJ132" s="65">
        <f>+demanda!BJ132*HTDCOEF!BJ132</f>
        <v>41354</v>
      </c>
      <c r="BK132" s="65">
        <f>+demanda!BK132*HTDCOEF!BK132</f>
        <v>103293</v>
      </c>
      <c r="BL132" s="65">
        <f>+demanda!BL132*HTDCOEF!BL132</f>
        <v>38203</v>
      </c>
      <c r="BM132" s="65">
        <f>+demanda!BM132*HTDCOEF!BM132</f>
        <v>7743</v>
      </c>
      <c r="BN132" s="65">
        <f>+demanda!BN132*HTDCOEF!BN132</f>
        <v>395299</v>
      </c>
      <c r="BO132" s="65">
        <f>+demanda!BO132*HTDCOEF!BO132</f>
        <v>160402</v>
      </c>
      <c r="BP132" s="65">
        <f>+demanda!BP132*HTDCOEF!BP132</f>
        <v>656442</v>
      </c>
      <c r="BQ132" s="65">
        <f>+demanda!BQ132*HTDCOEF!BQ132</f>
        <v>975105</v>
      </c>
      <c r="BR132" s="65">
        <f>+demanda!BR132*HTDCOEF!BR132</f>
        <v>161512</v>
      </c>
      <c r="BS132" s="65">
        <f>+demanda!BS132*HTDCOEF!BS132</f>
        <v>517671</v>
      </c>
      <c r="BT132" s="65">
        <f>+demanda!BT132*HTDCOEF!BT132</f>
        <v>519622</v>
      </c>
      <c r="BU132" s="65">
        <f>+demanda!BU132*HTDCOEF!BU132</f>
        <v>95077</v>
      </c>
      <c r="BV132" s="65">
        <f>+demanda!BV132*HTDCOEF!BV132</f>
        <v>2155199</v>
      </c>
      <c r="BW132" s="65">
        <f>+demanda!BW132*HTDCOEF!BW132</f>
        <v>635577</v>
      </c>
      <c r="BX132" s="65">
        <f>+demanda!BX132*HTDCOEF!BX132</f>
        <v>485307</v>
      </c>
      <c r="BY132" s="65">
        <f>+demanda!BY132*HTDCOEF!BY132</f>
        <v>581782</v>
      </c>
      <c r="BZ132" s="65">
        <f>+demanda!BZ132*HTDCOEF!BZ132</f>
        <v>92553</v>
      </c>
      <c r="CA132" s="65">
        <f>+demanda!CA132*HTDCOEF!CA132</f>
        <v>291100</v>
      </c>
      <c r="CB132" s="65">
        <f>+demanda!CB132*HTDCOEF!CB132</f>
        <v>334144</v>
      </c>
      <c r="CC132" s="65">
        <f>+demanda!CC132*HTDCOEF!CC132</f>
        <v>82665</v>
      </c>
      <c r="CD132" s="65">
        <f>+demanda!CD132*HTDCOEF!CD132</f>
        <v>572890</v>
      </c>
      <c r="CE132" s="65">
        <f>+demanda!CE132*HTDCOEF!CE132</f>
        <v>278099</v>
      </c>
      <c r="CF132" s="65">
        <f>+demanda!CF132*HTDCOEF!CF132</f>
        <v>171135</v>
      </c>
      <c r="CG132" s="65">
        <f>+demanda!CG132*HTDCOEF!CG132</f>
        <v>393323</v>
      </c>
      <c r="CH132" s="65">
        <f>+demanda!CH132*HTDCOEF!CH132</f>
        <v>68959</v>
      </c>
      <c r="CI132" s="65">
        <f>+demanda!CI132*HTDCOEF!CI132</f>
        <v>226571</v>
      </c>
      <c r="CJ132" s="65">
        <f>+demanda!CJ132*HTDCOEF!CJ132</f>
        <v>185478</v>
      </c>
      <c r="CK132" s="65">
        <f>+demanda!CK132*HTDCOEF!CK132</f>
        <v>12411</v>
      </c>
      <c r="CL132" s="65">
        <f>+demanda!CL132*HTDCOEF!CL132</f>
        <v>1582309</v>
      </c>
      <c r="CM132" s="65">
        <f>+demanda!CM132*HTDCOEF!CM132</f>
        <v>357478</v>
      </c>
    </row>
    <row r="133" spans="1:91" s="59" customFormat="1" x14ac:dyDescent="0.3">
      <c r="A133" s="64" t="s">
        <v>325</v>
      </c>
      <c r="B133" s="65">
        <f>+demanda!B133*HTDCOEF!B133</f>
        <v>9743259</v>
      </c>
      <c r="C133" s="65">
        <f>+demanda!C133*HTDCOEF!C133</f>
        <v>1685566</v>
      </c>
      <c r="D133" s="65">
        <f>+demanda!D133*HTDCOEF!D133</f>
        <v>1072128</v>
      </c>
      <c r="E133" s="65">
        <f>+demanda!E133*HTDCOEF!E133</f>
        <v>923797</v>
      </c>
      <c r="F133" s="65">
        <f>+demanda!F133*HTDCOEF!F133</f>
        <v>1819727</v>
      </c>
      <c r="G133" s="65">
        <f>+demanda!G133*HTDCOEF!G133</f>
        <v>767448</v>
      </c>
      <c r="H133" s="65">
        <f>+demanda!H133*HTDCOEF!H133</f>
        <v>1104026</v>
      </c>
      <c r="I133" s="65">
        <f>+demanda!I133*HTDCOEF!I133</f>
        <v>4657750</v>
      </c>
      <c r="J133" s="65">
        <f>+demanda!J133*HTDCOEF!J133</f>
        <v>867663</v>
      </c>
      <c r="K133" s="65">
        <f>+demanda!K133*HTDCOEF!K133</f>
        <v>167105</v>
      </c>
      <c r="L133" s="65">
        <f>+demanda!L133*HTDCOEF!L133</f>
        <v>201948</v>
      </c>
      <c r="M133" s="65">
        <f>+demanda!M133*HTDCOEF!M133</f>
        <v>662127</v>
      </c>
      <c r="N133" s="65">
        <f>+demanda!N133*HTDCOEF!N133</f>
        <v>421313</v>
      </c>
      <c r="O133" s="65">
        <f>+demanda!O133*HTDCOEF!O133</f>
        <v>582487</v>
      </c>
      <c r="P133" s="65">
        <f>+demanda!P133*HTDCOEF!P133</f>
        <v>5085510</v>
      </c>
      <c r="Q133" s="65">
        <f>+demanda!Q133*HTDCOEF!Q133</f>
        <v>817904</v>
      </c>
      <c r="R133" s="65">
        <f>+demanda!R133*HTDCOEF!R133</f>
        <v>905023</v>
      </c>
      <c r="S133" s="65">
        <f>+demanda!S133*HTDCOEF!S133</f>
        <v>721849</v>
      </c>
      <c r="T133" s="65">
        <f>+demanda!T133*HTDCOEF!T133</f>
        <v>1157600</v>
      </c>
      <c r="U133" s="65">
        <f>+demanda!U133*HTDCOEF!U133</f>
        <v>346136</v>
      </c>
      <c r="V133" s="65">
        <f>+demanda!V133*HTDCOEF!V133</f>
        <v>521538</v>
      </c>
      <c r="W133" s="65">
        <f>+demanda!W133*HTDCOEF!W133</f>
        <v>29865924</v>
      </c>
      <c r="X133" s="65">
        <f>+demanda!X133*HTDCOEF!X133</f>
        <v>4588507</v>
      </c>
      <c r="Y133" s="65">
        <f>+demanda!Y133*HTDCOEF!Y133</f>
        <v>5604472</v>
      </c>
      <c r="Z133" s="65">
        <f>+demanda!Z133*HTDCOEF!Z133</f>
        <v>5895262</v>
      </c>
      <c r="AA133" s="65">
        <f>+demanda!AA133*HTDCOEF!AA133</f>
        <v>4661134</v>
      </c>
      <c r="AB133" s="65">
        <f>+demanda!AB133*HTDCOEF!AB133</f>
        <v>2379233</v>
      </c>
      <c r="AC133" s="65">
        <f>+demanda!AC133*HTDCOEF!AC133</f>
        <v>2242371</v>
      </c>
      <c r="AD133" s="65">
        <f>+demanda!AD133*HTDCOEF!AD133</f>
        <v>9771323</v>
      </c>
      <c r="AE133" s="65">
        <f>+demanda!AE133*HTDCOEF!AE133</f>
        <v>1821955</v>
      </c>
      <c r="AF133" s="65">
        <f>+demanda!AF133*HTDCOEF!AF133</f>
        <v>419017</v>
      </c>
      <c r="AG133" s="65">
        <f>+demanda!AG133*HTDCOEF!AG133</f>
        <v>756132</v>
      </c>
      <c r="AH133" s="65">
        <f>+demanda!AH133*HTDCOEF!AH133</f>
        <v>1272823</v>
      </c>
      <c r="AI133" s="65">
        <f>+demanda!AI133*HTDCOEF!AI133</f>
        <v>1122472</v>
      </c>
      <c r="AJ133" s="65">
        <f>+demanda!AJ133*HTDCOEF!AJ133</f>
        <v>1012992</v>
      </c>
      <c r="AK133" s="65">
        <f>+demanda!AK133*HTDCOEF!AK133</f>
        <v>20094601</v>
      </c>
      <c r="AL133" s="65">
        <f>+demanda!AL133*HTDCOEF!AL133</f>
        <v>2766552</v>
      </c>
      <c r="AM133" s="65">
        <f>+demanda!AM133*HTDCOEF!AM133</f>
        <v>5185455</v>
      </c>
      <c r="AN133" s="65">
        <f>+demanda!AN133*HTDCOEF!AN133</f>
        <v>5139130</v>
      </c>
      <c r="AO133" s="65">
        <f>+demanda!AO133*HTDCOEF!AO133</f>
        <v>3388311</v>
      </c>
      <c r="AP133" s="65">
        <f>+demanda!AP133*HTDCOEF!AP133</f>
        <v>1256761</v>
      </c>
      <c r="AQ133" s="65">
        <f>+demanda!AQ133*HTDCOEF!AQ133</f>
        <v>1229379</v>
      </c>
      <c r="AR133" s="65">
        <f>+demanda!AR133*HTDCOEF!AR133</f>
        <v>97379</v>
      </c>
      <c r="AS133" s="65">
        <f>+demanda!AS133*HTDCOEF!AS133</f>
        <v>233672</v>
      </c>
      <c r="AT133" s="65">
        <f>+demanda!AT133*HTDCOEF!AT133</f>
        <v>107063</v>
      </c>
      <c r="AU133" s="65">
        <f>+demanda!AU133*HTDCOEF!AU133</f>
        <v>240557</v>
      </c>
      <c r="AV133" s="65">
        <f>+demanda!AV133*HTDCOEF!AV133</f>
        <v>83177</v>
      </c>
      <c r="AW133" s="65">
        <f>+demanda!AW133*HTDCOEF!AW133</f>
        <v>53919</v>
      </c>
      <c r="AX133" s="65">
        <f>+demanda!AX133*HTDCOEF!AX133</f>
        <v>539765</v>
      </c>
      <c r="AY133" s="65">
        <f>+demanda!AY133*HTDCOEF!AY133</f>
        <v>330034</v>
      </c>
      <c r="AZ133" s="65">
        <f>+demanda!AZ133*HTDCOEF!AZ133</f>
        <v>71229</v>
      </c>
      <c r="BA133" s="65">
        <f>+demanda!BA133*HTDCOEF!BA133</f>
        <v>139809</v>
      </c>
      <c r="BB133" s="65">
        <f>+demanda!BB133*HTDCOEF!BB133</f>
        <v>62365</v>
      </c>
      <c r="BC133" s="65">
        <f>+demanda!BC133*HTDCOEF!BC133</f>
        <v>139347</v>
      </c>
      <c r="BD133" s="65">
        <f>+demanda!BD133*HTDCOEF!BD133</f>
        <v>60410</v>
      </c>
      <c r="BE133" s="65">
        <f>+demanda!BE133*HTDCOEF!BE133</f>
        <v>47486</v>
      </c>
      <c r="BF133" s="65">
        <f>+demanda!BF133*HTDCOEF!BF133</f>
        <v>183271</v>
      </c>
      <c r="BG133" s="65">
        <f>+demanda!BG133*HTDCOEF!BG133</f>
        <v>163745</v>
      </c>
      <c r="BH133" s="65">
        <f>+demanda!BH133*HTDCOEF!BH133</f>
        <v>26150</v>
      </c>
      <c r="BI133" s="65">
        <f>+demanda!BI133*HTDCOEF!BI133</f>
        <v>93863</v>
      </c>
      <c r="BJ133" s="65">
        <f>+demanda!BJ133*HTDCOEF!BJ133</f>
        <v>44698</v>
      </c>
      <c r="BK133" s="65">
        <f>+demanda!BK133*HTDCOEF!BK133</f>
        <v>101210</v>
      </c>
      <c r="BL133" s="65">
        <f>+demanda!BL133*HTDCOEF!BL133</f>
        <v>22767</v>
      </c>
      <c r="BM133" s="65">
        <f>+demanda!BM133*HTDCOEF!BM133</f>
        <v>6433</v>
      </c>
      <c r="BN133" s="65">
        <f>+demanda!BN133*HTDCOEF!BN133</f>
        <v>356494</v>
      </c>
      <c r="BO133" s="65">
        <f>+demanda!BO133*HTDCOEF!BO133</f>
        <v>166288</v>
      </c>
      <c r="BP133" s="65">
        <f>+demanda!BP133*HTDCOEF!BP133</f>
        <v>296514</v>
      </c>
      <c r="BQ133" s="65">
        <f>+demanda!BQ133*HTDCOEF!BQ133</f>
        <v>680638</v>
      </c>
      <c r="BR133" s="65">
        <f>+demanda!BR133*HTDCOEF!BR133</f>
        <v>183303</v>
      </c>
      <c r="BS133" s="65">
        <f>+demanda!BS133*HTDCOEF!BS133</f>
        <v>499646</v>
      </c>
      <c r="BT133" s="65">
        <f>+demanda!BT133*HTDCOEF!BT133</f>
        <v>250449</v>
      </c>
      <c r="BU133" s="65">
        <f>+demanda!BU133*HTDCOEF!BU133</f>
        <v>99247</v>
      </c>
      <c r="BV133" s="65">
        <f>+demanda!BV133*HTDCOEF!BV133</f>
        <v>1914915</v>
      </c>
      <c r="BW133" s="65">
        <f>+demanda!BW133*HTDCOEF!BW133</f>
        <v>663795</v>
      </c>
      <c r="BX133" s="65">
        <f>+demanda!BX133*HTDCOEF!BX133</f>
        <v>166322</v>
      </c>
      <c r="BY133" s="65">
        <f>+demanda!BY133*HTDCOEF!BY133</f>
        <v>325433</v>
      </c>
      <c r="BZ133" s="65">
        <f>+demanda!BZ133*HTDCOEF!BZ133</f>
        <v>109845</v>
      </c>
      <c r="CA133" s="65">
        <f>+demanda!CA133*HTDCOEF!CA133</f>
        <v>272581</v>
      </c>
      <c r="CB133" s="65">
        <f>+demanda!CB133*HTDCOEF!CB133</f>
        <v>154928</v>
      </c>
      <c r="CC133" s="65">
        <f>+demanda!CC133*HTDCOEF!CC133</f>
        <v>87596</v>
      </c>
      <c r="CD133" s="65">
        <f>+demanda!CD133*HTDCOEF!CD133</f>
        <v>409627</v>
      </c>
      <c r="CE133" s="65">
        <f>+demanda!CE133*HTDCOEF!CE133</f>
        <v>295621</v>
      </c>
      <c r="CF133" s="65">
        <f>+demanda!CF133*HTDCOEF!CF133</f>
        <v>130192</v>
      </c>
      <c r="CG133" s="65">
        <f>+demanda!CG133*HTDCOEF!CG133</f>
        <v>355206</v>
      </c>
      <c r="CH133" s="65">
        <f>+demanda!CH133*HTDCOEF!CH133</f>
        <v>73457</v>
      </c>
      <c r="CI133" s="65">
        <f>+demanda!CI133*HTDCOEF!CI133</f>
        <v>227064</v>
      </c>
      <c r="CJ133" s="65">
        <f>+demanda!CJ133*HTDCOEF!CJ133</f>
        <v>95521</v>
      </c>
      <c r="CK133" s="65">
        <f>+demanda!CK133*HTDCOEF!CK133</f>
        <v>11650</v>
      </c>
      <c r="CL133" s="65">
        <f>+demanda!CL133*HTDCOEF!CL133</f>
        <v>1505288</v>
      </c>
      <c r="CM133" s="65">
        <f>+demanda!CM133*HTDCOEF!CM133</f>
        <v>368174</v>
      </c>
    </row>
    <row r="134" spans="1:91" s="59" customFormat="1" x14ac:dyDescent="0.3">
      <c r="A134" s="64" t="s">
        <v>326</v>
      </c>
      <c r="B134" s="65">
        <f>+demanda!B134*HTDCOEF!B134</f>
        <v>6284698</v>
      </c>
      <c r="C134" s="65">
        <f>+demanda!C134*HTDCOEF!C134</f>
        <v>1084818</v>
      </c>
      <c r="D134" s="65">
        <f>+demanda!D134*HTDCOEF!D134</f>
        <v>111194</v>
      </c>
      <c r="E134" s="65">
        <f>+demanda!E134*HTDCOEF!E134</f>
        <v>817321</v>
      </c>
      <c r="F134" s="65">
        <f>+demanda!F134*HTDCOEF!F134</f>
        <v>1082030</v>
      </c>
      <c r="G134" s="65">
        <f>+demanda!G134*HTDCOEF!G134</f>
        <v>590924</v>
      </c>
      <c r="H134" s="65">
        <f>+demanda!H134*HTDCOEF!H134</f>
        <v>1004095</v>
      </c>
      <c r="I134" s="65">
        <f>+demanda!I134*HTDCOEF!I134</f>
        <v>3541109</v>
      </c>
      <c r="J134" s="65">
        <f>+demanda!J134*HTDCOEF!J134</f>
        <v>666655</v>
      </c>
      <c r="K134" s="65">
        <f>+demanda!K134*HTDCOEF!K134</f>
        <v>44337</v>
      </c>
      <c r="L134" s="65">
        <f>+demanda!L134*HTDCOEF!L134</f>
        <v>150693</v>
      </c>
      <c r="M134" s="65">
        <f>+demanda!M134*HTDCOEF!M134</f>
        <v>431418</v>
      </c>
      <c r="N134" s="65">
        <f>+demanda!N134*HTDCOEF!N134</f>
        <v>357734</v>
      </c>
      <c r="O134" s="65">
        <f>+demanda!O134*HTDCOEF!O134</f>
        <v>593671</v>
      </c>
      <c r="P134" s="65">
        <f>+demanda!P134*HTDCOEF!P134</f>
        <v>2743589</v>
      </c>
      <c r="Q134" s="65">
        <f>+demanda!Q134*HTDCOEF!Q134</f>
        <v>418162</v>
      </c>
      <c r="R134" s="65">
        <f>+demanda!R134*HTDCOEF!R134</f>
        <v>66857</v>
      </c>
      <c r="S134" s="65">
        <f>+demanda!S134*HTDCOEF!S134</f>
        <v>666629</v>
      </c>
      <c r="T134" s="65">
        <f>+demanda!T134*HTDCOEF!T134</f>
        <v>650612</v>
      </c>
      <c r="U134" s="65">
        <f>+demanda!U134*HTDCOEF!U134</f>
        <v>233191</v>
      </c>
      <c r="V134" s="65">
        <f>+demanda!V134*HTDCOEF!V134</f>
        <v>410424</v>
      </c>
      <c r="W134" s="65">
        <f>+demanda!W134*HTDCOEF!W134</f>
        <v>17661676</v>
      </c>
      <c r="X134" s="65">
        <f>+demanda!X134*HTDCOEF!X134</f>
        <v>2568134</v>
      </c>
      <c r="Y134" s="65">
        <f>+demanda!Y134*HTDCOEF!Y134</f>
        <v>398085</v>
      </c>
      <c r="Z134" s="65">
        <f>+demanda!Z134*HTDCOEF!Z134</f>
        <v>5524185</v>
      </c>
      <c r="AA134" s="65">
        <f>+demanda!AA134*HTDCOEF!AA134</f>
        <v>2489997</v>
      </c>
      <c r="AB134" s="65">
        <f>+demanda!AB134*HTDCOEF!AB134</f>
        <v>1762576</v>
      </c>
      <c r="AC134" s="65">
        <f>+demanda!AC134*HTDCOEF!AC134</f>
        <v>1932711</v>
      </c>
      <c r="AD134" s="65">
        <f>+demanda!AD134*HTDCOEF!AD134</f>
        <v>7046984</v>
      </c>
      <c r="AE134" s="65">
        <f>+demanda!AE134*HTDCOEF!AE134</f>
        <v>1306991</v>
      </c>
      <c r="AF134" s="65">
        <f>+demanda!AF134*HTDCOEF!AF134</f>
        <v>97922</v>
      </c>
      <c r="AG134" s="65">
        <f>+demanda!AG134*HTDCOEF!AG134</f>
        <v>553564</v>
      </c>
      <c r="AH134" s="65">
        <f>+demanda!AH134*HTDCOEF!AH134</f>
        <v>788177</v>
      </c>
      <c r="AI134" s="65">
        <f>+demanda!AI134*HTDCOEF!AI134</f>
        <v>922425</v>
      </c>
      <c r="AJ134" s="65">
        <f>+demanda!AJ134*HTDCOEF!AJ134</f>
        <v>991945</v>
      </c>
      <c r="AK134" s="65">
        <f>+demanda!AK134*HTDCOEF!AK134</f>
        <v>10614692</v>
      </c>
      <c r="AL134" s="65">
        <f>+demanda!AL134*HTDCOEF!AL134</f>
        <v>1261143</v>
      </c>
      <c r="AM134" s="65">
        <f>+demanda!AM134*HTDCOEF!AM134</f>
        <v>300163</v>
      </c>
      <c r="AN134" s="65">
        <f>+demanda!AN134*HTDCOEF!AN134</f>
        <v>4970621</v>
      </c>
      <c r="AO134" s="65">
        <f>+demanda!AO134*HTDCOEF!AO134</f>
        <v>1701820</v>
      </c>
      <c r="AP134" s="65">
        <f>+demanda!AP134*HTDCOEF!AP134</f>
        <v>840151</v>
      </c>
      <c r="AQ134" s="65">
        <f>+demanda!AQ134*HTDCOEF!AQ134</f>
        <v>940766</v>
      </c>
      <c r="AR134" s="65">
        <f>+demanda!AR134*HTDCOEF!AR134</f>
        <v>51315</v>
      </c>
      <c r="AS134" s="65">
        <f>+demanda!AS134*HTDCOEF!AS134</f>
        <v>123488</v>
      </c>
      <c r="AT134" s="65">
        <f>+demanda!AT134*HTDCOEF!AT134</f>
        <v>85818</v>
      </c>
      <c r="AU134" s="65">
        <f>+demanda!AU134*HTDCOEF!AU134</f>
        <v>165033</v>
      </c>
      <c r="AV134" s="65">
        <f>+demanda!AV134*HTDCOEF!AV134</f>
        <v>42243</v>
      </c>
      <c r="AW134" s="65">
        <f>+demanda!AW134*HTDCOEF!AW134</f>
        <v>40758</v>
      </c>
      <c r="AX134" s="65">
        <f>+demanda!AX134*HTDCOEF!AX134</f>
        <v>304416</v>
      </c>
      <c r="AY134" s="65">
        <f>+demanda!AY134*HTDCOEF!AY134</f>
        <v>271748</v>
      </c>
      <c r="AZ134" s="65">
        <f>+demanda!AZ134*HTDCOEF!AZ134</f>
        <v>38622</v>
      </c>
      <c r="BA134" s="65">
        <f>+demanda!BA134*HTDCOEF!BA134</f>
        <v>87654</v>
      </c>
      <c r="BB134" s="65">
        <f>+demanda!BB134*HTDCOEF!BB134</f>
        <v>59044</v>
      </c>
      <c r="BC134" s="65">
        <f>+demanda!BC134*HTDCOEF!BC134</f>
        <v>108565</v>
      </c>
      <c r="BD134" s="65">
        <f>+demanda!BD134*HTDCOEF!BD134</f>
        <v>32912</v>
      </c>
      <c r="BE134" s="65">
        <f>+demanda!BE134*HTDCOEF!BE134</f>
        <v>36424</v>
      </c>
      <c r="BF134" s="65">
        <f>+demanda!BF134*HTDCOEF!BF134</f>
        <v>144414</v>
      </c>
      <c r="BG134" s="65">
        <f>+demanda!BG134*HTDCOEF!BG134</f>
        <v>159021</v>
      </c>
      <c r="BH134" s="65">
        <f>+demanda!BH134*HTDCOEF!BH134</f>
        <v>12693</v>
      </c>
      <c r="BI134" s="65">
        <f>+demanda!BI134*HTDCOEF!BI134</f>
        <v>35834</v>
      </c>
      <c r="BJ134" s="65">
        <f>+demanda!BJ134*HTDCOEF!BJ134</f>
        <v>26774</v>
      </c>
      <c r="BK134" s="65">
        <f>+demanda!BK134*HTDCOEF!BK134</f>
        <v>56469</v>
      </c>
      <c r="BL134" s="65">
        <f>+demanda!BL134*HTDCOEF!BL134</f>
        <v>9331</v>
      </c>
      <c r="BM134" s="65">
        <f>+demanda!BM134*HTDCOEF!BM134</f>
        <v>4334</v>
      </c>
      <c r="BN134" s="65">
        <f>+demanda!BN134*HTDCOEF!BN134</f>
        <v>160002</v>
      </c>
      <c r="BO134" s="65">
        <f>+demanda!BO134*HTDCOEF!BO134</f>
        <v>112726</v>
      </c>
      <c r="BP134" s="65">
        <f>+demanda!BP134*HTDCOEF!BP134</f>
        <v>130021</v>
      </c>
      <c r="BQ134" s="65">
        <f>+demanda!BQ134*HTDCOEF!BQ134</f>
        <v>285108</v>
      </c>
      <c r="BR134" s="65">
        <f>+demanda!BR134*HTDCOEF!BR134</f>
        <v>146557</v>
      </c>
      <c r="BS134" s="65">
        <f>+demanda!BS134*HTDCOEF!BS134</f>
        <v>322084</v>
      </c>
      <c r="BT134" s="65">
        <f>+demanda!BT134*HTDCOEF!BT134</f>
        <v>96863</v>
      </c>
      <c r="BU134" s="65">
        <f>+demanda!BU134*HTDCOEF!BU134</f>
        <v>74915</v>
      </c>
      <c r="BV134" s="65">
        <f>+demanda!BV134*HTDCOEF!BV134</f>
        <v>951880</v>
      </c>
      <c r="BW134" s="65">
        <f>+demanda!BW134*HTDCOEF!BW134</f>
        <v>560705</v>
      </c>
      <c r="BX134" s="65">
        <f>+demanda!BX134*HTDCOEF!BX134</f>
        <v>83630</v>
      </c>
      <c r="BY134" s="65">
        <f>+demanda!BY134*HTDCOEF!BY134</f>
        <v>178817</v>
      </c>
      <c r="BZ134" s="65">
        <f>+demanda!BZ134*HTDCOEF!BZ134</f>
        <v>102956</v>
      </c>
      <c r="CA134" s="65">
        <f>+demanda!CA134*HTDCOEF!CA134</f>
        <v>203413</v>
      </c>
      <c r="CB134" s="65">
        <f>+demanda!CB134*HTDCOEF!CB134</f>
        <v>64652</v>
      </c>
      <c r="CC134" s="65">
        <f>+demanda!CC134*HTDCOEF!CC134</f>
        <v>66841</v>
      </c>
      <c r="CD134" s="65">
        <f>+demanda!CD134*HTDCOEF!CD134</f>
        <v>312872</v>
      </c>
      <c r="CE134" s="65">
        <f>+demanda!CE134*HTDCOEF!CE134</f>
        <v>293812</v>
      </c>
      <c r="CF134" s="65">
        <f>+demanda!CF134*HTDCOEF!CF134</f>
        <v>46391</v>
      </c>
      <c r="CG134" s="65">
        <f>+demanda!CG134*HTDCOEF!CG134</f>
        <v>106291</v>
      </c>
      <c r="CH134" s="65">
        <f>+demanda!CH134*HTDCOEF!CH134</f>
        <v>43602</v>
      </c>
      <c r="CI134" s="65">
        <f>+demanda!CI134*HTDCOEF!CI134</f>
        <v>118672</v>
      </c>
      <c r="CJ134" s="65">
        <f>+demanda!CJ134*HTDCOEF!CJ134</f>
        <v>32211</v>
      </c>
      <c r="CK134" s="65">
        <f>+demanda!CK134*HTDCOEF!CK134</f>
        <v>8074</v>
      </c>
      <c r="CL134" s="65">
        <f>+demanda!CL134*HTDCOEF!CL134</f>
        <v>639008</v>
      </c>
      <c r="CM134" s="65">
        <f>+demanda!CM134*HTDCOEF!CM134</f>
        <v>266893</v>
      </c>
    </row>
    <row r="135" spans="1:91" s="59" customFormat="1" x14ac:dyDescent="0.3">
      <c r="A135" s="64" t="s">
        <v>327</v>
      </c>
      <c r="B135" s="65">
        <f>+demanda!B135*HTDCOEF!B135</f>
        <v>6054556</v>
      </c>
      <c r="C135" s="65">
        <f>+demanda!C135*HTDCOEF!C135</f>
        <v>1007743</v>
      </c>
      <c r="D135" s="65">
        <f>+demanda!D135*HTDCOEF!D135</f>
        <v>80696</v>
      </c>
      <c r="E135" s="65">
        <f>+demanda!E135*HTDCOEF!E135</f>
        <v>888503</v>
      </c>
      <c r="F135" s="65">
        <f>+demanda!F135*HTDCOEF!F135</f>
        <v>1085088</v>
      </c>
      <c r="G135" s="65">
        <f>+demanda!G135*HTDCOEF!G135</f>
        <v>527910</v>
      </c>
      <c r="H135" s="65">
        <f>+demanda!H135*HTDCOEF!H135</f>
        <v>967750</v>
      </c>
      <c r="I135" s="65">
        <f>+demanda!I135*HTDCOEF!I135</f>
        <v>3567132</v>
      </c>
      <c r="J135" s="65">
        <f>+demanda!J135*HTDCOEF!J135</f>
        <v>648223</v>
      </c>
      <c r="K135" s="65">
        <f>+demanda!K135*HTDCOEF!K135</f>
        <v>35980</v>
      </c>
      <c r="L135" s="65">
        <f>+demanda!L135*HTDCOEF!L135</f>
        <v>164704</v>
      </c>
      <c r="M135" s="65">
        <f>+demanda!M135*HTDCOEF!M135</f>
        <v>521996</v>
      </c>
      <c r="N135" s="65">
        <f>+demanda!N135*HTDCOEF!N135</f>
        <v>338145</v>
      </c>
      <c r="O135" s="65">
        <f>+demanda!O135*HTDCOEF!O135</f>
        <v>620080</v>
      </c>
      <c r="P135" s="65">
        <f>+demanda!P135*HTDCOEF!P135</f>
        <v>2487423</v>
      </c>
      <c r="Q135" s="65">
        <f>+demanda!Q135*HTDCOEF!Q135</f>
        <v>359520</v>
      </c>
      <c r="R135" s="65">
        <f>+demanda!R135*HTDCOEF!R135</f>
        <v>44716</v>
      </c>
      <c r="S135" s="65">
        <f>+demanda!S135*HTDCOEF!S135</f>
        <v>723799</v>
      </c>
      <c r="T135" s="65">
        <f>+demanda!T135*HTDCOEF!T135</f>
        <v>563092</v>
      </c>
      <c r="U135" s="65">
        <f>+demanda!U135*HTDCOEF!U135</f>
        <v>189765</v>
      </c>
      <c r="V135" s="65">
        <f>+demanda!V135*HTDCOEF!V135</f>
        <v>347670</v>
      </c>
      <c r="W135" s="65">
        <f>+demanda!W135*HTDCOEF!W135</f>
        <v>16627833</v>
      </c>
      <c r="X135" s="65">
        <f>+demanda!X135*HTDCOEF!X135</f>
        <v>2217856</v>
      </c>
      <c r="Y135" s="65">
        <f>+demanda!Y135*HTDCOEF!Y135</f>
        <v>248269</v>
      </c>
      <c r="Z135" s="65">
        <f>+demanda!Z135*HTDCOEF!Z135</f>
        <v>5619237</v>
      </c>
      <c r="AA135" s="65">
        <f>+demanda!AA135*HTDCOEF!AA135</f>
        <v>2418140</v>
      </c>
      <c r="AB135" s="65">
        <f>+demanda!AB135*HTDCOEF!AB135</f>
        <v>1476835</v>
      </c>
      <c r="AC135" s="65">
        <f>+demanda!AC135*HTDCOEF!AC135</f>
        <v>1903855</v>
      </c>
      <c r="AD135" s="65">
        <f>+demanda!AD135*HTDCOEF!AD135</f>
        <v>7121128</v>
      </c>
      <c r="AE135" s="65">
        <f>+demanda!AE135*HTDCOEF!AE135</f>
        <v>1270267</v>
      </c>
      <c r="AF135" s="65">
        <f>+demanda!AF135*HTDCOEF!AF135</f>
        <v>80586</v>
      </c>
      <c r="AG135" s="65">
        <f>+demanda!AG135*HTDCOEF!AG135</f>
        <v>613415</v>
      </c>
      <c r="AH135" s="65">
        <f>+demanda!AH135*HTDCOEF!AH135</f>
        <v>985031</v>
      </c>
      <c r="AI135" s="65">
        <f>+demanda!AI135*HTDCOEF!AI135</f>
        <v>813600</v>
      </c>
      <c r="AJ135" s="65">
        <f>+demanda!AJ135*HTDCOEF!AJ135</f>
        <v>1111786</v>
      </c>
      <c r="AK135" s="65">
        <f>+demanda!AK135*HTDCOEF!AK135</f>
        <v>9506705</v>
      </c>
      <c r="AL135" s="65">
        <f>+demanda!AL135*HTDCOEF!AL135</f>
        <v>947588</v>
      </c>
      <c r="AM135" s="65">
        <f>+demanda!AM135*HTDCOEF!AM135</f>
        <v>167682</v>
      </c>
      <c r="AN135" s="65">
        <f>+demanda!AN135*HTDCOEF!AN135</f>
        <v>5005822</v>
      </c>
      <c r="AO135" s="65">
        <f>+demanda!AO135*HTDCOEF!AO135</f>
        <v>1433109</v>
      </c>
      <c r="AP135" s="65">
        <f>+demanda!AP135*HTDCOEF!AP135</f>
        <v>663236</v>
      </c>
      <c r="AQ135" s="65">
        <f>+demanda!AQ135*HTDCOEF!AQ135</f>
        <v>792069</v>
      </c>
      <c r="AR135" s="65">
        <f>+demanda!AR135*HTDCOEF!AR135</f>
        <v>43239</v>
      </c>
      <c r="AS135" s="65">
        <f>+demanda!AS135*HTDCOEF!AS135</f>
        <v>107834</v>
      </c>
      <c r="AT135" s="65">
        <f>+demanda!AT135*HTDCOEF!AT135</f>
        <v>75556</v>
      </c>
      <c r="AU135" s="65">
        <f>+demanda!AU135*HTDCOEF!AU135</f>
        <v>191517</v>
      </c>
      <c r="AV135" s="65">
        <f>+demanda!AV135*HTDCOEF!AV135</f>
        <v>25594</v>
      </c>
      <c r="AW135" s="65">
        <f>+demanda!AW135*HTDCOEF!AW135</f>
        <v>36780</v>
      </c>
      <c r="AX135" s="65">
        <f>+demanda!AX135*HTDCOEF!AX135</f>
        <v>284226</v>
      </c>
      <c r="AY135" s="65">
        <f>+demanda!AY135*HTDCOEF!AY135</f>
        <v>242998</v>
      </c>
      <c r="AZ135" s="65">
        <f>+demanda!AZ135*HTDCOEF!AZ135</f>
        <v>33013</v>
      </c>
      <c r="BA135" s="65">
        <f>+demanda!BA135*HTDCOEF!BA135</f>
        <v>81711</v>
      </c>
      <c r="BB135" s="65">
        <f>+demanda!BB135*HTDCOEF!BB135</f>
        <v>53101</v>
      </c>
      <c r="BC135" s="65">
        <f>+demanda!BC135*HTDCOEF!BC135</f>
        <v>133853</v>
      </c>
      <c r="BD135" s="65">
        <f>+demanda!BD135*HTDCOEF!BD135</f>
        <v>20506</v>
      </c>
      <c r="BE135" s="65">
        <f>+demanda!BE135*HTDCOEF!BE135</f>
        <v>33437</v>
      </c>
      <c r="BF135" s="65">
        <f>+demanda!BF135*HTDCOEF!BF135</f>
        <v>150406</v>
      </c>
      <c r="BG135" s="65">
        <f>+demanda!BG135*HTDCOEF!BG135</f>
        <v>142195</v>
      </c>
      <c r="BH135" s="65">
        <f>+demanda!BH135*HTDCOEF!BH135</f>
        <v>10226</v>
      </c>
      <c r="BI135" s="65">
        <f>+demanda!BI135*HTDCOEF!BI135</f>
        <v>26123</v>
      </c>
      <c r="BJ135" s="65">
        <f>+demanda!BJ135*HTDCOEF!BJ135</f>
        <v>22454</v>
      </c>
      <c r="BK135" s="65">
        <f>+demanda!BK135*HTDCOEF!BK135</f>
        <v>57664</v>
      </c>
      <c r="BL135" s="65">
        <f>+demanda!BL135*HTDCOEF!BL135</f>
        <v>5088</v>
      </c>
      <c r="BM135" s="65">
        <f>+demanda!BM135*HTDCOEF!BM135</f>
        <v>3342</v>
      </c>
      <c r="BN135" s="65">
        <f>+demanda!BN135*HTDCOEF!BN135</f>
        <v>133820</v>
      </c>
      <c r="BO135" s="65">
        <f>+demanda!BO135*HTDCOEF!BO135</f>
        <v>100802</v>
      </c>
      <c r="BP135" s="65">
        <f>+demanda!BP135*HTDCOEF!BP135</f>
        <v>107259</v>
      </c>
      <c r="BQ135" s="65">
        <f>+demanda!BQ135*HTDCOEF!BQ135</f>
        <v>226250</v>
      </c>
      <c r="BR135" s="65">
        <f>+demanda!BR135*HTDCOEF!BR135</f>
        <v>134597</v>
      </c>
      <c r="BS135" s="65">
        <f>+demanda!BS135*HTDCOEF!BS135</f>
        <v>362561</v>
      </c>
      <c r="BT135" s="65">
        <f>+demanda!BT135*HTDCOEF!BT135</f>
        <v>56488</v>
      </c>
      <c r="BU135" s="65">
        <f>+demanda!BU135*HTDCOEF!BU135</f>
        <v>66303</v>
      </c>
      <c r="BV135" s="65">
        <f>+demanda!BV135*HTDCOEF!BV135</f>
        <v>780093</v>
      </c>
      <c r="BW135" s="65">
        <f>+demanda!BW135*HTDCOEF!BW135</f>
        <v>484304</v>
      </c>
      <c r="BX135" s="65">
        <f>+demanda!BX135*HTDCOEF!BX135</f>
        <v>75710</v>
      </c>
      <c r="BY135" s="65">
        <f>+demanda!BY135*HTDCOEF!BY135</f>
        <v>161185</v>
      </c>
      <c r="BZ135" s="65">
        <f>+demanda!BZ135*HTDCOEF!BZ135</f>
        <v>96860</v>
      </c>
      <c r="CA135" s="65">
        <f>+demanda!CA135*HTDCOEF!CA135</f>
        <v>246462</v>
      </c>
      <c r="CB135" s="65">
        <f>+demanda!CB135*HTDCOEF!CB135</f>
        <v>43035</v>
      </c>
      <c r="CC135" s="65">
        <f>+demanda!CC135*HTDCOEF!CC135</f>
        <v>59888</v>
      </c>
      <c r="CD135" s="65">
        <f>+demanda!CD135*HTDCOEF!CD135</f>
        <v>325403</v>
      </c>
      <c r="CE135" s="65">
        <f>+demanda!CE135*HTDCOEF!CE135</f>
        <v>261724</v>
      </c>
      <c r="CF135" s="65">
        <f>+demanda!CF135*HTDCOEF!CF135</f>
        <v>31548</v>
      </c>
      <c r="CG135" s="65">
        <f>+demanda!CG135*HTDCOEF!CG135</f>
        <v>65065</v>
      </c>
      <c r="CH135" s="65">
        <f>+demanda!CH135*HTDCOEF!CH135</f>
        <v>37737</v>
      </c>
      <c r="CI135" s="65">
        <f>+demanda!CI135*HTDCOEF!CI135</f>
        <v>116099</v>
      </c>
      <c r="CJ135" s="65">
        <f>+demanda!CJ135*HTDCOEF!CJ135</f>
        <v>13453</v>
      </c>
      <c r="CK135" s="65">
        <f>+demanda!CK135*HTDCOEF!CK135</f>
        <v>6415</v>
      </c>
      <c r="CL135" s="65">
        <f>+demanda!CL135*HTDCOEF!CL135</f>
        <v>454689</v>
      </c>
      <c r="CM135" s="65">
        <f>+demanda!CM135*HTDCOEF!CM135</f>
        <v>222580</v>
      </c>
    </row>
    <row r="136" spans="1:91" s="59" customFormat="1" x14ac:dyDescent="0.3">
      <c r="A136" s="60" t="s">
        <v>328</v>
      </c>
      <c r="B136" s="65">
        <f>+demanda!B136*HTDCOEF!B136</f>
        <v>5367962</v>
      </c>
      <c r="C136" s="65">
        <f>+demanda!C136*HTDCOEF!C136</f>
        <v>954691</v>
      </c>
      <c r="D136" s="65">
        <f>+demanda!D136*HTDCOEF!D136</f>
        <v>75909</v>
      </c>
      <c r="E136" s="65">
        <f>+demanda!E136*HTDCOEF!E136</f>
        <v>805529</v>
      </c>
      <c r="F136" s="65">
        <f>+demanda!F136*HTDCOEF!F136</f>
        <v>961361</v>
      </c>
      <c r="G136" s="65">
        <f>+demanda!G136*HTDCOEF!G136</f>
        <v>464858</v>
      </c>
      <c r="H136" s="65">
        <f>+demanda!H136*HTDCOEF!H136</f>
        <v>888093</v>
      </c>
      <c r="I136" s="65">
        <f>+demanda!I136*HTDCOEF!I136</f>
        <v>2964949</v>
      </c>
      <c r="J136" s="65">
        <f>+demanda!J136*HTDCOEF!J136</f>
        <v>571285</v>
      </c>
      <c r="K136" s="65">
        <f>+demanda!K136*HTDCOEF!K136</f>
        <v>35443</v>
      </c>
      <c r="L136" s="65">
        <f>+demanda!L136*HTDCOEF!L136</f>
        <v>131969</v>
      </c>
      <c r="M136" s="65">
        <f>+demanda!M136*HTDCOEF!M136</f>
        <v>430287</v>
      </c>
      <c r="N136" s="65">
        <f>+demanda!N136*HTDCOEF!N136</f>
        <v>277201</v>
      </c>
      <c r="O136" s="65">
        <f>+demanda!O136*HTDCOEF!O136</f>
        <v>532766</v>
      </c>
      <c r="P136" s="65">
        <f>+demanda!P136*HTDCOEF!P136</f>
        <v>2403013</v>
      </c>
      <c r="Q136" s="65">
        <f>+demanda!Q136*HTDCOEF!Q136</f>
        <v>383406</v>
      </c>
      <c r="R136" s="65">
        <f>+demanda!R136*HTDCOEF!R136</f>
        <v>40466</v>
      </c>
      <c r="S136" s="65">
        <f>+demanda!S136*HTDCOEF!S136</f>
        <v>673560</v>
      </c>
      <c r="T136" s="65">
        <f>+demanda!T136*HTDCOEF!T136</f>
        <v>531074</v>
      </c>
      <c r="U136" s="65">
        <f>+demanda!U136*HTDCOEF!U136</f>
        <v>187657</v>
      </c>
      <c r="V136" s="65">
        <f>+demanda!V136*HTDCOEF!V136</f>
        <v>355327</v>
      </c>
      <c r="W136" s="65">
        <f>+demanda!W136*HTDCOEF!W136</f>
        <v>15472477</v>
      </c>
      <c r="X136" s="65">
        <f>+demanda!X136*HTDCOEF!X136</f>
        <v>2093794</v>
      </c>
      <c r="Y136" s="65">
        <f>+demanda!Y136*HTDCOEF!Y136</f>
        <v>237815</v>
      </c>
      <c r="Z136" s="65">
        <f>+demanda!Z136*HTDCOEF!Z136</f>
        <v>5705808</v>
      </c>
      <c r="AA136" s="65">
        <f>+demanda!AA136*HTDCOEF!AA136</f>
        <v>2234578</v>
      </c>
      <c r="AB136" s="65">
        <f>+demanda!AB136*HTDCOEF!AB136</f>
        <v>1233531</v>
      </c>
      <c r="AC136" s="65">
        <f>+demanda!AC136*HTDCOEF!AC136</f>
        <v>1736647</v>
      </c>
      <c r="AD136" s="65">
        <f>+demanda!AD136*HTDCOEF!AD136</f>
        <v>5810812</v>
      </c>
      <c r="AE136" s="65">
        <f>+demanda!AE136*HTDCOEF!AE136</f>
        <v>1052987</v>
      </c>
      <c r="AF136" s="65">
        <f>+demanda!AF136*HTDCOEF!AF136</f>
        <v>85942</v>
      </c>
      <c r="AG136" s="65">
        <f>+demanda!AG136*HTDCOEF!AG136</f>
        <v>550612</v>
      </c>
      <c r="AH136" s="65">
        <f>+demanda!AH136*HTDCOEF!AH136</f>
        <v>827185</v>
      </c>
      <c r="AI136" s="65">
        <f>+demanda!AI136*HTDCOEF!AI136</f>
        <v>603564</v>
      </c>
      <c r="AJ136" s="65">
        <f>+demanda!AJ136*HTDCOEF!AJ136</f>
        <v>920267</v>
      </c>
      <c r="AK136" s="65">
        <f>+demanda!AK136*HTDCOEF!AK136</f>
        <v>9661665</v>
      </c>
      <c r="AL136" s="65">
        <f>+demanda!AL136*HTDCOEF!AL136</f>
        <v>1040807</v>
      </c>
      <c r="AM136" s="65">
        <f>+demanda!AM136*HTDCOEF!AM136</f>
        <v>151873</v>
      </c>
      <c r="AN136" s="65">
        <f>+demanda!AN136*HTDCOEF!AN136</f>
        <v>5155197</v>
      </c>
      <c r="AO136" s="65">
        <f>+demanda!AO136*HTDCOEF!AO136</f>
        <v>1407393</v>
      </c>
      <c r="AP136" s="65">
        <f>+demanda!AP136*HTDCOEF!AP136</f>
        <v>629968</v>
      </c>
      <c r="AQ136" s="65">
        <f>+demanda!AQ136*HTDCOEF!AQ136</f>
        <v>816381</v>
      </c>
      <c r="AR136" s="65">
        <f>+demanda!AR136*HTDCOEF!AR136</f>
        <v>40404</v>
      </c>
      <c r="AS136" s="65">
        <f>+demanda!AS136*HTDCOEF!AS136</f>
        <v>91940</v>
      </c>
      <c r="AT136" s="65">
        <f>+demanda!AT136*HTDCOEF!AT136</f>
        <v>68849</v>
      </c>
      <c r="AU136" s="65">
        <f>+demanda!AU136*HTDCOEF!AU136</f>
        <v>191255</v>
      </c>
      <c r="AV136" s="65">
        <f>+demanda!AV136*HTDCOEF!AV136</f>
        <v>24969</v>
      </c>
      <c r="AW136" s="65">
        <f>+demanda!AW136*HTDCOEF!AW136</f>
        <v>27703</v>
      </c>
      <c r="AX136" s="65">
        <f>+demanda!AX136*HTDCOEF!AX136</f>
        <v>264643</v>
      </c>
      <c r="AY136" s="65">
        <f>+demanda!AY136*HTDCOEF!AY136</f>
        <v>244929</v>
      </c>
      <c r="AZ136" s="65">
        <f>+demanda!AZ136*HTDCOEF!AZ136</f>
        <v>29075</v>
      </c>
      <c r="BA136" s="65">
        <f>+demanda!BA136*HTDCOEF!BA136</f>
        <v>64806</v>
      </c>
      <c r="BB136" s="65">
        <f>+demanda!BB136*HTDCOEF!BB136</f>
        <v>49377</v>
      </c>
      <c r="BC136" s="65">
        <f>+demanda!BC136*HTDCOEF!BC136</f>
        <v>130644</v>
      </c>
      <c r="BD136" s="65">
        <f>+demanda!BD136*HTDCOEF!BD136</f>
        <v>19923</v>
      </c>
      <c r="BE136" s="65">
        <f>+demanda!BE136*HTDCOEF!BE136</f>
        <v>24568</v>
      </c>
      <c r="BF136" s="65">
        <f>+demanda!BF136*HTDCOEF!BF136</f>
        <v>117089</v>
      </c>
      <c r="BG136" s="65">
        <f>+demanda!BG136*HTDCOEF!BG136</f>
        <v>135802</v>
      </c>
      <c r="BH136" s="65">
        <f>+demanda!BH136*HTDCOEF!BH136</f>
        <v>11329</v>
      </c>
      <c r="BI136" s="65">
        <f>+demanda!BI136*HTDCOEF!BI136</f>
        <v>27134</v>
      </c>
      <c r="BJ136" s="65">
        <f>+demanda!BJ136*HTDCOEF!BJ136</f>
        <v>19472</v>
      </c>
      <c r="BK136" s="65">
        <f>+demanda!BK136*HTDCOEF!BK136</f>
        <v>60610</v>
      </c>
      <c r="BL136" s="65">
        <f>+demanda!BL136*HTDCOEF!BL136</f>
        <v>5046</v>
      </c>
      <c r="BM136" s="65">
        <f>+demanda!BM136*HTDCOEF!BM136</f>
        <v>3134</v>
      </c>
      <c r="BN136" s="65">
        <f>+demanda!BN136*HTDCOEF!BN136</f>
        <v>147553</v>
      </c>
      <c r="BO136" s="65">
        <f>+demanda!BO136*HTDCOEF!BO136</f>
        <v>109127</v>
      </c>
      <c r="BP136" s="65">
        <f>+demanda!BP136*HTDCOEF!BP136</f>
        <v>93404</v>
      </c>
      <c r="BQ136" s="65">
        <f>+demanda!BQ136*HTDCOEF!BQ136</f>
        <v>188915</v>
      </c>
      <c r="BR136" s="65">
        <f>+demanda!BR136*HTDCOEF!BR136</f>
        <v>117511</v>
      </c>
      <c r="BS136" s="65">
        <f>+demanda!BS136*HTDCOEF!BS136</f>
        <v>353497</v>
      </c>
      <c r="BT136" s="65">
        <f>+demanda!BT136*HTDCOEF!BT136</f>
        <v>49526</v>
      </c>
      <c r="BU136" s="65">
        <f>+demanda!BU136*HTDCOEF!BU136</f>
        <v>49266</v>
      </c>
      <c r="BV136" s="65">
        <f>+demanda!BV136*HTDCOEF!BV136</f>
        <v>759798</v>
      </c>
      <c r="BW136" s="65">
        <f>+demanda!BW136*HTDCOEF!BW136</f>
        <v>481877</v>
      </c>
      <c r="BX136" s="65">
        <f>+demanda!BX136*HTDCOEF!BX136</f>
        <v>60237</v>
      </c>
      <c r="BY136" s="65">
        <f>+demanda!BY136*HTDCOEF!BY136</f>
        <v>117586</v>
      </c>
      <c r="BZ136" s="65">
        <f>+demanda!BZ136*HTDCOEF!BZ136</f>
        <v>84924</v>
      </c>
      <c r="CA136" s="65">
        <f>+demanda!CA136*HTDCOEF!CA136</f>
        <v>237003</v>
      </c>
      <c r="CB136" s="65">
        <f>+demanda!CB136*HTDCOEF!CB136</f>
        <v>37818</v>
      </c>
      <c r="CC136" s="65">
        <f>+demanda!CC136*HTDCOEF!CC136</f>
        <v>43962</v>
      </c>
      <c r="CD136" s="65">
        <f>+demanda!CD136*HTDCOEF!CD136</f>
        <v>234979</v>
      </c>
      <c r="CE136" s="65">
        <f>+demanda!CE136*HTDCOEF!CE136</f>
        <v>236477</v>
      </c>
      <c r="CF136" s="65">
        <f>+demanda!CF136*HTDCOEF!CF136</f>
        <v>33166</v>
      </c>
      <c r="CG136" s="65">
        <f>+demanda!CG136*HTDCOEF!CG136</f>
        <v>71329</v>
      </c>
      <c r="CH136" s="65">
        <f>+demanda!CH136*HTDCOEF!CH136</f>
        <v>32587</v>
      </c>
      <c r="CI136" s="65">
        <f>+demanda!CI136*HTDCOEF!CI136</f>
        <v>116494</v>
      </c>
      <c r="CJ136" s="65">
        <f>+demanda!CJ136*HTDCOEF!CJ136</f>
        <v>11708</v>
      </c>
      <c r="CK136" s="65">
        <f>+demanda!CK136*HTDCOEF!CK136</f>
        <v>5304</v>
      </c>
      <c r="CL136" s="65">
        <f>+demanda!CL136*HTDCOEF!CL136</f>
        <v>524819</v>
      </c>
      <c r="CM136" s="65">
        <f>+demanda!CM136*HTDCOEF!CM136</f>
        <v>245400</v>
      </c>
    </row>
    <row r="137" spans="1:91" s="59" customFormat="1" x14ac:dyDescent="0.3">
      <c r="A137" s="64" t="s">
        <v>329</v>
      </c>
      <c r="B137" s="65">
        <f>+demanda!B137*HTDCOEF!B137</f>
        <v>5967064</v>
      </c>
      <c r="C137" s="65">
        <f>+demanda!C137*HTDCOEF!C137</f>
        <v>1123345</v>
      </c>
      <c r="D137" s="65">
        <f>+demanda!D137*HTDCOEF!D137</f>
        <v>124782</v>
      </c>
      <c r="E137" s="65">
        <f>+demanda!E137*HTDCOEF!E137</f>
        <v>827756</v>
      </c>
      <c r="F137" s="65">
        <f>+demanda!F137*HTDCOEF!F137</f>
        <v>1051913</v>
      </c>
      <c r="G137" s="65">
        <f>+demanda!G137*HTDCOEF!G137</f>
        <v>538245</v>
      </c>
      <c r="H137" s="65">
        <f>+demanda!H137*HTDCOEF!H137</f>
        <v>879144</v>
      </c>
      <c r="I137" s="65">
        <f>+demanda!I137*HTDCOEF!I137</f>
        <v>3337995</v>
      </c>
      <c r="J137" s="65">
        <f>+demanda!J137*HTDCOEF!J137</f>
        <v>700088</v>
      </c>
      <c r="K137" s="65">
        <f>+demanda!K137*HTDCOEF!K137</f>
        <v>51577</v>
      </c>
      <c r="L137" s="65">
        <f>+demanda!L137*HTDCOEF!L137</f>
        <v>127103</v>
      </c>
      <c r="M137" s="65">
        <f>+demanda!M137*HTDCOEF!M137</f>
        <v>441268</v>
      </c>
      <c r="N137" s="65">
        <f>+demanda!N137*HTDCOEF!N137</f>
        <v>332832</v>
      </c>
      <c r="O137" s="65">
        <f>+demanda!O137*HTDCOEF!O137</f>
        <v>523275</v>
      </c>
      <c r="P137" s="65">
        <f>+demanda!P137*HTDCOEF!P137</f>
        <v>2629069</v>
      </c>
      <c r="Q137" s="65">
        <f>+demanda!Q137*HTDCOEF!Q137</f>
        <v>423258</v>
      </c>
      <c r="R137" s="65">
        <f>+demanda!R137*HTDCOEF!R137</f>
        <v>73205</v>
      </c>
      <c r="S137" s="65">
        <f>+demanda!S137*HTDCOEF!S137</f>
        <v>700653</v>
      </c>
      <c r="T137" s="65">
        <f>+demanda!T137*HTDCOEF!T137</f>
        <v>610645</v>
      </c>
      <c r="U137" s="65">
        <f>+demanda!U137*HTDCOEF!U137</f>
        <v>205413</v>
      </c>
      <c r="V137" s="65">
        <f>+demanda!V137*HTDCOEF!V137</f>
        <v>355868</v>
      </c>
      <c r="W137" s="65">
        <f>+demanda!W137*HTDCOEF!W137</f>
        <v>16816547</v>
      </c>
      <c r="X137" s="65">
        <f>+demanda!X137*HTDCOEF!X137</f>
        <v>2551524</v>
      </c>
      <c r="Y137" s="65">
        <f>+demanda!Y137*HTDCOEF!Y137</f>
        <v>466420</v>
      </c>
      <c r="Z137" s="65">
        <f>+demanda!Z137*HTDCOEF!Z137</f>
        <v>5483287</v>
      </c>
      <c r="AA137" s="65">
        <f>+demanda!AA137*HTDCOEF!AA137</f>
        <v>2563698</v>
      </c>
      <c r="AB137" s="65">
        <f>+demanda!AB137*HTDCOEF!AB137</f>
        <v>1419112</v>
      </c>
      <c r="AC137" s="65">
        <f>+demanda!AC137*HTDCOEF!AC137</f>
        <v>1705884</v>
      </c>
      <c r="AD137" s="65">
        <f>+demanda!AD137*HTDCOEF!AD137</f>
        <v>6508332</v>
      </c>
      <c r="AE137" s="65">
        <f>+demanda!AE137*HTDCOEF!AE137</f>
        <v>1313951</v>
      </c>
      <c r="AF137" s="65">
        <f>+demanda!AF137*HTDCOEF!AF137</f>
        <v>140170</v>
      </c>
      <c r="AG137" s="65">
        <f>+demanda!AG137*HTDCOEF!AG137</f>
        <v>466900</v>
      </c>
      <c r="AH137" s="65">
        <f>+demanda!AH137*HTDCOEF!AH137</f>
        <v>865261</v>
      </c>
      <c r="AI137" s="65">
        <f>+demanda!AI137*HTDCOEF!AI137</f>
        <v>712722</v>
      </c>
      <c r="AJ137" s="65">
        <f>+demanda!AJ137*HTDCOEF!AJ137</f>
        <v>903932</v>
      </c>
      <c r="AK137" s="65">
        <f>+demanda!AK137*HTDCOEF!AK137</f>
        <v>10308214</v>
      </c>
      <c r="AL137" s="65">
        <f>+demanda!AL137*HTDCOEF!AL137</f>
        <v>1237573</v>
      </c>
      <c r="AM137" s="65">
        <f>+demanda!AM137*HTDCOEF!AM137</f>
        <v>326250</v>
      </c>
      <c r="AN137" s="65">
        <f>+demanda!AN137*HTDCOEF!AN137</f>
        <v>5016387</v>
      </c>
      <c r="AO137" s="65">
        <f>+demanda!AO137*HTDCOEF!AO137</f>
        <v>1698437</v>
      </c>
      <c r="AP137" s="65">
        <f>+demanda!AP137*HTDCOEF!AP137</f>
        <v>706390</v>
      </c>
      <c r="AQ137" s="65">
        <f>+demanda!AQ137*HTDCOEF!AQ137</f>
        <v>801952</v>
      </c>
      <c r="AR137" s="65">
        <f>+demanda!AR137*HTDCOEF!AR137</f>
        <v>52895</v>
      </c>
      <c r="AS137" s="65">
        <f>+demanda!AS137*HTDCOEF!AS137</f>
        <v>131043</v>
      </c>
      <c r="AT137" s="65">
        <f>+demanda!AT137*HTDCOEF!AT137</f>
        <v>77973</v>
      </c>
      <c r="AU137" s="65">
        <f>+demanda!AU137*HTDCOEF!AU137</f>
        <v>207212</v>
      </c>
      <c r="AV137" s="65">
        <f>+demanda!AV137*HTDCOEF!AV137</f>
        <v>35996</v>
      </c>
      <c r="AW137" s="65">
        <f>+demanda!AW137*HTDCOEF!AW137</f>
        <v>36224</v>
      </c>
      <c r="AX137" s="65">
        <f>+demanda!AX137*HTDCOEF!AX137</f>
        <v>313400</v>
      </c>
      <c r="AY137" s="65">
        <f>+demanda!AY137*HTDCOEF!AY137</f>
        <v>268601</v>
      </c>
      <c r="AZ137" s="65">
        <f>+demanda!AZ137*HTDCOEF!AZ137</f>
        <v>41385</v>
      </c>
      <c r="BA137" s="65">
        <f>+demanda!BA137*HTDCOEF!BA137</f>
        <v>92992</v>
      </c>
      <c r="BB137" s="65">
        <f>+demanda!BB137*HTDCOEF!BB137</f>
        <v>53949</v>
      </c>
      <c r="BC137" s="65">
        <f>+demanda!BC137*HTDCOEF!BC137</f>
        <v>142755</v>
      </c>
      <c r="BD137" s="65">
        <f>+demanda!BD137*HTDCOEF!BD137</f>
        <v>29978</v>
      </c>
      <c r="BE137" s="65">
        <f>+demanda!BE137*HTDCOEF!BE137</f>
        <v>32370</v>
      </c>
      <c r="BF137" s="65">
        <f>+demanda!BF137*HTDCOEF!BF137</f>
        <v>151277</v>
      </c>
      <c r="BG137" s="65">
        <f>+demanda!BG137*HTDCOEF!BG137</f>
        <v>155381</v>
      </c>
      <c r="BH137" s="65">
        <f>+demanda!BH137*HTDCOEF!BH137</f>
        <v>11510</v>
      </c>
      <c r="BI137" s="65">
        <f>+demanda!BI137*HTDCOEF!BI137</f>
        <v>38051</v>
      </c>
      <c r="BJ137" s="65">
        <f>+demanda!BJ137*HTDCOEF!BJ137</f>
        <v>24024</v>
      </c>
      <c r="BK137" s="65">
        <f>+demanda!BK137*HTDCOEF!BK137</f>
        <v>64457</v>
      </c>
      <c r="BL137" s="65">
        <f>+demanda!BL137*HTDCOEF!BL137</f>
        <v>6018</v>
      </c>
      <c r="BM137" s="65">
        <f>+demanda!BM137*HTDCOEF!BM137</f>
        <v>3854</v>
      </c>
      <c r="BN137" s="65">
        <f>+demanda!BN137*HTDCOEF!BN137</f>
        <v>162123</v>
      </c>
      <c r="BO137" s="65">
        <f>+demanda!BO137*HTDCOEF!BO137</f>
        <v>113220</v>
      </c>
      <c r="BP137" s="65">
        <f>+demanda!BP137*HTDCOEF!BP137</f>
        <v>140628</v>
      </c>
      <c r="BQ137" s="65">
        <f>+demanda!BQ137*HTDCOEF!BQ137</f>
        <v>285644</v>
      </c>
      <c r="BR137" s="65">
        <f>+demanda!BR137*HTDCOEF!BR137</f>
        <v>133844</v>
      </c>
      <c r="BS137" s="65">
        <f>+demanda!BS137*HTDCOEF!BS137</f>
        <v>394080</v>
      </c>
      <c r="BT137" s="65">
        <f>+demanda!BT137*HTDCOEF!BT137</f>
        <v>77951</v>
      </c>
      <c r="BU137" s="65">
        <f>+demanda!BU137*HTDCOEF!BU137</f>
        <v>64440</v>
      </c>
      <c r="BV137" s="65">
        <f>+demanda!BV137*HTDCOEF!BV137</f>
        <v>928384</v>
      </c>
      <c r="BW137" s="65">
        <f>+demanda!BW137*HTDCOEF!BW137</f>
        <v>526552</v>
      </c>
      <c r="BX137" s="65">
        <f>+demanda!BX137*HTDCOEF!BX137</f>
        <v>99001</v>
      </c>
      <c r="BY137" s="65">
        <f>+demanda!BY137*HTDCOEF!BY137</f>
        <v>176605</v>
      </c>
      <c r="BZ137" s="65">
        <f>+demanda!BZ137*HTDCOEF!BZ137</f>
        <v>93128</v>
      </c>
      <c r="CA137" s="65">
        <f>+demanda!CA137*HTDCOEF!CA137</f>
        <v>260851</v>
      </c>
      <c r="CB137" s="65">
        <f>+demanda!CB137*HTDCOEF!CB137</f>
        <v>56893</v>
      </c>
      <c r="CC137" s="65">
        <f>+demanda!CC137*HTDCOEF!CC137</f>
        <v>57647</v>
      </c>
      <c r="CD137" s="65">
        <f>+demanda!CD137*HTDCOEF!CD137</f>
        <v>304848</v>
      </c>
      <c r="CE137" s="65">
        <f>+demanda!CE137*HTDCOEF!CE137</f>
        <v>264978</v>
      </c>
      <c r="CF137" s="65">
        <f>+demanda!CF137*HTDCOEF!CF137</f>
        <v>41627</v>
      </c>
      <c r="CG137" s="65">
        <f>+demanda!CG137*HTDCOEF!CG137</f>
        <v>109039</v>
      </c>
      <c r="CH137" s="65">
        <f>+demanda!CH137*HTDCOEF!CH137</f>
        <v>40716</v>
      </c>
      <c r="CI137" s="65">
        <f>+demanda!CI137*HTDCOEF!CI137</f>
        <v>133229</v>
      </c>
      <c r="CJ137" s="65">
        <f>+demanda!CJ137*HTDCOEF!CJ137</f>
        <v>21058</v>
      </c>
      <c r="CK137" s="65">
        <f>+demanda!CK137*HTDCOEF!CK137</f>
        <v>6794</v>
      </c>
      <c r="CL137" s="65">
        <f>+demanda!CL137*HTDCOEF!CL137</f>
        <v>623536</v>
      </c>
      <c r="CM137" s="65">
        <f>+demanda!CM137*HTDCOEF!CM137</f>
        <v>261574</v>
      </c>
    </row>
    <row r="138" spans="1:91" s="59" customFormat="1" x14ac:dyDescent="0.3">
      <c r="A138" s="64" t="s">
        <v>330</v>
      </c>
      <c r="B138" s="65">
        <f>+demanda!B138*HTDCOEF!B138</f>
        <v>7361364</v>
      </c>
      <c r="C138" s="65">
        <f>+demanda!C138*HTDCOEF!C138</f>
        <v>1418975</v>
      </c>
      <c r="D138" s="65">
        <f>+demanda!D138*HTDCOEF!D138</f>
        <v>230407</v>
      </c>
      <c r="E138" s="65">
        <f>+demanda!E138*HTDCOEF!E138</f>
        <v>897084</v>
      </c>
      <c r="F138" s="65">
        <f>+demanda!F138*HTDCOEF!F138</f>
        <v>1288220</v>
      </c>
      <c r="G138" s="65">
        <f>+demanda!G138*HTDCOEF!G138</f>
        <v>719624</v>
      </c>
      <c r="H138" s="65">
        <f>+demanda!H138*HTDCOEF!H138</f>
        <v>1053885</v>
      </c>
      <c r="I138" s="65">
        <f>+demanda!I138*HTDCOEF!I138</f>
        <v>3983218</v>
      </c>
      <c r="J138" s="65">
        <f>+demanda!J138*HTDCOEF!J138</f>
        <v>804822</v>
      </c>
      <c r="K138" s="65">
        <f>+demanda!K138*HTDCOEF!K138</f>
        <v>62568</v>
      </c>
      <c r="L138" s="65">
        <f>+demanda!L138*HTDCOEF!L138</f>
        <v>155855</v>
      </c>
      <c r="M138" s="65">
        <f>+demanda!M138*HTDCOEF!M138</f>
        <v>527465</v>
      </c>
      <c r="N138" s="65">
        <f>+demanda!N138*HTDCOEF!N138</f>
        <v>436712</v>
      </c>
      <c r="O138" s="65">
        <f>+demanda!O138*HTDCOEF!O138</f>
        <v>582240</v>
      </c>
      <c r="P138" s="65">
        <f>+demanda!P138*HTDCOEF!P138</f>
        <v>3378146</v>
      </c>
      <c r="Q138" s="65">
        <f>+demanda!Q138*HTDCOEF!Q138</f>
        <v>614154</v>
      </c>
      <c r="R138" s="65">
        <f>+demanda!R138*HTDCOEF!R138</f>
        <v>167839</v>
      </c>
      <c r="S138" s="65">
        <f>+demanda!S138*HTDCOEF!S138</f>
        <v>741229</v>
      </c>
      <c r="T138" s="65">
        <f>+demanda!T138*HTDCOEF!T138</f>
        <v>760754</v>
      </c>
      <c r="U138" s="65">
        <f>+demanda!U138*HTDCOEF!U138</f>
        <v>282913</v>
      </c>
      <c r="V138" s="65">
        <f>+demanda!V138*HTDCOEF!V138</f>
        <v>471645</v>
      </c>
      <c r="W138" s="65">
        <f>+demanda!W138*HTDCOEF!W138</f>
        <v>20597741</v>
      </c>
      <c r="X138" s="65">
        <f>+demanda!X138*HTDCOEF!X138</f>
        <v>3361190</v>
      </c>
      <c r="Y138" s="65">
        <f>+demanda!Y138*HTDCOEF!Y138</f>
        <v>944911</v>
      </c>
      <c r="Z138" s="65">
        <f>+demanda!Z138*HTDCOEF!Z138</f>
        <v>5800802</v>
      </c>
      <c r="AA138" s="65">
        <f>+demanda!AA138*HTDCOEF!AA138</f>
        <v>3110751</v>
      </c>
      <c r="AB138" s="65">
        <f>+demanda!AB138*HTDCOEF!AB138</f>
        <v>2059518</v>
      </c>
      <c r="AC138" s="65">
        <f>+demanda!AC138*HTDCOEF!AC138</f>
        <v>2040209</v>
      </c>
      <c r="AD138" s="65">
        <f>+demanda!AD138*HTDCOEF!AD138</f>
        <v>8037671</v>
      </c>
      <c r="AE138" s="65">
        <f>+demanda!AE138*HTDCOEF!AE138</f>
        <v>1583785</v>
      </c>
      <c r="AF138" s="65">
        <f>+demanda!AF138*HTDCOEF!AF138</f>
        <v>173879</v>
      </c>
      <c r="AG138" s="65">
        <f>+demanda!AG138*HTDCOEF!AG138</f>
        <v>539108</v>
      </c>
      <c r="AH138" s="65">
        <f>+demanda!AH138*HTDCOEF!AH138</f>
        <v>1058452</v>
      </c>
      <c r="AI138" s="65">
        <f>+demanda!AI138*HTDCOEF!AI138</f>
        <v>1090358</v>
      </c>
      <c r="AJ138" s="65">
        <f>+demanda!AJ138*HTDCOEF!AJ138</f>
        <v>975377</v>
      </c>
      <c r="AK138" s="65">
        <f>+demanda!AK138*HTDCOEF!AK138</f>
        <v>12560069</v>
      </c>
      <c r="AL138" s="65">
        <f>+demanda!AL138*HTDCOEF!AL138</f>
        <v>1777406</v>
      </c>
      <c r="AM138" s="65">
        <f>+demanda!AM138*HTDCOEF!AM138</f>
        <v>771032</v>
      </c>
      <c r="AN138" s="65">
        <f>+demanda!AN138*HTDCOEF!AN138</f>
        <v>5261695</v>
      </c>
      <c r="AO138" s="65">
        <f>+demanda!AO138*HTDCOEF!AO138</f>
        <v>2052299</v>
      </c>
      <c r="AP138" s="65">
        <f>+demanda!AP138*HTDCOEF!AP138</f>
        <v>969159</v>
      </c>
      <c r="AQ138" s="65">
        <f>+demanda!AQ138*HTDCOEF!AQ138</f>
        <v>1064832</v>
      </c>
      <c r="AR138" s="65">
        <f>+demanda!AR138*HTDCOEF!AR138</f>
        <v>64775</v>
      </c>
      <c r="AS138" s="65">
        <f>+demanda!AS138*HTDCOEF!AS138</f>
        <v>157080</v>
      </c>
      <c r="AT138" s="65">
        <f>+demanda!AT138*HTDCOEF!AT138</f>
        <v>92822</v>
      </c>
      <c r="AU138" s="65">
        <f>+demanda!AU138*HTDCOEF!AU138</f>
        <v>230550</v>
      </c>
      <c r="AV138" s="65">
        <f>+demanda!AV138*HTDCOEF!AV138</f>
        <v>49385</v>
      </c>
      <c r="AW138" s="65">
        <f>+demanda!AW138*HTDCOEF!AW138</f>
        <v>45849</v>
      </c>
      <c r="AX138" s="65">
        <f>+demanda!AX138*HTDCOEF!AX138</f>
        <v>463698</v>
      </c>
      <c r="AY138" s="65">
        <f>+demanda!AY138*HTDCOEF!AY138</f>
        <v>314817</v>
      </c>
      <c r="AZ138" s="65">
        <f>+demanda!AZ138*HTDCOEF!AZ138</f>
        <v>49825</v>
      </c>
      <c r="BA138" s="65">
        <f>+demanda!BA138*HTDCOEF!BA138</f>
        <v>103293</v>
      </c>
      <c r="BB138" s="65">
        <f>+demanda!BB138*HTDCOEF!BB138</f>
        <v>60182</v>
      </c>
      <c r="BC138" s="65">
        <f>+demanda!BC138*HTDCOEF!BC138</f>
        <v>143788</v>
      </c>
      <c r="BD138" s="65">
        <f>+demanda!BD138*HTDCOEF!BD138</f>
        <v>39860</v>
      </c>
      <c r="BE138" s="65">
        <f>+demanda!BE138*HTDCOEF!BE138</f>
        <v>40722</v>
      </c>
      <c r="BF138" s="65">
        <f>+demanda!BF138*HTDCOEF!BF138</f>
        <v>200193</v>
      </c>
      <c r="BG138" s="65">
        <f>+demanda!BG138*HTDCOEF!BG138</f>
        <v>166958</v>
      </c>
      <c r="BH138" s="65">
        <f>+demanda!BH138*HTDCOEF!BH138</f>
        <v>14950</v>
      </c>
      <c r="BI138" s="65">
        <f>+demanda!BI138*HTDCOEF!BI138</f>
        <v>53787</v>
      </c>
      <c r="BJ138" s="65">
        <f>+demanda!BJ138*HTDCOEF!BJ138</f>
        <v>32640</v>
      </c>
      <c r="BK138" s="65">
        <f>+demanda!BK138*HTDCOEF!BK138</f>
        <v>86761</v>
      </c>
      <c r="BL138" s="65">
        <f>+demanda!BL138*HTDCOEF!BL138</f>
        <v>9525</v>
      </c>
      <c r="BM138" s="65">
        <f>+demanda!BM138*HTDCOEF!BM138</f>
        <v>5127</v>
      </c>
      <c r="BN138" s="65">
        <f>+demanda!BN138*HTDCOEF!BN138</f>
        <v>263505</v>
      </c>
      <c r="BO138" s="65">
        <f>+demanda!BO138*HTDCOEF!BO138</f>
        <v>147858</v>
      </c>
      <c r="BP138" s="65">
        <f>+demanda!BP138*HTDCOEF!BP138</f>
        <v>186429</v>
      </c>
      <c r="BQ138" s="65">
        <f>+demanda!BQ138*HTDCOEF!BQ138</f>
        <v>361089</v>
      </c>
      <c r="BR138" s="65">
        <f>+demanda!BR138*HTDCOEF!BR138</f>
        <v>160289</v>
      </c>
      <c r="BS138" s="65">
        <f>+demanda!BS138*HTDCOEF!BS138</f>
        <v>434092</v>
      </c>
      <c r="BT138" s="65">
        <f>+demanda!BT138*HTDCOEF!BT138</f>
        <v>124998</v>
      </c>
      <c r="BU138" s="65">
        <f>+demanda!BU138*HTDCOEF!BU138</f>
        <v>82514</v>
      </c>
      <c r="BV138" s="65">
        <f>+demanda!BV138*HTDCOEF!BV138</f>
        <v>1368261</v>
      </c>
      <c r="BW138" s="65">
        <f>+demanda!BW138*HTDCOEF!BW138</f>
        <v>643519</v>
      </c>
      <c r="BX138" s="65">
        <f>+demanda!BX138*HTDCOEF!BX138</f>
        <v>132235</v>
      </c>
      <c r="BY138" s="65">
        <f>+demanda!BY138*HTDCOEF!BY138</f>
        <v>186396</v>
      </c>
      <c r="BZ138" s="65">
        <f>+demanda!BZ138*HTDCOEF!BZ138</f>
        <v>105674</v>
      </c>
      <c r="CA138" s="65">
        <f>+demanda!CA138*HTDCOEF!CA138</f>
        <v>261402</v>
      </c>
      <c r="CB138" s="65">
        <f>+demanda!CB138*HTDCOEF!CB138</f>
        <v>92074</v>
      </c>
      <c r="CC138" s="65">
        <f>+demanda!CC138*HTDCOEF!CC138</f>
        <v>73481</v>
      </c>
      <c r="CD138" s="65">
        <f>+demanda!CD138*HTDCOEF!CD138</f>
        <v>425355</v>
      </c>
      <c r="CE138" s="65">
        <f>+demanda!CE138*HTDCOEF!CE138</f>
        <v>307168</v>
      </c>
      <c r="CF138" s="65">
        <f>+demanda!CF138*HTDCOEF!CF138</f>
        <v>54195</v>
      </c>
      <c r="CG138" s="65">
        <f>+demanda!CG138*HTDCOEF!CG138</f>
        <v>174693</v>
      </c>
      <c r="CH138" s="65">
        <f>+demanda!CH138*HTDCOEF!CH138</f>
        <v>54614</v>
      </c>
      <c r="CI138" s="65">
        <f>+demanda!CI138*HTDCOEF!CI138</f>
        <v>172690</v>
      </c>
      <c r="CJ138" s="65">
        <f>+demanda!CJ138*HTDCOEF!CJ138</f>
        <v>32923</v>
      </c>
      <c r="CK138" s="65">
        <f>+demanda!CK138*HTDCOEF!CK138</f>
        <v>9033</v>
      </c>
      <c r="CL138" s="65">
        <f>+demanda!CL138*HTDCOEF!CL138</f>
        <v>942906</v>
      </c>
      <c r="CM138" s="65">
        <f>+demanda!CM138*HTDCOEF!CM138</f>
        <v>336351</v>
      </c>
    </row>
    <row r="139" spans="1:91" s="59" customFormat="1" x14ac:dyDescent="0.3">
      <c r="A139" s="64" t="s">
        <v>331</v>
      </c>
      <c r="B139" s="65">
        <f>+demanda!B139*HTDCOEF!B139</f>
        <v>9829384</v>
      </c>
      <c r="C139" s="65">
        <f>+demanda!C139*HTDCOEF!C139</f>
        <v>1852962</v>
      </c>
      <c r="D139" s="65">
        <f>+demanda!D139*HTDCOEF!D139</f>
        <v>766096</v>
      </c>
      <c r="E139" s="65">
        <f>+demanda!E139*HTDCOEF!E139</f>
        <v>918498</v>
      </c>
      <c r="F139" s="65">
        <f>+demanda!F139*HTDCOEF!F139</f>
        <v>1880203</v>
      </c>
      <c r="G139" s="65">
        <f>+demanda!G139*HTDCOEF!G139</f>
        <v>903805</v>
      </c>
      <c r="H139" s="65">
        <f>+demanda!H139*HTDCOEF!H139</f>
        <v>1077543</v>
      </c>
      <c r="I139" s="65">
        <f>+demanda!I139*HTDCOEF!I139</f>
        <v>4983861</v>
      </c>
      <c r="J139" s="65">
        <f>+demanda!J139*HTDCOEF!J139</f>
        <v>980532</v>
      </c>
      <c r="K139" s="65">
        <f>+demanda!K139*HTDCOEF!K139</f>
        <v>109541</v>
      </c>
      <c r="L139" s="65">
        <f>+demanda!L139*HTDCOEF!L139</f>
        <v>223469</v>
      </c>
      <c r="M139" s="65">
        <f>+demanda!M139*HTDCOEF!M139</f>
        <v>742049</v>
      </c>
      <c r="N139" s="65">
        <f>+demanda!N139*HTDCOEF!N139</f>
        <v>537359</v>
      </c>
      <c r="O139" s="65">
        <f>+demanda!O139*HTDCOEF!O139</f>
        <v>566092</v>
      </c>
      <c r="P139" s="65">
        <f>+demanda!P139*HTDCOEF!P139</f>
        <v>4845523</v>
      </c>
      <c r="Q139" s="65">
        <f>+demanda!Q139*HTDCOEF!Q139</f>
        <v>872429</v>
      </c>
      <c r="R139" s="65">
        <f>+demanda!R139*HTDCOEF!R139</f>
        <v>656555</v>
      </c>
      <c r="S139" s="65">
        <f>+demanda!S139*HTDCOEF!S139</f>
        <v>695029</v>
      </c>
      <c r="T139" s="65">
        <f>+demanda!T139*HTDCOEF!T139</f>
        <v>1138154</v>
      </c>
      <c r="U139" s="65">
        <f>+demanda!U139*HTDCOEF!U139</f>
        <v>366445</v>
      </c>
      <c r="V139" s="65">
        <f>+demanda!V139*HTDCOEF!V139</f>
        <v>511451</v>
      </c>
      <c r="W139" s="65">
        <f>+demanda!W139*HTDCOEF!W139</f>
        <v>28046754</v>
      </c>
      <c r="X139" s="65">
        <f>+demanda!X139*HTDCOEF!X139</f>
        <v>4825981</v>
      </c>
      <c r="Y139" s="65">
        <f>+demanda!Y139*HTDCOEF!Y139</f>
        <v>3350022</v>
      </c>
      <c r="Z139" s="65">
        <f>+demanda!Z139*HTDCOEF!Z139</f>
        <v>5539132</v>
      </c>
      <c r="AA139" s="65">
        <f>+demanda!AA139*HTDCOEF!AA139</f>
        <v>4848783</v>
      </c>
      <c r="AB139" s="65">
        <f>+demanda!AB139*HTDCOEF!AB139</f>
        <v>2668749</v>
      </c>
      <c r="AC139" s="65">
        <f>+demanda!AC139*HTDCOEF!AC139</f>
        <v>2247895</v>
      </c>
      <c r="AD139" s="65">
        <f>+demanda!AD139*HTDCOEF!AD139</f>
        <v>10749390</v>
      </c>
      <c r="AE139" s="65">
        <f>+demanda!AE139*HTDCOEF!AE139</f>
        <v>2140172</v>
      </c>
      <c r="AF139" s="65">
        <f>+demanda!AF139*HTDCOEF!AF139</f>
        <v>297000</v>
      </c>
      <c r="AG139" s="65">
        <f>+demanda!AG139*HTDCOEF!AG139</f>
        <v>762520</v>
      </c>
      <c r="AH139" s="65">
        <f>+demanda!AH139*HTDCOEF!AH139</f>
        <v>1592789</v>
      </c>
      <c r="AI139" s="65">
        <f>+demanda!AI139*HTDCOEF!AI139</f>
        <v>1425074</v>
      </c>
      <c r="AJ139" s="65">
        <f>+demanda!AJ139*HTDCOEF!AJ139</f>
        <v>1028904</v>
      </c>
      <c r="AK139" s="65">
        <f>+demanda!AK139*HTDCOEF!AK139</f>
        <v>17297363</v>
      </c>
      <c r="AL139" s="65">
        <f>+demanda!AL139*HTDCOEF!AL139</f>
        <v>2685809</v>
      </c>
      <c r="AM139" s="65">
        <f>+demanda!AM139*HTDCOEF!AM139</f>
        <v>3053023</v>
      </c>
      <c r="AN139" s="65">
        <f>+demanda!AN139*HTDCOEF!AN139</f>
        <v>4776612</v>
      </c>
      <c r="AO139" s="65">
        <f>+demanda!AO139*HTDCOEF!AO139</f>
        <v>3255995</v>
      </c>
      <c r="AP139" s="65">
        <f>+demanda!AP139*HTDCOEF!AP139</f>
        <v>1243675</v>
      </c>
      <c r="AQ139" s="65">
        <f>+demanda!AQ139*HTDCOEF!AQ139</f>
        <v>1218991</v>
      </c>
      <c r="AR139" s="65">
        <f>+demanda!AR139*HTDCOEF!AR139</f>
        <v>101502</v>
      </c>
      <c r="AS139" s="65">
        <f>+demanda!AS139*HTDCOEF!AS139</f>
        <v>284665</v>
      </c>
      <c r="AT139" s="65">
        <f>+demanda!AT139*HTDCOEF!AT139</f>
        <v>109465</v>
      </c>
      <c r="AU139" s="65">
        <f>+demanda!AU139*HTDCOEF!AU139</f>
        <v>246525</v>
      </c>
      <c r="AV139" s="65">
        <f>+demanda!AV139*HTDCOEF!AV139</f>
        <v>100497</v>
      </c>
      <c r="AW139" s="65">
        <f>+demanda!AW139*HTDCOEF!AW139</f>
        <v>57251</v>
      </c>
      <c r="AX139" s="65">
        <f>+demanda!AX139*HTDCOEF!AX139</f>
        <v>601632</v>
      </c>
      <c r="AY139" s="65">
        <f>+demanda!AY139*HTDCOEF!AY139</f>
        <v>351424</v>
      </c>
      <c r="AZ139" s="65">
        <f>+demanda!AZ139*HTDCOEF!AZ139</f>
        <v>80703</v>
      </c>
      <c r="BA139" s="65">
        <f>+demanda!BA139*HTDCOEF!BA139</f>
        <v>188633</v>
      </c>
      <c r="BB139" s="65">
        <f>+demanda!BB139*HTDCOEF!BB139</f>
        <v>64885</v>
      </c>
      <c r="BC139" s="65">
        <f>+demanda!BC139*HTDCOEF!BC139</f>
        <v>139121</v>
      </c>
      <c r="BD139" s="65">
        <f>+demanda!BD139*HTDCOEF!BD139</f>
        <v>75763</v>
      </c>
      <c r="BE139" s="65">
        <f>+demanda!BE139*HTDCOEF!BE139</f>
        <v>50733</v>
      </c>
      <c r="BF139" s="65">
        <f>+demanda!BF139*HTDCOEF!BF139</f>
        <v>211742</v>
      </c>
      <c r="BG139" s="65">
        <f>+demanda!BG139*HTDCOEF!BG139</f>
        <v>168951</v>
      </c>
      <c r="BH139" s="65">
        <f>+demanda!BH139*HTDCOEF!BH139</f>
        <v>20799</v>
      </c>
      <c r="BI139" s="65">
        <f>+demanda!BI139*HTDCOEF!BI139</f>
        <v>96032</v>
      </c>
      <c r="BJ139" s="65">
        <f>+demanda!BJ139*HTDCOEF!BJ139</f>
        <v>44580</v>
      </c>
      <c r="BK139" s="65">
        <f>+demanda!BK139*HTDCOEF!BK139</f>
        <v>107404</v>
      </c>
      <c r="BL139" s="65">
        <f>+demanda!BL139*HTDCOEF!BL139</f>
        <v>24733</v>
      </c>
      <c r="BM139" s="65">
        <f>+demanda!BM139*HTDCOEF!BM139</f>
        <v>6518</v>
      </c>
      <c r="BN139" s="65">
        <f>+demanda!BN139*HTDCOEF!BN139</f>
        <v>389890</v>
      </c>
      <c r="BO139" s="65">
        <f>+demanda!BO139*HTDCOEF!BO139</f>
        <v>182473</v>
      </c>
      <c r="BP139" s="65">
        <f>+demanda!BP139*HTDCOEF!BP139</f>
        <v>287934</v>
      </c>
      <c r="BQ139" s="65">
        <f>+demanda!BQ139*HTDCOEF!BQ139</f>
        <v>713997</v>
      </c>
      <c r="BR139" s="65">
        <f>+demanda!BR139*HTDCOEF!BR139</f>
        <v>195071</v>
      </c>
      <c r="BS139" s="65">
        <f>+demanda!BS139*HTDCOEF!BS139</f>
        <v>503938</v>
      </c>
      <c r="BT139" s="65">
        <f>+demanda!BT139*HTDCOEF!BT139</f>
        <v>322318</v>
      </c>
      <c r="BU139" s="65">
        <f>+demanda!BU139*HTDCOEF!BU139</f>
        <v>110683</v>
      </c>
      <c r="BV139" s="65">
        <f>+demanda!BV139*HTDCOEF!BV139</f>
        <v>1965338</v>
      </c>
      <c r="BW139" s="65">
        <f>+demanda!BW139*HTDCOEF!BW139</f>
        <v>726702</v>
      </c>
      <c r="BX139" s="65">
        <f>+demanda!BX139*HTDCOEF!BX139</f>
        <v>217863</v>
      </c>
      <c r="BY139" s="65">
        <f>+demanda!BY139*HTDCOEF!BY139</f>
        <v>405352</v>
      </c>
      <c r="BZ139" s="65">
        <f>+demanda!BZ139*HTDCOEF!BZ139</f>
        <v>123615</v>
      </c>
      <c r="CA139" s="65">
        <f>+demanda!CA139*HTDCOEF!CA139</f>
        <v>275707</v>
      </c>
      <c r="CB139" s="65">
        <f>+demanda!CB139*HTDCOEF!CB139</f>
        <v>205157</v>
      </c>
      <c r="CC139" s="65">
        <f>+demanda!CC139*HTDCOEF!CC139</f>
        <v>99314</v>
      </c>
      <c r="CD139" s="65">
        <f>+demanda!CD139*HTDCOEF!CD139</f>
        <v>500061</v>
      </c>
      <c r="CE139" s="65">
        <f>+demanda!CE139*HTDCOEF!CE139</f>
        <v>313102</v>
      </c>
      <c r="CF139" s="65">
        <f>+demanda!CF139*HTDCOEF!CF139</f>
        <v>70071</v>
      </c>
      <c r="CG139" s="65">
        <f>+demanda!CG139*HTDCOEF!CG139</f>
        <v>308645</v>
      </c>
      <c r="CH139" s="65">
        <f>+demanda!CH139*HTDCOEF!CH139</f>
        <v>71455</v>
      </c>
      <c r="CI139" s="65">
        <f>+demanda!CI139*HTDCOEF!CI139</f>
        <v>228231</v>
      </c>
      <c r="CJ139" s="65">
        <f>+demanda!CJ139*HTDCOEF!CJ139</f>
        <v>117161</v>
      </c>
      <c r="CK139" s="65">
        <f>+demanda!CK139*HTDCOEF!CK139</f>
        <v>11369</v>
      </c>
      <c r="CL139" s="65">
        <f>+demanda!CL139*HTDCOEF!CL139</f>
        <v>1465277</v>
      </c>
      <c r="CM139" s="65">
        <f>+demanda!CM139*HTDCOEF!CM139</f>
        <v>413601</v>
      </c>
    </row>
    <row r="140" spans="1:91" s="59" customFormat="1" x14ac:dyDescent="0.3">
      <c r="A140" s="64" t="s">
        <v>332</v>
      </c>
      <c r="B140" s="65">
        <f>+demanda!B140*HTDCOEF!B140</f>
        <v>10580202</v>
      </c>
      <c r="C140" s="65">
        <f>+demanda!C140*HTDCOEF!C140</f>
        <v>1883648</v>
      </c>
      <c r="D140" s="65">
        <f>+demanda!D140*HTDCOEF!D140</f>
        <v>1492772</v>
      </c>
      <c r="E140" s="65">
        <f>+demanda!E140*HTDCOEF!E140</f>
        <v>825123</v>
      </c>
      <c r="F140" s="65">
        <f>+demanda!F140*HTDCOEF!F140</f>
        <v>2084531</v>
      </c>
      <c r="G140" s="65">
        <f>+demanda!G140*HTDCOEF!G140</f>
        <v>831185</v>
      </c>
      <c r="H140" s="65">
        <f>+demanda!H140*HTDCOEF!H140</f>
        <v>1117578</v>
      </c>
      <c r="I140" s="65">
        <f>+demanda!I140*HTDCOEF!I140</f>
        <v>4553381</v>
      </c>
      <c r="J140" s="65">
        <f>+demanda!J140*HTDCOEF!J140</f>
        <v>920523</v>
      </c>
      <c r="K140" s="65">
        <f>+demanda!K140*HTDCOEF!K140</f>
        <v>195761</v>
      </c>
      <c r="L140" s="65">
        <f>+demanda!L140*HTDCOEF!L140</f>
        <v>207841</v>
      </c>
      <c r="M140" s="65">
        <f>+demanda!M140*HTDCOEF!M140</f>
        <v>693871</v>
      </c>
      <c r="N140" s="65">
        <f>+demanda!N140*HTDCOEF!N140</f>
        <v>437988</v>
      </c>
      <c r="O140" s="65">
        <f>+demanda!O140*HTDCOEF!O140</f>
        <v>567796</v>
      </c>
      <c r="P140" s="65">
        <f>+demanda!P140*HTDCOEF!P140</f>
        <v>6026821</v>
      </c>
      <c r="Q140" s="65">
        <f>+demanda!Q140*HTDCOEF!Q140</f>
        <v>963125</v>
      </c>
      <c r="R140" s="65">
        <f>+demanda!R140*HTDCOEF!R140</f>
        <v>1297010</v>
      </c>
      <c r="S140" s="65">
        <f>+demanda!S140*HTDCOEF!S140</f>
        <v>617283</v>
      </c>
      <c r="T140" s="65">
        <f>+demanda!T140*HTDCOEF!T140</f>
        <v>1390660</v>
      </c>
      <c r="U140" s="65">
        <f>+demanda!U140*HTDCOEF!U140</f>
        <v>393198</v>
      </c>
      <c r="V140" s="65">
        <f>+demanda!V140*HTDCOEF!V140</f>
        <v>549782</v>
      </c>
      <c r="W140" s="65">
        <f>+demanda!W140*HTDCOEF!W140</f>
        <v>32187667</v>
      </c>
      <c r="X140" s="65">
        <f>+demanda!X140*HTDCOEF!X140</f>
        <v>5089138</v>
      </c>
      <c r="Y140" s="65">
        <f>+demanda!Y140*HTDCOEF!Y140</f>
        <v>7258921</v>
      </c>
      <c r="Z140" s="65">
        <f>+demanda!Z140*HTDCOEF!Z140</f>
        <v>5146775</v>
      </c>
      <c r="AA140" s="65">
        <f>+demanda!AA140*HTDCOEF!AA140</f>
        <v>5609283</v>
      </c>
      <c r="AB140" s="65">
        <f>+demanda!AB140*HTDCOEF!AB140</f>
        <v>2581432</v>
      </c>
      <c r="AC140" s="65">
        <f>+demanda!AC140*HTDCOEF!AC140</f>
        <v>2224662</v>
      </c>
      <c r="AD140" s="65">
        <f>+demanda!AD140*HTDCOEF!AD140</f>
        <v>9784069</v>
      </c>
      <c r="AE140" s="65">
        <f>+demanda!AE140*HTDCOEF!AE140</f>
        <v>1978466</v>
      </c>
      <c r="AF140" s="65">
        <f>+demanda!AF140*HTDCOEF!AF140</f>
        <v>644969</v>
      </c>
      <c r="AG140" s="65">
        <f>+demanda!AG140*HTDCOEF!AG140</f>
        <v>721934</v>
      </c>
      <c r="AH140" s="65">
        <f>+demanda!AH140*HTDCOEF!AH140</f>
        <v>1433915</v>
      </c>
      <c r="AI140" s="65">
        <f>+demanda!AI140*HTDCOEF!AI140</f>
        <v>1204838</v>
      </c>
      <c r="AJ140" s="65">
        <f>+demanda!AJ140*HTDCOEF!AJ140</f>
        <v>951054</v>
      </c>
      <c r="AK140" s="65">
        <f>+demanda!AK140*HTDCOEF!AK140</f>
        <v>22403599</v>
      </c>
      <c r="AL140" s="65">
        <f>+demanda!AL140*HTDCOEF!AL140</f>
        <v>3110671</v>
      </c>
      <c r="AM140" s="65">
        <f>+demanda!AM140*HTDCOEF!AM140</f>
        <v>6613952</v>
      </c>
      <c r="AN140" s="65">
        <f>+demanda!AN140*HTDCOEF!AN140</f>
        <v>4424842</v>
      </c>
      <c r="AO140" s="65">
        <f>+demanda!AO140*HTDCOEF!AO140</f>
        <v>4175368</v>
      </c>
      <c r="AP140" s="65">
        <f>+demanda!AP140*HTDCOEF!AP140</f>
        <v>1376594</v>
      </c>
      <c r="AQ140" s="65">
        <f>+demanda!AQ140*HTDCOEF!AQ140</f>
        <v>1273608</v>
      </c>
      <c r="AR140" s="65">
        <f>+demanda!AR140*HTDCOEF!AR140</f>
        <v>121581</v>
      </c>
      <c r="AS140" s="65">
        <f>+demanda!AS140*HTDCOEF!AS140</f>
        <v>279090</v>
      </c>
      <c r="AT140" s="65">
        <f>+demanda!AT140*HTDCOEF!AT140</f>
        <v>110383</v>
      </c>
      <c r="AU140" s="65">
        <f>+demanda!AU140*HTDCOEF!AU140</f>
        <v>233943</v>
      </c>
      <c r="AV140" s="65">
        <f>+demanda!AV140*HTDCOEF!AV140</f>
        <v>112684</v>
      </c>
      <c r="AW140" s="65">
        <f>+demanda!AW140*HTDCOEF!AW140</f>
        <v>48547</v>
      </c>
      <c r="AX140" s="65">
        <f>+demanda!AX140*HTDCOEF!AX140</f>
        <v>624905</v>
      </c>
      <c r="AY140" s="65">
        <f>+demanda!AY140*HTDCOEF!AY140</f>
        <v>352514</v>
      </c>
      <c r="AZ140" s="65">
        <f>+demanda!AZ140*HTDCOEF!AZ140</f>
        <v>90751</v>
      </c>
      <c r="BA140" s="65">
        <f>+demanda!BA140*HTDCOEF!BA140</f>
        <v>179120</v>
      </c>
      <c r="BB140" s="65">
        <f>+demanda!BB140*HTDCOEF!BB140</f>
        <v>61944</v>
      </c>
      <c r="BC140" s="65">
        <f>+demanda!BC140*HTDCOEF!BC140</f>
        <v>113844</v>
      </c>
      <c r="BD140" s="65">
        <f>+demanda!BD140*HTDCOEF!BD140</f>
        <v>83087</v>
      </c>
      <c r="BE140" s="65">
        <f>+demanda!BE140*HTDCOEF!BE140</f>
        <v>41175</v>
      </c>
      <c r="BF140" s="65">
        <f>+demanda!BF140*HTDCOEF!BF140</f>
        <v>183084</v>
      </c>
      <c r="BG140" s="65">
        <f>+demanda!BG140*HTDCOEF!BG140</f>
        <v>167518</v>
      </c>
      <c r="BH140" s="65">
        <f>+demanda!BH140*HTDCOEF!BH140</f>
        <v>30830</v>
      </c>
      <c r="BI140" s="65">
        <f>+demanda!BI140*HTDCOEF!BI140</f>
        <v>99971</v>
      </c>
      <c r="BJ140" s="65">
        <f>+demanda!BJ140*HTDCOEF!BJ140</f>
        <v>48440</v>
      </c>
      <c r="BK140" s="65">
        <f>+demanda!BK140*HTDCOEF!BK140</f>
        <v>120099</v>
      </c>
      <c r="BL140" s="65">
        <f>+demanda!BL140*HTDCOEF!BL140</f>
        <v>29597</v>
      </c>
      <c r="BM140" s="65">
        <f>+demanda!BM140*HTDCOEF!BM140</f>
        <v>7372</v>
      </c>
      <c r="BN140" s="65">
        <f>+demanda!BN140*HTDCOEF!BN140</f>
        <v>441821</v>
      </c>
      <c r="BO140" s="65">
        <f>+demanda!BO140*HTDCOEF!BO140</f>
        <v>184996</v>
      </c>
      <c r="BP140" s="65">
        <f>+demanda!BP140*HTDCOEF!BP140</f>
        <v>408341</v>
      </c>
      <c r="BQ140" s="65">
        <f>+demanda!BQ140*HTDCOEF!BQ140</f>
        <v>741585</v>
      </c>
      <c r="BR140" s="65">
        <f>+demanda!BR140*HTDCOEF!BR140</f>
        <v>196012</v>
      </c>
      <c r="BS140" s="65">
        <f>+demanda!BS140*HTDCOEF!BS140</f>
        <v>468583</v>
      </c>
      <c r="BT140" s="65">
        <f>+demanda!BT140*HTDCOEF!BT140</f>
        <v>341605</v>
      </c>
      <c r="BU140" s="65">
        <f>+demanda!BU140*HTDCOEF!BU140</f>
        <v>88431</v>
      </c>
      <c r="BV140" s="65">
        <f>+demanda!BV140*HTDCOEF!BV140</f>
        <v>2152554</v>
      </c>
      <c r="BW140" s="65">
        <f>+demanda!BW140*HTDCOEF!BW140</f>
        <v>692027</v>
      </c>
      <c r="BX140" s="65">
        <f>+demanda!BX140*HTDCOEF!BX140</f>
        <v>275524</v>
      </c>
      <c r="BY140" s="65">
        <f>+demanda!BY140*HTDCOEF!BY140</f>
        <v>393826</v>
      </c>
      <c r="BZ140" s="65">
        <f>+demanda!BZ140*HTDCOEF!BZ140</f>
        <v>115670</v>
      </c>
      <c r="CA140" s="65">
        <f>+demanda!CA140*HTDCOEF!CA140</f>
        <v>218023</v>
      </c>
      <c r="CB140" s="65">
        <f>+demanda!CB140*HTDCOEF!CB140</f>
        <v>214148</v>
      </c>
      <c r="CC140" s="65">
        <f>+demanda!CC140*HTDCOEF!CC140</f>
        <v>73932</v>
      </c>
      <c r="CD140" s="65">
        <f>+demanda!CD140*HTDCOEF!CD140</f>
        <v>405516</v>
      </c>
      <c r="CE140" s="65">
        <f>+demanda!CE140*HTDCOEF!CE140</f>
        <v>281827</v>
      </c>
      <c r="CF140" s="65">
        <f>+demanda!CF140*HTDCOEF!CF140</f>
        <v>132818</v>
      </c>
      <c r="CG140" s="65">
        <f>+demanda!CG140*HTDCOEF!CG140</f>
        <v>347759</v>
      </c>
      <c r="CH140" s="65">
        <f>+demanda!CH140*HTDCOEF!CH140</f>
        <v>80342</v>
      </c>
      <c r="CI140" s="65">
        <f>+demanda!CI140*HTDCOEF!CI140</f>
        <v>250559</v>
      </c>
      <c r="CJ140" s="65">
        <f>+demanda!CJ140*HTDCOEF!CJ140</f>
        <v>127457</v>
      </c>
      <c r="CK140" s="65">
        <f>+demanda!CK140*HTDCOEF!CK140</f>
        <v>14498</v>
      </c>
      <c r="CL140" s="65">
        <f>+demanda!CL140*HTDCOEF!CL140</f>
        <v>1747038</v>
      </c>
      <c r="CM140" s="65">
        <f>+demanda!CM140*HTDCOEF!CM140</f>
        <v>410200</v>
      </c>
    </row>
    <row r="141" spans="1:91" s="59" customFormat="1" x14ac:dyDescent="0.3">
      <c r="A141" s="60" t="s">
        <v>333</v>
      </c>
      <c r="B141" s="65">
        <f>+demanda!B141*HTDCOEF!B141</f>
        <v>11535550</v>
      </c>
      <c r="C141" s="65">
        <f>+demanda!C141*HTDCOEF!C141</f>
        <v>1959976</v>
      </c>
      <c r="D141" s="65">
        <f>+demanda!D141*HTDCOEF!D141</f>
        <v>1814007</v>
      </c>
      <c r="E141" s="65">
        <f>+demanda!E141*HTDCOEF!E141</f>
        <v>864669</v>
      </c>
      <c r="F141" s="65">
        <f>+demanda!F141*HTDCOEF!F141</f>
        <v>2292329</v>
      </c>
      <c r="G141" s="65">
        <f>+demanda!G141*HTDCOEF!G141</f>
        <v>950024</v>
      </c>
      <c r="H141" s="65">
        <f>+demanda!H141*HTDCOEF!H141</f>
        <v>1163021</v>
      </c>
      <c r="I141" s="65">
        <f>+demanda!I141*HTDCOEF!I141</f>
        <v>5455490</v>
      </c>
      <c r="J141" s="65">
        <f>+demanda!J141*HTDCOEF!J141</f>
        <v>1118880</v>
      </c>
      <c r="K141" s="65">
        <f>+demanda!K141*HTDCOEF!K141</f>
        <v>244635</v>
      </c>
      <c r="L141" s="65">
        <f>+demanda!L141*HTDCOEF!L141</f>
        <v>244910</v>
      </c>
      <c r="M141" s="65">
        <f>+demanda!M141*HTDCOEF!M141</f>
        <v>922200</v>
      </c>
      <c r="N141" s="65">
        <f>+demanda!N141*HTDCOEF!N141</f>
        <v>569035</v>
      </c>
      <c r="O141" s="65">
        <f>+demanda!O141*HTDCOEF!O141</f>
        <v>615801</v>
      </c>
      <c r="P141" s="65">
        <f>+demanda!P141*HTDCOEF!P141</f>
        <v>6080059</v>
      </c>
      <c r="Q141" s="65">
        <f>+demanda!Q141*HTDCOEF!Q141</f>
        <v>841096</v>
      </c>
      <c r="R141" s="65">
        <f>+demanda!R141*HTDCOEF!R141</f>
        <v>1569372</v>
      </c>
      <c r="S141" s="65">
        <f>+demanda!S141*HTDCOEF!S141</f>
        <v>619759</v>
      </c>
      <c r="T141" s="65">
        <f>+demanda!T141*HTDCOEF!T141</f>
        <v>1370129</v>
      </c>
      <c r="U141" s="65">
        <f>+demanda!U141*HTDCOEF!U141</f>
        <v>380989</v>
      </c>
      <c r="V141" s="65">
        <f>+demanda!V141*HTDCOEF!V141</f>
        <v>547220</v>
      </c>
      <c r="W141" s="65">
        <f>+demanda!W141*HTDCOEF!W141</f>
        <v>36255025</v>
      </c>
      <c r="X141" s="65">
        <f>+demanda!X141*HTDCOEF!X141</f>
        <v>5606917</v>
      </c>
      <c r="Y141" s="65">
        <f>+demanda!Y141*HTDCOEF!Y141</f>
        <v>8993003</v>
      </c>
      <c r="Z141" s="65">
        <f>+demanda!Z141*HTDCOEF!Z141</f>
        <v>5445601</v>
      </c>
      <c r="AA141" s="65">
        <f>+demanda!AA141*HTDCOEF!AA141</f>
        <v>6385416</v>
      </c>
      <c r="AB141" s="65">
        <f>+demanda!AB141*HTDCOEF!AB141</f>
        <v>2934185</v>
      </c>
      <c r="AC141" s="65">
        <f>+demanda!AC141*HTDCOEF!AC141</f>
        <v>2239681</v>
      </c>
      <c r="AD141" s="65">
        <f>+demanda!AD141*HTDCOEF!AD141</f>
        <v>12216070</v>
      </c>
      <c r="AE141" s="65">
        <f>+demanda!AE141*HTDCOEF!AE141</f>
        <v>2649406</v>
      </c>
      <c r="AF141" s="65">
        <f>+demanda!AF141*HTDCOEF!AF141</f>
        <v>889859</v>
      </c>
      <c r="AG141" s="65">
        <f>+demanda!AG141*HTDCOEF!AG141</f>
        <v>865338</v>
      </c>
      <c r="AH141" s="65">
        <f>+demanda!AH141*HTDCOEF!AH141</f>
        <v>1958296</v>
      </c>
      <c r="AI141" s="65">
        <f>+demanda!AI141*HTDCOEF!AI141</f>
        <v>1552458</v>
      </c>
      <c r="AJ141" s="65">
        <f>+demanda!AJ141*HTDCOEF!AJ141</f>
        <v>1010384</v>
      </c>
      <c r="AK141" s="65">
        <f>+demanda!AK141*HTDCOEF!AK141</f>
        <v>24038955</v>
      </c>
      <c r="AL141" s="65">
        <f>+demanda!AL141*HTDCOEF!AL141</f>
        <v>2957511</v>
      </c>
      <c r="AM141" s="65">
        <f>+demanda!AM141*HTDCOEF!AM141</f>
        <v>8103144</v>
      </c>
      <c r="AN141" s="65">
        <f>+demanda!AN141*HTDCOEF!AN141</f>
        <v>4580264</v>
      </c>
      <c r="AO141" s="65">
        <f>+demanda!AO141*HTDCOEF!AO141</f>
        <v>4427120</v>
      </c>
      <c r="AP141" s="65">
        <f>+demanda!AP141*HTDCOEF!AP141</f>
        <v>1381727</v>
      </c>
      <c r="AQ141" s="65">
        <f>+demanda!AQ141*HTDCOEF!AQ141</f>
        <v>1229297</v>
      </c>
      <c r="AR141" s="65">
        <f>+demanda!AR141*HTDCOEF!AR141</f>
        <v>181291</v>
      </c>
      <c r="AS141" s="65">
        <f>+demanda!AS141*HTDCOEF!AS141</f>
        <v>324699</v>
      </c>
      <c r="AT141" s="65">
        <f>+demanda!AT141*HTDCOEF!AT141</f>
        <v>90456</v>
      </c>
      <c r="AU141" s="65">
        <f>+demanda!AU141*HTDCOEF!AU141</f>
        <v>230386</v>
      </c>
      <c r="AV141" s="65">
        <f>+demanda!AV141*HTDCOEF!AV141</f>
        <v>142952</v>
      </c>
      <c r="AW141" s="65">
        <f>+demanda!AW141*HTDCOEF!AW141</f>
        <v>45300</v>
      </c>
      <c r="AX141" s="65">
        <f>+demanda!AX141*HTDCOEF!AX141</f>
        <v>618969</v>
      </c>
      <c r="AY141" s="65">
        <f>+demanda!AY141*HTDCOEF!AY141</f>
        <v>325922</v>
      </c>
      <c r="AZ141" s="65">
        <f>+demanda!AZ141*HTDCOEF!AZ141</f>
        <v>148413</v>
      </c>
      <c r="BA141" s="65">
        <f>+demanda!BA141*HTDCOEF!BA141</f>
        <v>233204</v>
      </c>
      <c r="BB141" s="65">
        <f>+demanda!BB141*HTDCOEF!BB141</f>
        <v>54569</v>
      </c>
      <c r="BC141" s="65">
        <f>+demanda!BC141*HTDCOEF!BC141</f>
        <v>129727</v>
      </c>
      <c r="BD141" s="65">
        <f>+demanda!BD141*HTDCOEF!BD141</f>
        <v>102515</v>
      </c>
      <c r="BE141" s="65">
        <f>+demanda!BE141*HTDCOEF!BE141</f>
        <v>40216</v>
      </c>
      <c r="BF141" s="65">
        <f>+demanda!BF141*HTDCOEF!BF141</f>
        <v>246981</v>
      </c>
      <c r="BG141" s="65">
        <f>+demanda!BG141*HTDCOEF!BG141</f>
        <v>163255</v>
      </c>
      <c r="BH141" s="65">
        <f>+demanda!BH141*HTDCOEF!BH141</f>
        <v>32878</v>
      </c>
      <c r="BI141" s="65">
        <f>+demanda!BI141*HTDCOEF!BI141</f>
        <v>91495</v>
      </c>
      <c r="BJ141" s="65">
        <f>+demanda!BJ141*HTDCOEF!BJ141</f>
        <v>35887</v>
      </c>
      <c r="BK141" s="65">
        <f>+demanda!BK141*HTDCOEF!BK141</f>
        <v>100659</v>
      </c>
      <c r="BL141" s="65">
        <f>+demanda!BL141*HTDCOEF!BL141</f>
        <v>40437</v>
      </c>
      <c r="BM141" s="65">
        <f>+demanda!BM141*HTDCOEF!BM141</f>
        <v>5084</v>
      </c>
      <c r="BN141" s="65">
        <f>+demanda!BN141*HTDCOEF!BN141</f>
        <v>371988</v>
      </c>
      <c r="BO141" s="65">
        <f>+demanda!BO141*HTDCOEF!BO141</f>
        <v>162667</v>
      </c>
      <c r="BP141" s="65">
        <f>+demanda!BP141*HTDCOEF!BP141</f>
        <v>616182</v>
      </c>
      <c r="BQ141" s="65">
        <f>+demanda!BQ141*HTDCOEF!BQ141</f>
        <v>950629</v>
      </c>
      <c r="BR141" s="65">
        <f>+demanda!BR141*HTDCOEF!BR141</f>
        <v>151146</v>
      </c>
      <c r="BS141" s="65">
        <f>+demanda!BS141*HTDCOEF!BS141</f>
        <v>469584</v>
      </c>
      <c r="BT141" s="65">
        <f>+demanda!BT141*HTDCOEF!BT141</f>
        <v>498063</v>
      </c>
      <c r="BU141" s="65">
        <f>+demanda!BU141*HTDCOEF!BU141</f>
        <v>80114</v>
      </c>
      <c r="BV141" s="65">
        <f>+demanda!BV141*HTDCOEF!BV141</f>
        <v>2222614</v>
      </c>
      <c r="BW141" s="65">
        <f>+demanda!BW141*HTDCOEF!BW141</f>
        <v>618585</v>
      </c>
      <c r="BX141" s="65">
        <f>+demanda!BX141*HTDCOEF!BX141</f>
        <v>454346</v>
      </c>
      <c r="BY141" s="65">
        <f>+demanda!BY141*HTDCOEF!BY141</f>
        <v>605478</v>
      </c>
      <c r="BZ141" s="65">
        <f>+demanda!BZ141*HTDCOEF!BZ141</f>
        <v>95348</v>
      </c>
      <c r="CA141" s="65">
        <f>+demanda!CA141*HTDCOEF!CA141</f>
        <v>254351</v>
      </c>
      <c r="CB141" s="65">
        <f>+demanda!CB141*HTDCOEF!CB141</f>
        <v>308351</v>
      </c>
      <c r="CC141" s="65">
        <f>+demanda!CC141*HTDCOEF!CC141</f>
        <v>71099</v>
      </c>
      <c r="CD141" s="65">
        <f>+demanda!CD141*HTDCOEF!CD141</f>
        <v>595536</v>
      </c>
      <c r="CE141" s="65">
        <f>+demanda!CE141*HTDCOEF!CE141</f>
        <v>264895</v>
      </c>
      <c r="CF141" s="65">
        <f>+demanda!CF141*HTDCOEF!CF141</f>
        <v>161835</v>
      </c>
      <c r="CG141" s="65">
        <f>+demanda!CG141*HTDCOEF!CG141</f>
        <v>345150</v>
      </c>
      <c r="CH141" s="65">
        <f>+demanda!CH141*HTDCOEF!CH141</f>
        <v>55798</v>
      </c>
      <c r="CI141" s="65">
        <f>+demanda!CI141*HTDCOEF!CI141</f>
        <v>215233</v>
      </c>
      <c r="CJ141" s="65">
        <f>+demanda!CJ141*HTDCOEF!CJ141</f>
        <v>189712</v>
      </c>
      <c r="CK141" s="65">
        <f>+demanda!CK141*HTDCOEF!CK141</f>
        <v>9015</v>
      </c>
      <c r="CL141" s="65">
        <f>+demanda!CL141*HTDCOEF!CL141</f>
        <v>1627078</v>
      </c>
      <c r="CM141" s="65">
        <f>+demanda!CM141*HTDCOEF!CM141</f>
        <v>353690</v>
      </c>
    </row>
    <row r="142" spans="1:91" s="59" customFormat="1" x14ac:dyDescent="0.3">
      <c r="A142" s="64" t="s">
        <v>334</v>
      </c>
      <c r="B142" s="65">
        <f>+demanda!B142*HTDCOEF!B142</f>
        <v>12680483</v>
      </c>
      <c r="C142" s="65">
        <f>+demanda!C142*HTDCOEF!C142</f>
        <v>2114842</v>
      </c>
      <c r="D142" s="65">
        <f>+demanda!D142*HTDCOEF!D142</f>
        <v>1972703</v>
      </c>
      <c r="E142" s="65">
        <f>+demanda!E142*HTDCOEF!E142</f>
        <v>973969</v>
      </c>
      <c r="F142" s="65">
        <f>+demanda!F142*HTDCOEF!F142</f>
        <v>2563852</v>
      </c>
      <c r="G142" s="65">
        <f>+demanda!G142*HTDCOEF!G142</f>
        <v>1041168</v>
      </c>
      <c r="H142" s="65">
        <f>+demanda!H142*HTDCOEF!H142</f>
        <v>1111137</v>
      </c>
      <c r="I142" s="65">
        <f>+demanda!I142*HTDCOEF!I142</f>
        <v>6012479</v>
      </c>
      <c r="J142" s="65">
        <f>+demanda!J142*HTDCOEF!J142</f>
        <v>1280780</v>
      </c>
      <c r="K142" s="65">
        <f>+demanda!K142*HTDCOEF!K142</f>
        <v>237710</v>
      </c>
      <c r="L142" s="65">
        <f>+demanda!L142*HTDCOEF!L142</f>
        <v>285914</v>
      </c>
      <c r="M142" s="65">
        <f>+demanda!M142*HTDCOEF!M142</f>
        <v>947624</v>
      </c>
      <c r="N142" s="65">
        <f>+demanda!N142*HTDCOEF!N142</f>
        <v>624843</v>
      </c>
      <c r="O142" s="65">
        <f>+demanda!O142*HTDCOEF!O142</f>
        <v>548761</v>
      </c>
      <c r="P142" s="65">
        <f>+demanda!P142*HTDCOEF!P142</f>
        <v>6668004</v>
      </c>
      <c r="Q142" s="65">
        <f>+demanda!Q142*HTDCOEF!Q142</f>
        <v>834062</v>
      </c>
      <c r="R142" s="65">
        <f>+demanda!R142*HTDCOEF!R142</f>
        <v>1734992</v>
      </c>
      <c r="S142" s="65">
        <f>+demanda!S142*HTDCOEF!S142</f>
        <v>688055</v>
      </c>
      <c r="T142" s="65">
        <f>+demanda!T142*HTDCOEF!T142</f>
        <v>1616228</v>
      </c>
      <c r="U142" s="65">
        <f>+demanda!U142*HTDCOEF!U142</f>
        <v>416324</v>
      </c>
      <c r="V142" s="65">
        <f>+demanda!V142*HTDCOEF!V142</f>
        <v>562376</v>
      </c>
      <c r="W142" s="65">
        <f>+demanda!W142*HTDCOEF!W142</f>
        <v>43109417</v>
      </c>
      <c r="X142" s="65">
        <f>+demanda!X142*HTDCOEF!X142</f>
        <v>6589030</v>
      </c>
      <c r="Y142" s="65">
        <f>+demanda!Y142*HTDCOEF!Y142</f>
        <v>10613015</v>
      </c>
      <c r="Z142" s="65">
        <f>+demanda!Z142*HTDCOEF!Z142</f>
        <v>6291686</v>
      </c>
      <c r="AA142" s="65">
        <f>+demanda!AA142*HTDCOEF!AA142</f>
        <v>8111031</v>
      </c>
      <c r="AB142" s="65">
        <f>+demanda!AB142*HTDCOEF!AB142</f>
        <v>3503305</v>
      </c>
      <c r="AC142" s="65">
        <f>+demanda!AC142*HTDCOEF!AC142</f>
        <v>2189610</v>
      </c>
      <c r="AD142" s="65">
        <f>+demanda!AD142*HTDCOEF!AD142</f>
        <v>15303797</v>
      </c>
      <c r="AE142" s="65">
        <f>+demanda!AE142*HTDCOEF!AE142</f>
        <v>3610922</v>
      </c>
      <c r="AF142" s="65">
        <f>+demanda!AF142*HTDCOEF!AF142</f>
        <v>974544</v>
      </c>
      <c r="AG142" s="65">
        <f>+demanda!AG142*HTDCOEF!AG142</f>
        <v>1147950</v>
      </c>
      <c r="AH142" s="65">
        <f>+demanda!AH142*HTDCOEF!AH142</f>
        <v>2354479</v>
      </c>
      <c r="AI142" s="65">
        <f>+demanda!AI142*HTDCOEF!AI142</f>
        <v>1965819</v>
      </c>
      <c r="AJ142" s="65">
        <f>+demanda!AJ142*HTDCOEF!AJ142</f>
        <v>936220</v>
      </c>
      <c r="AK142" s="65">
        <f>+demanda!AK142*HTDCOEF!AK142</f>
        <v>27805620</v>
      </c>
      <c r="AL142" s="65">
        <f>+demanda!AL142*HTDCOEF!AL142</f>
        <v>2978108</v>
      </c>
      <c r="AM142" s="65">
        <f>+demanda!AM142*HTDCOEF!AM142</f>
        <v>9638472</v>
      </c>
      <c r="AN142" s="65">
        <f>+demanda!AN142*HTDCOEF!AN142</f>
        <v>5143737</v>
      </c>
      <c r="AO142" s="65">
        <f>+demanda!AO142*HTDCOEF!AO142</f>
        <v>5756551</v>
      </c>
      <c r="AP142" s="65">
        <f>+demanda!AP142*HTDCOEF!AP142</f>
        <v>1537486</v>
      </c>
      <c r="AQ142" s="65">
        <f>+demanda!AQ142*HTDCOEF!AQ142</f>
        <v>1253390</v>
      </c>
      <c r="AR142" s="65">
        <f>+demanda!AR142*HTDCOEF!AR142</f>
        <v>232234</v>
      </c>
      <c r="AS142" s="65">
        <f>+demanda!AS142*HTDCOEF!AS142</f>
        <v>381023</v>
      </c>
      <c r="AT142" s="65">
        <f>+demanda!AT142*HTDCOEF!AT142</f>
        <v>77709</v>
      </c>
      <c r="AU142" s="65">
        <f>+demanda!AU142*HTDCOEF!AU142</f>
        <v>227293</v>
      </c>
      <c r="AV142" s="65">
        <f>+demanda!AV142*HTDCOEF!AV142</f>
        <v>165490</v>
      </c>
      <c r="AW142" s="65">
        <f>+demanda!AW142*HTDCOEF!AW142</f>
        <v>43801</v>
      </c>
      <c r="AX142" s="65">
        <f>+demanda!AX142*HTDCOEF!AX142</f>
        <v>689693</v>
      </c>
      <c r="AY142" s="65">
        <f>+demanda!AY142*HTDCOEF!AY142</f>
        <v>297598</v>
      </c>
      <c r="AZ142" s="65">
        <f>+demanda!AZ142*HTDCOEF!AZ142</f>
        <v>190092</v>
      </c>
      <c r="BA142" s="65">
        <f>+demanda!BA142*HTDCOEF!BA142</f>
        <v>291087</v>
      </c>
      <c r="BB142" s="65">
        <f>+demanda!BB142*HTDCOEF!BB142</f>
        <v>47207</v>
      </c>
      <c r="BC142" s="65">
        <f>+demanda!BC142*HTDCOEF!BC142</f>
        <v>133209</v>
      </c>
      <c r="BD142" s="65">
        <f>+demanda!BD142*HTDCOEF!BD142</f>
        <v>133530</v>
      </c>
      <c r="BE142" s="65">
        <f>+demanda!BE142*HTDCOEF!BE142</f>
        <v>38035</v>
      </c>
      <c r="BF142" s="65">
        <f>+demanda!BF142*HTDCOEF!BF142</f>
        <v>303567</v>
      </c>
      <c r="BG142" s="65">
        <f>+demanda!BG142*HTDCOEF!BG142</f>
        <v>144052</v>
      </c>
      <c r="BH142" s="65">
        <f>+demanda!BH142*HTDCOEF!BH142</f>
        <v>42142</v>
      </c>
      <c r="BI142" s="65">
        <f>+demanda!BI142*HTDCOEF!BI142</f>
        <v>89936</v>
      </c>
      <c r="BJ142" s="65">
        <f>+demanda!BJ142*HTDCOEF!BJ142</f>
        <v>30502</v>
      </c>
      <c r="BK142" s="65">
        <f>+demanda!BK142*HTDCOEF!BK142</f>
        <v>94084</v>
      </c>
      <c r="BL142" s="65">
        <f>+demanda!BL142*HTDCOEF!BL142</f>
        <v>31961</v>
      </c>
      <c r="BM142" s="65">
        <f>+demanda!BM142*HTDCOEF!BM142</f>
        <v>5766</v>
      </c>
      <c r="BN142" s="65">
        <f>+demanda!BN142*HTDCOEF!BN142</f>
        <v>386126</v>
      </c>
      <c r="BO142" s="65">
        <f>+demanda!BO142*HTDCOEF!BO142</f>
        <v>153546</v>
      </c>
      <c r="BP142" s="65">
        <f>+demanda!BP142*HTDCOEF!BP142</f>
        <v>921502</v>
      </c>
      <c r="BQ142" s="65">
        <f>+demanda!BQ142*HTDCOEF!BQ142</f>
        <v>1193011</v>
      </c>
      <c r="BR142" s="65">
        <f>+demanda!BR142*HTDCOEF!BR142</f>
        <v>137399</v>
      </c>
      <c r="BS142" s="65">
        <f>+demanda!BS142*HTDCOEF!BS142</f>
        <v>504984</v>
      </c>
      <c r="BT142" s="65">
        <f>+demanda!BT142*HTDCOEF!BT142</f>
        <v>621415</v>
      </c>
      <c r="BU142" s="65">
        <f>+demanda!BU142*HTDCOEF!BU142</f>
        <v>83679</v>
      </c>
      <c r="BV142" s="65">
        <f>+demanda!BV142*HTDCOEF!BV142</f>
        <v>2569254</v>
      </c>
      <c r="BW142" s="65">
        <f>+demanda!BW142*HTDCOEF!BW142</f>
        <v>557786</v>
      </c>
      <c r="BX142" s="65">
        <f>+demanda!BX142*HTDCOEF!BX142</f>
        <v>734087</v>
      </c>
      <c r="BY142" s="65">
        <f>+demanda!BY142*HTDCOEF!BY142</f>
        <v>884439</v>
      </c>
      <c r="BZ142" s="65">
        <f>+demanda!BZ142*HTDCOEF!BZ142</f>
        <v>84801</v>
      </c>
      <c r="CA142" s="65">
        <f>+demanda!CA142*HTDCOEF!CA142</f>
        <v>301723</v>
      </c>
      <c r="CB142" s="65">
        <f>+demanda!CB142*HTDCOEF!CB142</f>
        <v>476576</v>
      </c>
      <c r="CC142" s="65">
        <f>+demanda!CC142*HTDCOEF!CC142</f>
        <v>74417</v>
      </c>
      <c r="CD142" s="65">
        <f>+demanda!CD142*HTDCOEF!CD142</f>
        <v>827761</v>
      </c>
      <c r="CE142" s="65">
        <f>+demanda!CE142*HTDCOEF!CE142</f>
        <v>227117</v>
      </c>
      <c r="CF142" s="65">
        <f>+demanda!CF142*HTDCOEF!CF142</f>
        <v>187415</v>
      </c>
      <c r="CG142" s="65">
        <f>+demanda!CG142*HTDCOEF!CG142</f>
        <v>308572</v>
      </c>
      <c r="CH142" s="65">
        <f>+demanda!CH142*HTDCOEF!CH142</f>
        <v>52598</v>
      </c>
      <c r="CI142" s="65">
        <f>+demanda!CI142*HTDCOEF!CI142</f>
        <v>203260</v>
      </c>
      <c r="CJ142" s="65">
        <f>+demanda!CJ142*HTDCOEF!CJ142</f>
        <v>144839</v>
      </c>
      <c r="CK142" s="65">
        <f>+demanda!CK142*HTDCOEF!CK142</f>
        <v>9262</v>
      </c>
      <c r="CL142" s="65">
        <f>+demanda!CL142*HTDCOEF!CL142</f>
        <v>1741493</v>
      </c>
      <c r="CM142" s="65">
        <f>+demanda!CM142*HTDCOEF!CM142</f>
        <v>330669</v>
      </c>
    </row>
    <row r="143" spans="1:91" s="59" customFormat="1" x14ac:dyDescent="0.3">
      <c r="A143" s="64" t="s">
        <v>335</v>
      </c>
      <c r="B143" s="65">
        <f>+demanda!B143*HTDCOEF!B143</f>
        <v>13266497</v>
      </c>
      <c r="C143" s="65">
        <f>+demanda!C143*HTDCOEF!C143</f>
        <v>2267920</v>
      </c>
      <c r="D143" s="65">
        <f>+demanda!D143*HTDCOEF!D143</f>
        <v>1979182</v>
      </c>
      <c r="E143" s="65">
        <f>+demanda!E143*HTDCOEF!E143</f>
        <v>973840</v>
      </c>
      <c r="F143" s="65">
        <f>+demanda!F143*HTDCOEF!F143</f>
        <v>2595231</v>
      </c>
      <c r="G143" s="65">
        <f>+demanda!G143*HTDCOEF!G143</f>
        <v>1092043</v>
      </c>
      <c r="H143" s="65">
        <f>+demanda!H143*HTDCOEF!H143</f>
        <v>1007541</v>
      </c>
      <c r="I143" s="65">
        <f>+demanda!I143*HTDCOEF!I143</f>
        <v>6381789</v>
      </c>
      <c r="J143" s="65">
        <f>+demanda!J143*HTDCOEF!J143</f>
        <v>1352621</v>
      </c>
      <c r="K143" s="65">
        <f>+demanda!K143*HTDCOEF!K143</f>
        <v>239946</v>
      </c>
      <c r="L143" s="65">
        <f>+demanda!L143*HTDCOEF!L143</f>
        <v>299130</v>
      </c>
      <c r="M143" s="65">
        <f>+demanda!M143*HTDCOEF!M143</f>
        <v>930963</v>
      </c>
      <c r="N143" s="65">
        <f>+demanda!N143*HTDCOEF!N143</f>
        <v>655344</v>
      </c>
      <c r="O143" s="65">
        <f>+demanda!O143*HTDCOEF!O143</f>
        <v>474758</v>
      </c>
      <c r="P143" s="65">
        <f>+demanda!P143*HTDCOEF!P143</f>
        <v>6884708</v>
      </c>
      <c r="Q143" s="65">
        <f>+demanda!Q143*HTDCOEF!Q143</f>
        <v>915299</v>
      </c>
      <c r="R143" s="65">
        <f>+demanda!R143*HTDCOEF!R143</f>
        <v>1739237</v>
      </c>
      <c r="S143" s="65">
        <f>+demanda!S143*HTDCOEF!S143</f>
        <v>674709</v>
      </c>
      <c r="T143" s="65">
        <f>+demanda!T143*HTDCOEF!T143</f>
        <v>1664269</v>
      </c>
      <c r="U143" s="65">
        <f>+demanda!U143*HTDCOEF!U143</f>
        <v>436699</v>
      </c>
      <c r="V143" s="65">
        <f>+demanda!V143*HTDCOEF!V143</f>
        <v>532784</v>
      </c>
      <c r="W143" s="65">
        <f>+demanda!W143*HTDCOEF!W143</f>
        <v>46695607</v>
      </c>
      <c r="X143" s="65">
        <f>+demanda!X143*HTDCOEF!X143</f>
        <v>7427401</v>
      </c>
      <c r="Y143" s="65">
        <f>+demanda!Y143*HTDCOEF!Y143</f>
        <v>11054556</v>
      </c>
      <c r="Z143" s="65">
        <f>+demanda!Z143*HTDCOEF!Z143</f>
        <v>6528461</v>
      </c>
      <c r="AA143" s="65">
        <f>+demanda!AA143*HTDCOEF!AA143</f>
        <v>8833042</v>
      </c>
      <c r="AB143" s="65">
        <f>+demanda!AB143*HTDCOEF!AB143</f>
        <v>3909722</v>
      </c>
      <c r="AC143" s="65">
        <f>+demanda!AC143*HTDCOEF!AC143</f>
        <v>1990751</v>
      </c>
      <c r="AD143" s="65">
        <f>+demanda!AD143*HTDCOEF!AD143</f>
        <v>17548462</v>
      </c>
      <c r="AE143" s="65">
        <f>+demanda!AE143*HTDCOEF!AE143</f>
        <v>4158487</v>
      </c>
      <c r="AF143" s="65">
        <f>+demanda!AF143*HTDCOEF!AF143</f>
        <v>1043279</v>
      </c>
      <c r="AG143" s="65">
        <f>+demanda!AG143*HTDCOEF!AG143</f>
        <v>1327435</v>
      </c>
      <c r="AH143" s="65">
        <f>+demanda!AH143*HTDCOEF!AH143</f>
        <v>2633145</v>
      </c>
      <c r="AI143" s="65">
        <f>+demanda!AI143*HTDCOEF!AI143</f>
        <v>2237798</v>
      </c>
      <c r="AJ143" s="65">
        <f>+demanda!AJ143*HTDCOEF!AJ143</f>
        <v>845787</v>
      </c>
      <c r="AK143" s="65">
        <f>+demanda!AK143*HTDCOEF!AK143</f>
        <v>29147145</v>
      </c>
      <c r="AL143" s="65">
        <f>+demanda!AL143*HTDCOEF!AL143</f>
        <v>3268914</v>
      </c>
      <c r="AM143" s="65">
        <f>+demanda!AM143*HTDCOEF!AM143</f>
        <v>10011278</v>
      </c>
      <c r="AN143" s="65">
        <f>+demanda!AN143*HTDCOEF!AN143</f>
        <v>5201026</v>
      </c>
      <c r="AO143" s="65">
        <f>+demanda!AO143*HTDCOEF!AO143</f>
        <v>6199898</v>
      </c>
      <c r="AP143" s="65">
        <f>+demanda!AP143*HTDCOEF!AP143</f>
        <v>1671923</v>
      </c>
      <c r="AQ143" s="65">
        <f>+demanda!AQ143*HTDCOEF!AQ143</f>
        <v>1144964</v>
      </c>
      <c r="AR143" s="65">
        <f>+demanda!AR143*HTDCOEF!AR143</f>
        <v>247301</v>
      </c>
      <c r="AS143" s="65">
        <f>+demanda!AS143*HTDCOEF!AS143</f>
        <v>398702</v>
      </c>
      <c r="AT143" s="65">
        <f>+demanda!AT143*HTDCOEF!AT143</f>
        <v>88170</v>
      </c>
      <c r="AU143" s="65">
        <f>+demanda!AU143*HTDCOEF!AU143</f>
        <v>254986</v>
      </c>
      <c r="AV143" s="65">
        <f>+demanda!AV143*HTDCOEF!AV143</f>
        <v>185606</v>
      </c>
      <c r="AW143" s="65">
        <f>+demanda!AW143*HTDCOEF!AW143</f>
        <v>50143</v>
      </c>
      <c r="AX143" s="65">
        <f>+demanda!AX143*HTDCOEF!AX143</f>
        <v>719761</v>
      </c>
      <c r="AY143" s="65">
        <f>+demanda!AY143*HTDCOEF!AY143</f>
        <v>323252</v>
      </c>
      <c r="AZ143" s="65">
        <f>+demanda!AZ143*HTDCOEF!AZ143</f>
        <v>204593</v>
      </c>
      <c r="BA143" s="65">
        <f>+demanda!BA143*HTDCOEF!BA143</f>
        <v>301961</v>
      </c>
      <c r="BB143" s="65">
        <f>+demanda!BB143*HTDCOEF!BB143</f>
        <v>50606</v>
      </c>
      <c r="BC143" s="65">
        <f>+demanda!BC143*HTDCOEF!BC143</f>
        <v>158953</v>
      </c>
      <c r="BD143" s="65">
        <f>+demanda!BD143*HTDCOEF!BD143</f>
        <v>143257</v>
      </c>
      <c r="BE143" s="65">
        <f>+demanda!BE143*HTDCOEF!BE143</f>
        <v>43529</v>
      </c>
      <c r="BF143" s="65">
        <f>+demanda!BF143*HTDCOEF!BF143</f>
        <v>310534</v>
      </c>
      <c r="BG143" s="65">
        <f>+demanda!BG143*HTDCOEF!BG143</f>
        <v>139187</v>
      </c>
      <c r="BH143" s="65">
        <f>+demanda!BH143*HTDCOEF!BH143</f>
        <v>42708</v>
      </c>
      <c r="BI143" s="65">
        <f>+demanda!BI143*HTDCOEF!BI143</f>
        <v>96741</v>
      </c>
      <c r="BJ143" s="65">
        <f>+demanda!BJ143*HTDCOEF!BJ143</f>
        <v>37564</v>
      </c>
      <c r="BK143" s="65">
        <f>+demanda!BK143*HTDCOEF!BK143</f>
        <v>96033</v>
      </c>
      <c r="BL143" s="65">
        <f>+demanda!BL143*HTDCOEF!BL143</f>
        <v>42348</v>
      </c>
      <c r="BM143" s="65">
        <f>+demanda!BM143*HTDCOEF!BM143</f>
        <v>6614</v>
      </c>
      <c r="BN143" s="65">
        <f>+demanda!BN143*HTDCOEF!BN143</f>
        <v>409226</v>
      </c>
      <c r="BO143" s="65">
        <f>+demanda!BO143*HTDCOEF!BO143</f>
        <v>184065</v>
      </c>
      <c r="BP143" s="65">
        <f>+demanda!BP143*HTDCOEF!BP143</f>
        <v>1020876</v>
      </c>
      <c r="BQ143" s="65">
        <f>+demanda!BQ143*HTDCOEF!BQ143</f>
        <v>1358378</v>
      </c>
      <c r="BR143" s="65">
        <f>+demanda!BR143*HTDCOEF!BR143</f>
        <v>158591</v>
      </c>
      <c r="BS143" s="65">
        <f>+demanda!BS143*HTDCOEF!BS143</f>
        <v>584523</v>
      </c>
      <c r="BT143" s="65">
        <f>+demanda!BT143*HTDCOEF!BT143</f>
        <v>756953</v>
      </c>
      <c r="BU143" s="65">
        <f>+demanda!BU143*HTDCOEF!BU143</f>
        <v>101574</v>
      </c>
      <c r="BV143" s="65">
        <f>+demanda!BV143*HTDCOEF!BV143</f>
        <v>2804728</v>
      </c>
      <c r="BW143" s="65">
        <f>+demanda!BW143*HTDCOEF!BW143</f>
        <v>641777</v>
      </c>
      <c r="BX143" s="65">
        <f>+demanda!BX143*HTDCOEF!BX143</f>
        <v>817519</v>
      </c>
      <c r="BY143" s="65">
        <f>+demanda!BY143*HTDCOEF!BY143</f>
        <v>1043566</v>
      </c>
      <c r="BZ143" s="65">
        <f>+demanda!BZ143*HTDCOEF!BZ143</f>
        <v>96808</v>
      </c>
      <c r="CA143" s="65">
        <f>+demanda!CA143*HTDCOEF!CA143</f>
        <v>376466</v>
      </c>
      <c r="CB143" s="65">
        <f>+demanda!CB143*HTDCOEF!CB143</f>
        <v>541000</v>
      </c>
      <c r="CC143" s="65">
        <f>+demanda!CC143*HTDCOEF!CC143</f>
        <v>91066</v>
      </c>
      <c r="CD143" s="65">
        <f>+demanda!CD143*HTDCOEF!CD143</f>
        <v>955822</v>
      </c>
      <c r="CE143" s="65">
        <f>+demanda!CE143*HTDCOEF!CE143</f>
        <v>236241</v>
      </c>
      <c r="CF143" s="65">
        <f>+demanda!CF143*HTDCOEF!CF143</f>
        <v>203358</v>
      </c>
      <c r="CG143" s="65">
        <f>+demanda!CG143*HTDCOEF!CG143</f>
        <v>314812</v>
      </c>
      <c r="CH143" s="65">
        <f>+demanda!CH143*HTDCOEF!CH143</f>
        <v>61784</v>
      </c>
      <c r="CI143" s="65">
        <f>+demanda!CI143*HTDCOEF!CI143</f>
        <v>208057</v>
      </c>
      <c r="CJ143" s="65">
        <f>+demanda!CJ143*HTDCOEF!CJ143</f>
        <v>215953</v>
      </c>
      <c r="CK143" s="65">
        <f>+demanda!CK143*HTDCOEF!CK143</f>
        <v>10508</v>
      </c>
      <c r="CL143" s="65">
        <f>+demanda!CL143*HTDCOEF!CL143</f>
        <v>1848907</v>
      </c>
      <c r="CM143" s="65">
        <f>+demanda!CM143*HTDCOEF!CM143</f>
        <v>405536</v>
      </c>
    </row>
    <row r="144" spans="1:91" s="59" customFormat="1" x14ac:dyDescent="0.3">
      <c r="A144" s="64" t="s">
        <v>336</v>
      </c>
      <c r="B144" s="65">
        <f>+demanda!B144*HTDCOEF!B144</f>
        <v>11627872</v>
      </c>
      <c r="C144" s="65">
        <f>+demanda!C144*HTDCOEF!C144</f>
        <v>2025500</v>
      </c>
      <c r="D144" s="65">
        <f>+demanda!D144*HTDCOEF!D144</f>
        <v>1691128</v>
      </c>
      <c r="E144" s="65">
        <f>+demanda!E144*HTDCOEF!E144</f>
        <v>873547</v>
      </c>
      <c r="F144" s="65">
        <f>+demanda!F144*HTDCOEF!F144</f>
        <v>2194081</v>
      </c>
      <c r="G144" s="65">
        <f>+demanda!G144*HTDCOEF!G144</f>
        <v>874956</v>
      </c>
      <c r="H144" s="65">
        <f>+demanda!H144*HTDCOEF!H144</f>
        <v>1148967</v>
      </c>
      <c r="I144" s="65">
        <f>+demanda!I144*HTDCOEF!I144</f>
        <v>5122862</v>
      </c>
      <c r="J144" s="65">
        <f>+demanda!J144*HTDCOEF!J144</f>
        <v>1040799</v>
      </c>
      <c r="K144" s="65">
        <f>+demanda!K144*HTDCOEF!K144</f>
        <v>176703</v>
      </c>
      <c r="L144" s="65">
        <f>+demanda!L144*HTDCOEF!L144</f>
        <v>234715</v>
      </c>
      <c r="M144" s="65">
        <f>+demanda!M144*HTDCOEF!M144</f>
        <v>751424</v>
      </c>
      <c r="N144" s="65">
        <f>+demanda!N144*HTDCOEF!N144</f>
        <v>465324</v>
      </c>
      <c r="O144" s="65">
        <f>+demanda!O144*HTDCOEF!O144</f>
        <v>562876</v>
      </c>
      <c r="P144" s="65">
        <f>+demanda!P144*HTDCOEF!P144</f>
        <v>6505010</v>
      </c>
      <c r="Q144" s="65">
        <f>+demanda!Q144*HTDCOEF!Q144</f>
        <v>984701</v>
      </c>
      <c r="R144" s="65">
        <f>+demanda!R144*HTDCOEF!R144</f>
        <v>1514425</v>
      </c>
      <c r="S144" s="65">
        <f>+demanda!S144*HTDCOEF!S144</f>
        <v>638832</v>
      </c>
      <c r="T144" s="65">
        <f>+demanda!T144*HTDCOEF!T144</f>
        <v>1442657</v>
      </c>
      <c r="U144" s="65">
        <f>+demanda!U144*HTDCOEF!U144</f>
        <v>409632</v>
      </c>
      <c r="V144" s="65">
        <f>+demanda!V144*HTDCOEF!V144</f>
        <v>586090</v>
      </c>
      <c r="W144" s="65">
        <f>+demanda!W144*HTDCOEF!W144</f>
        <v>37980229</v>
      </c>
      <c r="X144" s="65">
        <f>+demanda!X144*HTDCOEF!X144</f>
        <v>5995077</v>
      </c>
      <c r="Y144" s="65">
        <f>+demanda!Y144*HTDCOEF!Y144</f>
        <v>9058858</v>
      </c>
      <c r="Z144" s="65">
        <f>+demanda!Z144*HTDCOEF!Z144</f>
        <v>5848227</v>
      </c>
      <c r="AA144" s="65">
        <f>+demanda!AA144*HTDCOEF!AA144</f>
        <v>6592490</v>
      </c>
      <c r="AB144" s="65">
        <f>+demanda!AB144*HTDCOEF!AB144</f>
        <v>2896001</v>
      </c>
      <c r="AC144" s="65">
        <f>+demanda!AC144*HTDCOEF!AC144</f>
        <v>2301663</v>
      </c>
      <c r="AD144" s="65">
        <f>+demanda!AD144*HTDCOEF!AD144</f>
        <v>11783151</v>
      </c>
      <c r="AE144" s="65">
        <f>+demanda!AE144*HTDCOEF!AE144</f>
        <v>2586139</v>
      </c>
      <c r="AF144" s="65">
        <f>+demanda!AF144*HTDCOEF!AF144</f>
        <v>652248</v>
      </c>
      <c r="AG144" s="65">
        <f>+demanda!AG144*HTDCOEF!AG144</f>
        <v>927473</v>
      </c>
      <c r="AH144" s="65">
        <f>+demanda!AH144*HTDCOEF!AH144</f>
        <v>1590625</v>
      </c>
      <c r="AI144" s="65">
        <f>+demanda!AI144*HTDCOEF!AI144</f>
        <v>1384859</v>
      </c>
      <c r="AJ144" s="65">
        <f>+demanda!AJ144*HTDCOEF!AJ144</f>
        <v>989249</v>
      </c>
      <c r="AK144" s="65">
        <f>+demanda!AK144*HTDCOEF!AK144</f>
        <v>26197078</v>
      </c>
      <c r="AL144" s="65">
        <f>+demanda!AL144*HTDCOEF!AL144</f>
        <v>3408937</v>
      </c>
      <c r="AM144" s="65">
        <f>+demanda!AM144*HTDCOEF!AM144</f>
        <v>8406610</v>
      </c>
      <c r="AN144" s="65">
        <f>+demanda!AN144*HTDCOEF!AN144</f>
        <v>4920754</v>
      </c>
      <c r="AO144" s="65">
        <f>+demanda!AO144*HTDCOEF!AO144</f>
        <v>5001865</v>
      </c>
      <c r="AP144" s="65">
        <f>+demanda!AP144*HTDCOEF!AP144</f>
        <v>1511142</v>
      </c>
      <c r="AQ144" s="65">
        <f>+demanda!AQ144*HTDCOEF!AQ144</f>
        <v>1312414</v>
      </c>
      <c r="AR144" s="65">
        <f>+demanda!AR144*HTDCOEF!AR144</f>
        <v>178525</v>
      </c>
      <c r="AS144" s="65">
        <f>+demanda!AS144*HTDCOEF!AS144</f>
        <v>314938</v>
      </c>
      <c r="AT144" s="65">
        <f>+demanda!AT144*HTDCOEF!AT144</f>
        <v>106478</v>
      </c>
      <c r="AU144" s="65">
        <f>+demanda!AU144*HTDCOEF!AU144</f>
        <v>262364</v>
      </c>
      <c r="AV144" s="65">
        <f>+demanda!AV144*HTDCOEF!AV144</f>
        <v>138141</v>
      </c>
      <c r="AW144" s="65">
        <f>+demanda!AW144*HTDCOEF!AW144</f>
        <v>50605</v>
      </c>
      <c r="AX144" s="65">
        <f>+demanda!AX144*HTDCOEF!AX144</f>
        <v>636614</v>
      </c>
      <c r="AY144" s="65">
        <f>+demanda!AY144*HTDCOEF!AY144</f>
        <v>337835</v>
      </c>
      <c r="AZ144" s="65">
        <f>+demanda!AZ144*HTDCOEF!AZ144</f>
        <v>138121</v>
      </c>
      <c r="BA144" s="65">
        <f>+demanda!BA144*HTDCOEF!BA144</f>
        <v>203287</v>
      </c>
      <c r="BB144" s="65">
        <f>+demanda!BB144*HTDCOEF!BB144</f>
        <v>58554</v>
      </c>
      <c r="BC144" s="65">
        <f>+demanda!BC144*HTDCOEF!BC144</f>
        <v>143508</v>
      </c>
      <c r="BD144" s="65">
        <f>+demanda!BD144*HTDCOEF!BD144</f>
        <v>95782</v>
      </c>
      <c r="BE144" s="65">
        <f>+demanda!BE144*HTDCOEF!BE144</f>
        <v>42546</v>
      </c>
      <c r="BF144" s="65">
        <f>+demanda!BF144*HTDCOEF!BF144</f>
        <v>205859</v>
      </c>
      <c r="BG144" s="65">
        <f>+demanda!BG144*HTDCOEF!BG144</f>
        <v>153142</v>
      </c>
      <c r="BH144" s="65">
        <f>+demanda!BH144*HTDCOEF!BH144</f>
        <v>40404</v>
      </c>
      <c r="BI144" s="65">
        <f>+demanda!BI144*HTDCOEF!BI144</f>
        <v>111651</v>
      </c>
      <c r="BJ144" s="65">
        <f>+demanda!BJ144*HTDCOEF!BJ144</f>
        <v>47924</v>
      </c>
      <c r="BK144" s="65">
        <f>+demanda!BK144*HTDCOEF!BK144</f>
        <v>118855</v>
      </c>
      <c r="BL144" s="65">
        <f>+demanda!BL144*HTDCOEF!BL144</f>
        <v>42359</v>
      </c>
      <c r="BM144" s="65">
        <f>+demanda!BM144*HTDCOEF!BM144</f>
        <v>8059</v>
      </c>
      <c r="BN144" s="65">
        <f>+demanda!BN144*HTDCOEF!BN144</f>
        <v>430755</v>
      </c>
      <c r="BO144" s="65">
        <f>+demanda!BO144*HTDCOEF!BO144</f>
        <v>184693</v>
      </c>
      <c r="BP144" s="65">
        <f>+demanda!BP144*HTDCOEF!BP144</f>
        <v>669547</v>
      </c>
      <c r="BQ144" s="65">
        <f>+demanda!BQ144*HTDCOEF!BQ144</f>
        <v>1003160</v>
      </c>
      <c r="BR144" s="65">
        <f>+demanda!BR144*HTDCOEF!BR144</f>
        <v>173806</v>
      </c>
      <c r="BS144" s="65">
        <f>+demanda!BS144*HTDCOEF!BS144</f>
        <v>546525</v>
      </c>
      <c r="BT144" s="65">
        <f>+demanda!BT144*HTDCOEF!BT144</f>
        <v>541506</v>
      </c>
      <c r="BU144" s="65">
        <f>+demanda!BU144*HTDCOEF!BU144</f>
        <v>90934</v>
      </c>
      <c r="BV144" s="65">
        <f>+demanda!BV144*HTDCOEF!BV144</f>
        <v>2302322</v>
      </c>
      <c r="BW144" s="65">
        <f>+demanda!BW144*HTDCOEF!BW144</f>
        <v>667277</v>
      </c>
      <c r="BX144" s="65">
        <f>+demanda!BX144*HTDCOEF!BX144</f>
        <v>470365</v>
      </c>
      <c r="BY144" s="65">
        <f>+demanda!BY144*HTDCOEF!BY144</f>
        <v>574564</v>
      </c>
      <c r="BZ144" s="65">
        <f>+demanda!BZ144*HTDCOEF!BZ144</f>
        <v>99459</v>
      </c>
      <c r="CA144" s="65">
        <f>+demanda!CA144*HTDCOEF!CA144</f>
        <v>288425</v>
      </c>
      <c r="CB144" s="65">
        <f>+demanda!CB144*HTDCOEF!CB144</f>
        <v>308008</v>
      </c>
      <c r="CC144" s="65">
        <f>+demanda!CC144*HTDCOEF!CC144</f>
        <v>77910</v>
      </c>
      <c r="CD144" s="65">
        <f>+demanda!CD144*HTDCOEF!CD144</f>
        <v>512787</v>
      </c>
      <c r="CE144" s="65">
        <f>+demanda!CE144*HTDCOEF!CE144</f>
        <v>254620</v>
      </c>
      <c r="CF144" s="65">
        <f>+demanda!CF144*HTDCOEF!CF144</f>
        <v>199181</v>
      </c>
      <c r="CG144" s="65">
        <f>+demanda!CG144*HTDCOEF!CG144</f>
        <v>428596</v>
      </c>
      <c r="CH144" s="65">
        <f>+demanda!CH144*HTDCOEF!CH144</f>
        <v>74346</v>
      </c>
      <c r="CI144" s="65">
        <f>+demanda!CI144*HTDCOEF!CI144</f>
        <v>258099</v>
      </c>
      <c r="CJ144" s="65">
        <f>+demanda!CJ144*HTDCOEF!CJ144</f>
        <v>233498</v>
      </c>
      <c r="CK144" s="65">
        <f>+demanda!CK144*HTDCOEF!CK144</f>
        <v>13024</v>
      </c>
      <c r="CL144" s="65">
        <f>+demanda!CL144*HTDCOEF!CL144</f>
        <v>1789535</v>
      </c>
      <c r="CM144" s="65">
        <f>+demanda!CM144*HTDCOEF!CM144</f>
        <v>412657</v>
      </c>
    </row>
    <row r="145" spans="1:91" s="59" customFormat="1" x14ac:dyDescent="0.3">
      <c r="A145" s="64" t="s">
        <v>337</v>
      </c>
      <c r="B145" s="65">
        <f>+demanda!B145*HTDCOEF!B145</f>
        <v>10390441</v>
      </c>
      <c r="C145" s="65">
        <f>+demanda!C145*HTDCOEF!C145</f>
        <v>1873526</v>
      </c>
      <c r="D145" s="65">
        <f>+demanda!D145*HTDCOEF!D145</f>
        <v>1189276</v>
      </c>
      <c r="E145" s="65">
        <f>+demanda!E145*HTDCOEF!E145</f>
        <v>972734</v>
      </c>
      <c r="F145" s="65">
        <f>+demanda!F145*HTDCOEF!F145</f>
        <v>1940523</v>
      </c>
      <c r="G145" s="65">
        <f>+demanda!G145*HTDCOEF!G145</f>
        <v>822455</v>
      </c>
      <c r="H145" s="65">
        <f>+demanda!H145*HTDCOEF!H145</f>
        <v>1125946</v>
      </c>
      <c r="I145" s="65">
        <f>+demanda!I145*HTDCOEF!I145</f>
        <v>4589155</v>
      </c>
      <c r="J145" s="65">
        <f>+demanda!J145*HTDCOEF!J145</f>
        <v>881182</v>
      </c>
      <c r="K145" s="65">
        <f>+demanda!K145*HTDCOEF!K145</f>
        <v>148089</v>
      </c>
      <c r="L145" s="65">
        <f>+demanda!L145*HTDCOEF!L145</f>
        <v>198043</v>
      </c>
      <c r="M145" s="65">
        <f>+demanda!M145*HTDCOEF!M145</f>
        <v>658494</v>
      </c>
      <c r="N145" s="65">
        <f>+demanda!N145*HTDCOEF!N145</f>
        <v>428103</v>
      </c>
      <c r="O145" s="65">
        <f>+demanda!O145*HTDCOEF!O145</f>
        <v>526741</v>
      </c>
      <c r="P145" s="65">
        <f>+demanda!P145*HTDCOEF!P145</f>
        <v>5801286</v>
      </c>
      <c r="Q145" s="65">
        <f>+demanda!Q145*HTDCOEF!Q145</f>
        <v>992345</v>
      </c>
      <c r="R145" s="65">
        <f>+demanda!R145*HTDCOEF!R145</f>
        <v>1041187</v>
      </c>
      <c r="S145" s="65">
        <f>+demanda!S145*HTDCOEF!S145</f>
        <v>774691</v>
      </c>
      <c r="T145" s="65">
        <f>+demanda!T145*HTDCOEF!T145</f>
        <v>1282029</v>
      </c>
      <c r="U145" s="65">
        <f>+demanda!U145*HTDCOEF!U145</f>
        <v>394352</v>
      </c>
      <c r="V145" s="65">
        <f>+demanda!V145*HTDCOEF!V145</f>
        <v>599205</v>
      </c>
      <c r="W145" s="65">
        <f>+demanda!W145*HTDCOEF!W145</f>
        <v>32415687</v>
      </c>
      <c r="X145" s="65">
        <f>+demanda!X145*HTDCOEF!X145</f>
        <v>5094430</v>
      </c>
      <c r="Y145" s="65">
        <f>+demanda!Y145*HTDCOEF!Y145</f>
        <v>6381337</v>
      </c>
      <c r="Z145" s="65">
        <f>+demanda!Z145*HTDCOEF!Z145</f>
        <v>6196320</v>
      </c>
      <c r="AA145" s="65">
        <f>+demanda!AA145*HTDCOEF!AA145</f>
        <v>5209170</v>
      </c>
      <c r="AB145" s="65">
        <f>+demanda!AB145*HTDCOEF!AB145</f>
        <v>2561163</v>
      </c>
      <c r="AC145" s="65">
        <f>+demanda!AC145*HTDCOEF!AC145</f>
        <v>2335634</v>
      </c>
      <c r="AD145" s="65">
        <f>+demanda!AD145*HTDCOEF!AD145</f>
        <v>9662174</v>
      </c>
      <c r="AE145" s="65">
        <f>+demanda!AE145*HTDCOEF!AE145</f>
        <v>1817115</v>
      </c>
      <c r="AF145" s="65">
        <f>+demanda!AF145*HTDCOEF!AF145</f>
        <v>442356</v>
      </c>
      <c r="AG145" s="65">
        <f>+demanda!AG145*HTDCOEF!AG145</f>
        <v>726785</v>
      </c>
      <c r="AH145" s="65">
        <f>+demanda!AH145*HTDCOEF!AH145</f>
        <v>1238824</v>
      </c>
      <c r="AI145" s="65">
        <f>+demanda!AI145*HTDCOEF!AI145</f>
        <v>1114995</v>
      </c>
      <c r="AJ145" s="65">
        <f>+demanda!AJ145*HTDCOEF!AJ145</f>
        <v>961581</v>
      </c>
      <c r="AK145" s="65">
        <f>+demanda!AK145*HTDCOEF!AK145</f>
        <v>22753513</v>
      </c>
      <c r="AL145" s="65">
        <f>+demanda!AL145*HTDCOEF!AL145</f>
        <v>3277315</v>
      </c>
      <c r="AM145" s="65">
        <f>+demanda!AM145*HTDCOEF!AM145</f>
        <v>5938981</v>
      </c>
      <c r="AN145" s="65">
        <f>+demanda!AN145*HTDCOEF!AN145</f>
        <v>5469535</v>
      </c>
      <c r="AO145" s="65">
        <f>+demanda!AO145*HTDCOEF!AO145</f>
        <v>3970346</v>
      </c>
      <c r="AP145" s="65">
        <f>+demanda!AP145*HTDCOEF!AP145</f>
        <v>1446168</v>
      </c>
      <c r="AQ145" s="65">
        <f>+demanda!AQ145*HTDCOEF!AQ145</f>
        <v>1374053</v>
      </c>
      <c r="AR145" s="65">
        <f>+demanda!AR145*HTDCOEF!AR145</f>
        <v>101190</v>
      </c>
      <c r="AS145" s="65">
        <f>+demanda!AS145*HTDCOEF!AS145</f>
        <v>266081</v>
      </c>
      <c r="AT145" s="65">
        <f>+demanda!AT145*HTDCOEF!AT145</f>
        <v>117661</v>
      </c>
      <c r="AU145" s="65">
        <f>+demanda!AU145*HTDCOEF!AU145</f>
        <v>261845</v>
      </c>
      <c r="AV145" s="65">
        <f>+demanda!AV145*HTDCOEF!AV145</f>
        <v>84740</v>
      </c>
      <c r="AW145" s="65">
        <f>+demanda!AW145*HTDCOEF!AW145</f>
        <v>53704</v>
      </c>
      <c r="AX145" s="65">
        <f>+demanda!AX145*HTDCOEF!AX145</f>
        <v>623385</v>
      </c>
      <c r="AY145" s="65">
        <f>+demanda!AY145*HTDCOEF!AY145</f>
        <v>364920</v>
      </c>
      <c r="AZ145" s="65">
        <f>+demanda!AZ145*HTDCOEF!AZ145</f>
        <v>72821</v>
      </c>
      <c r="BA145" s="65">
        <f>+demanda!BA145*HTDCOEF!BA145</f>
        <v>157904</v>
      </c>
      <c r="BB145" s="65">
        <f>+demanda!BB145*HTDCOEF!BB145</f>
        <v>62362</v>
      </c>
      <c r="BC145" s="65">
        <f>+demanda!BC145*HTDCOEF!BC145</f>
        <v>132083</v>
      </c>
      <c r="BD145" s="65">
        <f>+demanda!BD145*HTDCOEF!BD145</f>
        <v>56260</v>
      </c>
      <c r="BE145" s="65">
        <f>+demanda!BE145*HTDCOEF!BE145</f>
        <v>46382</v>
      </c>
      <c r="BF145" s="65">
        <f>+demanda!BF145*HTDCOEF!BF145</f>
        <v>192347</v>
      </c>
      <c r="BG145" s="65">
        <f>+demanda!BG145*HTDCOEF!BG145</f>
        <v>161023</v>
      </c>
      <c r="BH145" s="65">
        <f>+demanda!BH145*HTDCOEF!BH145</f>
        <v>28369</v>
      </c>
      <c r="BI145" s="65">
        <f>+demanda!BI145*HTDCOEF!BI145</f>
        <v>108176</v>
      </c>
      <c r="BJ145" s="65">
        <f>+demanda!BJ145*HTDCOEF!BJ145</f>
        <v>55299</v>
      </c>
      <c r="BK145" s="65">
        <f>+demanda!BK145*HTDCOEF!BK145</f>
        <v>129762</v>
      </c>
      <c r="BL145" s="65">
        <f>+demanda!BL145*HTDCOEF!BL145</f>
        <v>28480</v>
      </c>
      <c r="BM145" s="65">
        <f>+demanda!BM145*HTDCOEF!BM145</f>
        <v>7323</v>
      </c>
      <c r="BN145" s="65">
        <f>+demanda!BN145*HTDCOEF!BN145</f>
        <v>431038</v>
      </c>
      <c r="BO145" s="65">
        <f>+demanda!BO145*HTDCOEF!BO145</f>
        <v>203897</v>
      </c>
      <c r="BP145" s="65">
        <f>+demanda!BP145*HTDCOEF!BP145</f>
        <v>326517</v>
      </c>
      <c r="BQ145" s="65">
        <f>+demanda!BQ145*HTDCOEF!BQ145</f>
        <v>775614</v>
      </c>
      <c r="BR145" s="65">
        <f>+demanda!BR145*HTDCOEF!BR145</f>
        <v>198426</v>
      </c>
      <c r="BS145" s="65">
        <f>+demanda!BS145*HTDCOEF!BS145</f>
        <v>520265</v>
      </c>
      <c r="BT145" s="65">
        <f>+demanda!BT145*HTDCOEF!BT145</f>
        <v>266540</v>
      </c>
      <c r="BU145" s="65">
        <f>+demanda!BU145*HTDCOEF!BU145</f>
        <v>97527</v>
      </c>
      <c r="BV145" s="65">
        <f>+demanda!BV145*HTDCOEF!BV145</f>
        <v>2186066</v>
      </c>
      <c r="BW145" s="65">
        <f>+demanda!BW145*HTDCOEF!BW145</f>
        <v>723477</v>
      </c>
      <c r="BX145" s="65">
        <f>+demanda!BX145*HTDCOEF!BX145</f>
        <v>183488</v>
      </c>
      <c r="BY145" s="65">
        <f>+demanda!BY145*HTDCOEF!BY145</f>
        <v>363983</v>
      </c>
      <c r="BZ145" s="65">
        <f>+demanda!BZ145*HTDCOEF!BZ145</f>
        <v>110780</v>
      </c>
      <c r="CA145" s="65">
        <f>+demanda!CA145*HTDCOEF!CA145</f>
        <v>248852</v>
      </c>
      <c r="CB145" s="65">
        <f>+demanda!CB145*HTDCOEF!CB145</f>
        <v>128545</v>
      </c>
      <c r="CC145" s="65">
        <f>+demanda!CC145*HTDCOEF!CC145</f>
        <v>83859</v>
      </c>
      <c r="CD145" s="65">
        <f>+demanda!CD145*HTDCOEF!CD145</f>
        <v>418870</v>
      </c>
      <c r="CE145" s="65">
        <f>+demanda!CE145*HTDCOEF!CE145</f>
        <v>278737</v>
      </c>
      <c r="CF145" s="65">
        <f>+demanda!CF145*HTDCOEF!CF145</f>
        <v>143029</v>
      </c>
      <c r="CG145" s="65">
        <f>+demanda!CG145*HTDCOEF!CG145</f>
        <v>411630</v>
      </c>
      <c r="CH145" s="65">
        <f>+demanda!CH145*HTDCOEF!CH145</f>
        <v>87646</v>
      </c>
      <c r="CI145" s="65">
        <f>+demanda!CI145*HTDCOEF!CI145</f>
        <v>271413</v>
      </c>
      <c r="CJ145" s="65">
        <f>+demanda!CJ145*HTDCOEF!CJ145</f>
        <v>137994</v>
      </c>
      <c r="CK145" s="65">
        <f>+demanda!CK145*HTDCOEF!CK145</f>
        <v>13668</v>
      </c>
      <c r="CL145" s="65">
        <f>+demanda!CL145*HTDCOEF!CL145</f>
        <v>1767196</v>
      </c>
      <c r="CM145" s="65">
        <f>+demanda!CM145*HTDCOEF!CM145</f>
        <v>444740</v>
      </c>
    </row>
    <row r="146" spans="1:91" s="59" customFormat="1" x14ac:dyDescent="0.3">
      <c r="A146" s="64" t="s">
        <v>338</v>
      </c>
      <c r="B146" s="65">
        <f>+demanda!B146*HTDCOEF!B146</f>
        <v>6798815</v>
      </c>
      <c r="C146" s="65">
        <f>+demanda!C146*HTDCOEF!C146</f>
        <v>1239122</v>
      </c>
      <c r="D146" s="65">
        <f>+demanda!D146*HTDCOEF!D146</f>
        <v>113029</v>
      </c>
      <c r="E146" s="65">
        <f>+demanda!E146*HTDCOEF!E146</f>
        <v>869941</v>
      </c>
      <c r="F146" s="65">
        <f>+demanda!F146*HTDCOEF!F146</f>
        <v>1199295</v>
      </c>
      <c r="G146" s="65">
        <f>+demanda!G146*HTDCOEF!G146</f>
        <v>615500</v>
      </c>
      <c r="H146" s="65">
        <f>+demanda!H146*HTDCOEF!H146</f>
        <v>1064684</v>
      </c>
      <c r="I146" s="65">
        <f>+demanda!I146*HTDCOEF!I146</f>
        <v>3586759</v>
      </c>
      <c r="J146" s="65">
        <f>+demanda!J146*HTDCOEF!J146</f>
        <v>673931</v>
      </c>
      <c r="K146" s="65">
        <f>+demanda!K146*HTDCOEF!K146</f>
        <v>40472</v>
      </c>
      <c r="L146" s="65">
        <f>+demanda!L146*HTDCOEF!L146</f>
        <v>141377</v>
      </c>
      <c r="M146" s="65">
        <f>+demanda!M146*HTDCOEF!M146</f>
        <v>450970</v>
      </c>
      <c r="N146" s="65">
        <f>+demanda!N146*HTDCOEF!N146</f>
        <v>340553</v>
      </c>
      <c r="O146" s="65">
        <f>+demanda!O146*HTDCOEF!O146</f>
        <v>583167</v>
      </c>
      <c r="P146" s="65">
        <f>+demanda!P146*HTDCOEF!P146</f>
        <v>3212056</v>
      </c>
      <c r="Q146" s="65">
        <f>+demanda!Q146*HTDCOEF!Q146</f>
        <v>565192</v>
      </c>
      <c r="R146" s="65">
        <f>+demanda!R146*HTDCOEF!R146</f>
        <v>72557</v>
      </c>
      <c r="S146" s="65">
        <f>+demanda!S146*HTDCOEF!S146</f>
        <v>728564</v>
      </c>
      <c r="T146" s="65">
        <f>+demanda!T146*HTDCOEF!T146</f>
        <v>748325</v>
      </c>
      <c r="U146" s="65">
        <f>+demanda!U146*HTDCOEF!U146</f>
        <v>274948</v>
      </c>
      <c r="V146" s="65">
        <f>+demanda!V146*HTDCOEF!V146</f>
        <v>481516</v>
      </c>
      <c r="W146" s="65">
        <f>+demanda!W146*HTDCOEF!W146</f>
        <v>19023828</v>
      </c>
      <c r="X146" s="65">
        <f>+demanda!X146*HTDCOEF!X146</f>
        <v>2939322</v>
      </c>
      <c r="Y146" s="65">
        <f>+demanda!Y146*HTDCOEF!Y146</f>
        <v>413377</v>
      </c>
      <c r="Z146" s="65">
        <f>+demanda!Z146*HTDCOEF!Z146</f>
        <v>5940879</v>
      </c>
      <c r="AA146" s="65">
        <f>+demanda!AA146*HTDCOEF!AA146</f>
        <v>2675765</v>
      </c>
      <c r="AB146" s="65">
        <f>+demanda!AB146*HTDCOEF!AB146</f>
        <v>1751215</v>
      </c>
      <c r="AC146" s="65">
        <f>+demanda!AC146*HTDCOEF!AC146</f>
        <v>2130175</v>
      </c>
      <c r="AD146" s="65">
        <f>+demanda!AD146*HTDCOEF!AD146</f>
        <v>6957475</v>
      </c>
      <c r="AE146" s="65">
        <f>+demanda!AE146*HTDCOEF!AE146</f>
        <v>1279040</v>
      </c>
      <c r="AF146" s="65">
        <f>+demanda!AF146*HTDCOEF!AF146</f>
        <v>82054</v>
      </c>
      <c r="AG146" s="65">
        <f>+demanda!AG146*HTDCOEF!AG146</f>
        <v>501620</v>
      </c>
      <c r="AH146" s="65">
        <f>+demanda!AH146*HTDCOEF!AH146</f>
        <v>788361</v>
      </c>
      <c r="AI146" s="65">
        <f>+demanda!AI146*HTDCOEF!AI146</f>
        <v>764570</v>
      </c>
      <c r="AJ146" s="65">
        <f>+demanda!AJ146*HTDCOEF!AJ146</f>
        <v>1028629</v>
      </c>
      <c r="AK146" s="65">
        <f>+demanda!AK146*HTDCOEF!AK146</f>
        <v>12066353</v>
      </c>
      <c r="AL146" s="65">
        <f>+demanda!AL146*HTDCOEF!AL146</f>
        <v>1660282</v>
      </c>
      <c r="AM146" s="65">
        <f>+demanda!AM146*HTDCOEF!AM146</f>
        <v>331322</v>
      </c>
      <c r="AN146" s="65">
        <f>+demanda!AN146*HTDCOEF!AN146</f>
        <v>5439259</v>
      </c>
      <c r="AO146" s="65">
        <f>+demanda!AO146*HTDCOEF!AO146</f>
        <v>1887404</v>
      </c>
      <c r="AP146" s="65">
        <f>+demanda!AP146*HTDCOEF!AP146</f>
        <v>986645</v>
      </c>
      <c r="AQ146" s="65">
        <f>+demanda!AQ146*HTDCOEF!AQ146</f>
        <v>1101546</v>
      </c>
      <c r="AR146" s="65">
        <f>+demanda!AR146*HTDCOEF!AR146</f>
        <v>49020</v>
      </c>
      <c r="AS146" s="65">
        <f>+demanda!AS146*HTDCOEF!AS146</f>
        <v>133529</v>
      </c>
      <c r="AT146" s="65">
        <f>+demanda!AT146*HTDCOEF!AT146</f>
        <v>98244</v>
      </c>
      <c r="AU146" s="65">
        <f>+demanda!AU146*HTDCOEF!AU146</f>
        <v>200428</v>
      </c>
      <c r="AV146" s="65">
        <f>+demanda!AV146*HTDCOEF!AV146</f>
        <v>43582</v>
      </c>
      <c r="AW146" s="65">
        <f>+demanda!AW146*HTDCOEF!AW146</f>
        <v>42153</v>
      </c>
      <c r="AX146" s="65">
        <f>+demanda!AX146*HTDCOEF!AX146</f>
        <v>381833</v>
      </c>
      <c r="AY146" s="65">
        <f>+demanda!AY146*HTDCOEF!AY146</f>
        <v>290333</v>
      </c>
      <c r="AZ146" s="65">
        <f>+demanda!AZ146*HTDCOEF!AZ146</f>
        <v>35432</v>
      </c>
      <c r="BA146" s="65">
        <f>+demanda!BA146*HTDCOEF!BA146</f>
        <v>88979</v>
      </c>
      <c r="BB146" s="65">
        <f>+demanda!BB146*HTDCOEF!BB146</f>
        <v>66795</v>
      </c>
      <c r="BC146" s="65">
        <f>+demanda!BC146*HTDCOEF!BC146</f>
        <v>116341</v>
      </c>
      <c r="BD146" s="65">
        <f>+demanda!BD146*HTDCOEF!BD146</f>
        <v>34023</v>
      </c>
      <c r="BE146" s="65">
        <f>+demanda!BE146*HTDCOEF!BE146</f>
        <v>37374</v>
      </c>
      <c r="BF146" s="65">
        <f>+demanda!BF146*HTDCOEF!BF146</f>
        <v>149553</v>
      </c>
      <c r="BG146" s="65">
        <f>+demanda!BG146*HTDCOEF!BG146</f>
        <v>145435</v>
      </c>
      <c r="BH146" s="65">
        <f>+demanda!BH146*HTDCOEF!BH146</f>
        <v>13589</v>
      </c>
      <c r="BI146" s="65">
        <f>+demanda!BI146*HTDCOEF!BI146</f>
        <v>44550</v>
      </c>
      <c r="BJ146" s="65">
        <f>+demanda!BJ146*HTDCOEF!BJ146</f>
        <v>31450</v>
      </c>
      <c r="BK146" s="65">
        <f>+demanda!BK146*HTDCOEF!BK146</f>
        <v>84087</v>
      </c>
      <c r="BL146" s="65">
        <f>+demanda!BL146*HTDCOEF!BL146</f>
        <v>9559</v>
      </c>
      <c r="BM146" s="65">
        <f>+demanda!BM146*HTDCOEF!BM146</f>
        <v>4779</v>
      </c>
      <c r="BN146" s="65">
        <f>+demanda!BN146*HTDCOEF!BN146</f>
        <v>232281</v>
      </c>
      <c r="BO146" s="65">
        <f>+demanda!BO146*HTDCOEF!BO146</f>
        <v>144897</v>
      </c>
      <c r="BP146" s="65">
        <f>+demanda!BP146*HTDCOEF!BP146</f>
        <v>113184</v>
      </c>
      <c r="BQ146" s="65">
        <f>+demanda!BQ146*HTDCOEF!BQ146</f>
        <v>298087</v>
      </c>
      <c r="BR146" s="65">
        <f>+demanda!BR146*HTDCOEF!BR146</f>
        <v>164535</v>
      </c>
      <c r="BS146" s="65">
        <f>+demanda!BS146*HTDCOEF!BS146</f>
        <v>377450</v>
      </c>
      <c r="BT146" s="65">
        <f>+demanda!BT146*HTDCOEF!BT146</f>
        <v>101878</v>
      </c>
      <c r="BU146" s="65">
        <f>+demanda!BU146*HTDCOEF!BU146</f>
        <v>78230</v>
      </c>
      <c r="BV146" s="65">
        <f>+demanda!BV146*HTDCOEF!BV146</f>
        <v>1218526</v>
      </c>
      <c r="BW146" s="65">
        <f>+demanda!BW146*HTDCOEF!BW146</f>
        <v>587432</v>
      </c>
      <c r="BX146" s="65">
        <f>+demanda!BX146*HTDCOEF!BX146</f>
        <v>70365</v>
      </c>
      <c r="BY146" s="65">
        <f>+demanda!BY146*HTDCOEF!BY146</f>
        <v>172977</v>
      </c>
      <c r="BZ146" s="65">
        <f>+demanda!BZ146*HTDCOEF!BZ146</f>
        <v>112221</v>
      </c>
      <c r="CA146" s="65">
        <f>+demanda!CA146*HTDCOEF!CA146</f>
        <v>213696</v>
      </c>
      <c r="CB146" s="65">
        <f>+demanda!CB146*HTDCOEF!CB146</f>
        <v>66361</v>
      </c>
      <c r="CC146" s="65">
        <f>+demanda!CC146*HTDCOEF!CC146</f>
        <v>69307</v>
      </c>
      <c r="CD146" s="65">
        <f>+demanda!CD146*HTDCOEF!CD146</f>
        <v>312401</v>
      </c>
      <c r="CE146" s="65">
        <f>+demanda!CE146*HTDCOEF!CE146</f>
        <v>261713</v>
      </c>
      <c r="CF146" s="65">
        <f>+demanda!CF146*HTDCOEF!CF146</f>
        <v>42819</v>
      </c>
      <c r="CG146" s="65">
        <f>+demanda!CG146*HTDCOEF!CG146</f>
        <v>125110</v>
      </c>
      <c r="CH146" s="65">
        <f>+demanda!CH146*HTDCOEF!CH146</f>
        <v>52315</v>
      </c>
      <c r="CI146" s="65">
        <f>+demanda!CI146*HTDCOEF!CI146</f>
        <v>163754</v>
      </c>
      <c r="CJ146" s="65">
        <f>+demanda!CJ146*HTDCOEF!CJ146</f>
        <v>35517</v>
      </c>
      <c r="CK146" s="65">
        <f>+demanda!CK146*HTDCOEF!CK146</f>
        <v>8923</v>
      </c>
      <c r="CL146" s="65">
        <f>+demanda!CL146*HTDCOEF!CL146</f>
        <v>906125</v>
      </c>
      <c r="CM146" s="65">
        <f>+demanda!CM146*HTDCOEF!CM146</f>
        <v>325719</v>
      </c>
    </row>
    <row r="147" spans="1:91" s="59" customFormat="1" x14ac:dyDescent="0.3">
      <c r="A147" s="64" t="s">
        <v>339</v>
      </c>
      <c r="B147" s="65">
        <f>+demanda!B147*HTDCOEF!B147</f>
        <v>6586138</v>
      </c>
      <c r="C147" s="65">
        <f>+demanda!C147*HTDCOEF!C147</f>
        <v>1170078</v>
      </c>
      <c r="D147" s="65">
        <f>+demanda!D147*HTDCOEF!D147</f>
        <v>87937</v>
      </c>
      <c r="E147" s="65">
        <f>+demanda!E147*HTDCOEF!E147</f>
        <v>888582</v>
      </c>
      <c r="F147" s="65">
        <f>+demanda!F147*HTDCOEF!F147</f>
        <v>1155556</v>
      </c>
      <c r="G147" s="65">
        <f>+demanda!G147*HTDCOEF!G147</f>
        <v>572085</v>
      </c>
      <c r="H147" s="65">
        <f>+demanda!H147*HTDCOEF!H147</f>
        <v>1052428</v>
      </c>
      <c r="I147" s="65">
        <f>+demanda!I147*HTDCOEF!I147</f>
        <v>3736128</v>
      </c>
      <c r="J147" s="65">
        <f>+demanda!J147*HTDCOEF!J147</f>
        <v>710935</v>
      </c>
      <c r="K147" s="65">
        <f>+demanda!K147*HTDCOEF!K147</f>
        <v>34963</v>
      </c>
      <c r="L147" s="65">
        <f>+demanda!L147*HTDCOEF!L147</f>
        <v>157304</v>
      </c>
      <c r="M147" s="65">
        <f>+demanda!M147*HTDCOEF!M147</f>
        <v>511806</v>
      </c>
      <c r="N147" s="65">
        <f>+demanda!N147*HTDCOEF!N147</f>
        <v>346266</v>
      </c>
      <c r="O147" s="65">
        <f>+demanda!O147*HTDCOEF!O147</f>
        <v>627019</v>
      </c>
      <c r="P147" s="65">
        <f>+demanda!P147*HTDCOEF!P147</f>
        <v>2850010</v>
      </c>
      <c r="Q147" s="65">
        <f>+demanda!Q147*HTDCOEF!Q147</f>
        <v>459144</v>
      </c>
      <c r="R147" s="65">
        <f>+demanda!R147*HTDCOEF!R147</f>
        <v>52974</v>
      </c>
      <c r="S147" s="65">
        <f>+demanda!S147*HTDCOEF!S147</f>
        <v>731278</v>
      </c>
      <c r="T147" s="65">
        <f>+demanda!T147*HTDCOEF!T147</f>
        <v>643749</v>
      </c>
      <c r="U147" s="65">
        <f>+demanda!U147*HTDCOEF!U147</f>
        <v>225819</v>
      </c>
      <c r="V147" s="65">
        <f>+demanda!V147*HTDCOEF!V147</f>
        <v>425410</v>
      </c>
      <c r="W147" s="65">
        <f>+demanda!W147*HTDCOEF!W147</f>
        <v>17913857</v>
      </c>
      <c r="X147" s="65">
        <f>+demanda!X147*HTDCOEF!X147</f>
        <v>2634889</v>
      </c>
      <c r="Y147" s="65">
        <f>+demanda!Y147*HTDCOEF!Y147</f>
        <v>270138</v>
      </c>
      <c r="Z147" s="65">
        <f>+demanda!Z147*HTDCOEF!Z147</f>
        <v>5827194</v>
      </c>
      <c r="AA147" s="65">
        <f>+demanda!AA147*HTDCOEF!AA147</f>
        <v>2516200</v>
      </c>
      <c r="AB147" s="65">
        <f>+demanda!AB147*HTDCOEF!AB147</f>
        <v>1554581</v>
      </c>
      <c r="AC147" s="65">
        <f>+demanda!AC147*HTDCOEF!AC147</f>
        <v>2126979</v>
      </c>
      <c r="AD147" s="65">
        <f>+demanda!AD147*HTDCOEF!AD147</f>
        <v>7363463</v>
      </c>
      <c r="AE147" s="65">
        <f>+demanda!AE147*HTDCOEF!AE147</f>
        <v>1388925</v>
      </c>
      <c r="AF147" s="65">
        <f>+demanda!AF147*HTDCOEF!AF147</f>
        <v>72231</v>
      </c>
      <c r="AG147" s="65">
        <f>+demanda!AG147*HTDCOEF!AG147</f>
        <v>582647</v>
      </c>
      <c r="AH147" s="65">
        <f>+demanda!AH147*HTDCOEF!AH147</f>
        <v>938225</v>
      </c>
      <c r="AI147" s="65">
        <f>+demanda!AI147*HTDCOEF!AI147</f>
        <v>799483</v>
      </c>
      <c r="AJ147" s="65">
        <f>+demanda!AJ147*HTDCOEF!AJ147</f>
        <v>1155296</v>
      </c>
      <c r="AK147" s="65">
        <f>+demanda!AK147*HTDCOEF!AK147</f>
        <v>10550395</v>
      </c>
      <c r="AL147" s="65">
        <f>+demanda!AL147*HTDCOEF!AL147</f>
        <v>1245964</v>
      </c>
      <c r="AM147" s="65">
        <f>+demanda!AM147*HTDCOEF!AM147</f>
        <v>197907</v>
      </c>
      <c r="AN147" s="65">
        <f>+demanda!AN147*HTDCOEF!AN147</f>
        <v>5244547</v>
      </c>
      <c r="AO147" s="65">
        <f>+demanda!AO147*HTDCOEF!AO147</f>
        <v>1577975</v>
      </c>
      <c r="AP147" s="65">
        <f>+demanda!AP147*HTDCOEF!AP147</f>
        <v>755098</v>
      </c>
      <c r="AQ147" s="65">
        <f>+demanda!AQ147*HTDCOEF!AQ147</f>
        <v>971683</v>
      </c>
      <c r="AR147" s="65">
        <f>+demanda!AR147*HTDCOEF!AR147</f>
        <v>48526</v>
      </c>
      <c r="AS147" s="65">
        <f>+demanda!AS147*HTDCOEF!AS147</f>
        <v>126224</v>
      </c>
      <c r="AT147" s="65">
        <f>+demanda!AT147*HTDCOEF!AT147</f>
        <v>88135</v>
      </c>
      <c r="AU147" s="65">
        <f>+demanda!AU147*HTDCOEF!AU147</f>
        <v>206073</v>
      </c>
      <c r="AV147" s="65">
        <f>+demanda!AV147*HTDCOEF!AV147</f>
        <v>37582</v>
      </c>
      <c r="AW147" s="65">
        <f>+demanda!AW147*HTDCOEF!AW147</f>
        <v>41380</v>
      </c>
      <c r="AX147" s="65">
        <f>+demanda!AX147*HTDCOEF!AX147</f>
        <v>325375</v>
      </c>
      <c r="AY147" s="65">
        <f>+demanda!AY147*HTDCOEF!AY147</f>
        <v>296784</v>
      </c>
      <c r="AZ147" s="65">
        <f>+demanda!AZ147*HTDCOEF!AZ147</f>
        <v>36400</v>
      </c>
      <c r="BA147" s="65">
        <f>+demanda!BA147*HTDCOEF!BA147</f>
        <v>95172</v>
      </c>
      <c r="BB147" s="65">
        <f>+demanda!BB147*HTDCOEF!BB147</f>
        <v>61966</v>
      </c>
      <c r="BC147" s="65">
        <f>+demanda!BC147*HTDCOEF!BC147</f>
        <v>134193</v>
      </c>
      <c r="BD147" s="65">
        <f>+demanda!BD147*HTDCOEF!BD147</f>
        <v>31210</v>
      </c>
      <c r="BE147" s="65">
        <f>+demanda!BE147*HTDCOEF!BE147</f>
        <v>37948</v>
      </c>
      <c r="BF147" s="65">
        <f>+demanda!BF147*HTDCOEF!BF147</f>
        <v>153016</v>
      </c>
      <c r="BG147" s="65">
        <f>+demanda!BG147*HTDCOEF!BG147</f>
        <v>161030</v>
      </c>
      <c r="BH147" s="65">
        <f>+demanda!BH147*HTDCOEF!BH147</f>
        <v>12125</v>
      </c>
      <c r="BI147" s="65">
        <f>+demanda!BI147*HTDCOEF!BI147</f>
        <v>31053</v>
      </c>
      <c r="BJ147" s="65">
        <f>+demanda!BJ147*HTDCOEF!BJ147</f>
        <v>26169</v>
      </c>
      <c r="BK147" s="65">
        <f>+demanda!BK147*HTDCOEF!BK147</f>
        <v>71879</v>
      </c>
      <c r="BL147" s="65">
        <f>+demanda!BL147*HTDCOEF!BL147</f>
        <v>6372</v>
      </c>
      <c r="BM147" s="65">
        <f>+demanda!BM147*HTDCOEF!BM147</f>
        <v>3432</v>
      </c>
      <c r="BN147" s="65">
        <f>+demanda!BN147*HTDCOEF!BN147</f>
        <v>172359</v>
      </c>
      <c r="BO147" s="65">
        <f>+demanda!BO147*HTDCOEF!BO147</f>
        <v>135754</v>
      </c>
      <c r="BP147" s="65">
        <f>+demanda!BP147*HTDCOEF!BP147</f>
        <v>116387</v>
      </c>
      <c r="BQ147" s="65">
        <f>+demanda!BQ147*HTDCOEF!BQ147</f>
        <v>264434</v>
      </c>
      <c r="BR147" s="65">
        <f>+demanda!BR147*HTDCOEF!BR147</f>
        <v>155220</v>
      </c>
      <c r="BS147" s="65">
        <f>+demanda!BS147*HTDCOEF!BS147</f>
        <v>390164</v>
      </c>
      <c r="BT147" s="65">
        <f>+demanda!BT147*HTDCOEF!BT147</f>
        <v>77766</v>
      </c>
      <c r="BU147" s="65">
        <f>+demanda!BU147*HTDCOEF!BU147</f>
        <v>72681</v>
      </c>
      <c r="BV147" s="65">
        <f>+demanda!BV147*HTDCOEF!BV147</f>
        <v>960249</v>
      </c>
      <c r="BW147" s="65">
        <f>+demanda!BW147*HTDCOEF!BW147</f>
        <v>597988</v>
      </c>
      <c r="BX147" s="65">
        <f>+demanda!BX147*HTDCOEF!BX147</f>
        <v>83742</v>
      </c>
      <c r="BY147" s="65">
        <f>+demanda!BY147*HTDCOEF!BY147</f>
        <v>188483</v>
      </c>
      <c r="BZ147" s="65">
        <f>+demanda!BZ147*HTDCOEF!BZ147</f>
        <v>111703</v>
      </c>
      <c r="CA147" s="65">
        <f>+demanda!CA147*HTDCOEF!CA147</f>
        <v>255811</v>
      </c>
      <c r="CB147" s="65">
        <f>+demanda!CB147*HTDCOEF!CB147</f>
        <v>61032</v>
      </c>
      <c r="CC147" s="65">
        <f>+demanda!CC147*HTDCOEF!CC147</f>
        <v>66812</v>
      </c>
      <c r="CD147" s="65">
        <f>+demanda!CD147*HTDCOEF!CD147</f>
        <v>320961</v>
      </c>
      <c r="CE147" s="65">
        <f>+demanda!CE147*HTDCOEF!CE147</f>
        <v>300382</v>
      </c>
      <c r="CF147" s="65">
        <f>+demanda!CF147*HTDCOEF!CF147</f>
        <v>32646</v>
      </c>
      <c r="CG147" s="65">
        <f>+demanda!CG147*HTDCOEF!CG147</f>
        <v>75951</v>
      </c>
      <c r="CH147" s="65">
        <f>+demanda!CH147*HTDCOEF!CH147</f>
        <v>43517</v>
      </c>
      <c r="CI147" s="65">
        <f>+demanda!CI147*HTDCOEF!CI147</f>
        <v>134353</v>
      </c>
      <c r="CJ147" s="65">
        <f>+demanda!CJ147*HTDCOEF!CJ147</f>
        <v>16734</v>
      </c>
      <c r="CK147" s="65">
        <f>+demanda!CK147*HTDCOEF!CK147</f>
        <v>5869</v>
      </c>
      <c r="CL147" s="65">
        <f>+demanda!CL147*HTDCOEF!CL147</f>
        <v>639288</v>
      </c>
      <c r="CM147" s="65">
        <f>+demanda!CM147*HTDCOEF!CM147</f>
        <v>297606</v>
      </c>
    </row>
    <row r="148" spans="1:91" s="59" customFormat="1" x14ac:dyDescent="0.3">
      <c r="A148" s="64" t="s">
        <v>357</v>
      </c>
      <c r="B148" s="65">
        <f>+demanda!B148*HTDCOEF!B148</f>
        <v>5660859</v>
      </c>
      <c r="C148" s="65">
        <f>+demanda!C148*HTDCOEF!C148</f>
        <v>1041007</v>
      </c>
      <c r="D148" s="65">
        <f>+demanda!D148*HTDCOEF!D148</f>
        <v>69271</v>
      </c>
      <c r="E148" s="65">
        <f>+demanda!E148*HTDCOEF!E148</f>
        <v>879041</v>
      </c>
      <c r="F148" s="65">
        <f>+demanda!F148*HTDCOEF!F148</f>
        <v>1008841</v>
      </c>
      <c r="G148" s="65">
        <f>+demanda!G148*HTDCOEF!G148</f>
        <v>490786</v>
      </c>
      <c r="H148" s="65">
        <f>+demanda!H148*HTDCOEF!H148</f>
        <v>895214</v>
      </c>
      <c r="I148" s="65">
        <f>+demanda!I148*HTDCOEF!I148</f>
        <v>2919329</v>
      </c>
      <c r="J148" s="65">
        <f>+demanda!J148*HTDCOEF!J148</f>
        <v>569160</v>
      </c>
      <c r="K148" s="65">
        <f>+demanda!K148*HTDCOEF!K148</f>
        <v>30560</v>
      </c>
      <c r="L148" s="65">
        <f>+demanda!L148*HTDCOEF!L148</f>
        <v>132073</v>
      </c>
      <c r="M148" s="65">
        <f>+demanda!M148*HTDCOEF!M148</f>
        <v>413495</v>
      </c>
      <c r="N148" s="65">
        <f>+demanda!N148*HTDCOEF!N148</f>
        <v>271620</v>
      </c>
      <c r="O148" s="65">
        <f>+demanda!O148*HTDCOEF!O148</f>
        <v>490157</v>
      </c>
      <c r="P148" s="65">
        <f>+demanda!P148*HTDCOEF!P148</f>
        <v>2741530</v>
      </c>
      <c r="Q148" s="65">
        <f>+demanda!Q148*HTDCOEF!Q148</f>
        <v>471847</v>
      </c>
      <c r="R148" s="65">
        <f>+demanda!R148*HTDCOEF!R148</f>
        <v>38711</v>
      </c>
      <c r="S148" s="65">
        <f>+demanda!S148*HTDCOEF!S148</f>
        <v>746968</v>
      </c>
      <c r="T148" s="65">
        <f>+demanda!T148*HTDCOEF!T148</f>
        <v>595346</v>
      </c>
      <c r="U148" s="65">
        <f>+demanda!U148*HTDCOEF!U148</f>
        <v>219166</v>
      </c>
      <c r="V148" s="65">
        <f>+demanda!V148*HTDCOEF!V148</f>
        <v>405057</v>
      </c>
      <c r="W148" s="65">
        <f>+demanda!W148*HTDCOEF!W148</f>
        <v>16491597</v>
      </c>
      <c r="X148" s="65">
        <f>+demanda!X148*HTDCOEF!X148</f>
        <v>2326205</v>
      </c>
      <c r="Y148" s="65">
        <f>+demanda!Y148*HTDCOEF!Y148</f>
        <v>226867</v>
      </c>
      <c r="Z148" s="65">
        <f>+demanda!Z148*HTDCOEF!Z148</f>
        <v>6128443</v>
      </c>
      <c r="AA148" s="65">
        <f>+demanda!AA148*HTDCOEF!AA148</f>
        <v>2296616</v>
      </c>
      <c r="AB148" s="65">
        <f>+demanda!AB148*HTDCOEF!AB148</f>
        <v>1375199</v>
      </c>
      <c r="AC148" s="65">
        <f>+demanda!AC148*HTDCOEF!AC148</f>
        <v>1814976</v>
      </c>
      <c r="AD148" s="65">
        <f>+demanda!AD148*HTDCOEF!AD148</f>
        <v>5762176</v>
      </c>
      <c r="AE148" s="65">
        <f>+demanda!AE148*HTDCOEF!AE148</f>
        <v>1017475</v>
      </c>
      <c r="AF148" s="65">
        <f>+demanda!AF148*HTDCOEF!AF148</f>
        <v>61386</v>
      </c>
      <c r="AG148" s="65">
        <f>+demanda!AG148*HTDCOEF!AG148</f>
        <v>557008</v>
      </c>
      <c r="AH148" s="65">
        <f>+demanda!AH148*HTDCOEF!AH148</f>
        <v>796248</v>
      </c>
      <c r="AI148" s="65">
        <f>+demanda!AI148*HTDCOEF!AI148</f>
        <v>637457</v>
      </c>
      <c r="AJ148" s="65">
        <f>+demanda!AJ148*HTDCOEF!AJ148</f>
        <v>879889</v>
      </c>
      <c r="AK148" s="65">
        <f>+demanda!AK148*HTDCOEF!AK148</f>
        <v>10729421</v>
      </c>
      <c r="AL148" s="65">
        <f>+demanda!AL148*HTDCOEF!AL148</f>
        <v>1308731</v>
      </c>
      <c r="AM148" s="65">
        <f>+demanda!AM148*HTDCOEF!AM148</f>
        <v>165481</v>
      </c>
      <c r="AN148" s="65">
        <f>+demanda!AN148*HTDCOEF!AN148</f>
        <v>5571435</v>
      </c>
      <c r="AO148" s="65">
        <f>+demanda!AO148*HTDCOEF!AO148</f>
        <v>1500369</v>
      </c>
      <c r="AP148" s="65">
        <f>+demanda!AP148*HTDCOEF!AP148</f>
        <v>737742</v>
      </c>
      <c r="AQ148" s="65">
        <f>+demanda!AQ148*HTDCOEF!AQ148</f>
        <v>935087</v>
      </c>
      <c r="AR148" s="65">
        <f>+demanda!AR148*HTDCOEF!AR148</f>
        <v>36786</v>
      </c>
      <c r="AS148" s="65">
        <f>+demanda!AS148*HTDCOEF!AS148</f>
        <v>97523</v>
      </c>
      <c r="AT148" s="65">
        <f>+demanda!AT148*HTDCOEF!AT148</f>
        <v>74538</v>
      </c>
      <c r="AU148" s="65">
        <f>+demanda!AU148*HTDCOEF!AU148</f>
        <v>202194</v>
      </c>
      <c r="AV148" s="65">
        <f>+demanda!AV148*HTDCOEF!AV148</f>
        <v>26215</v>
      </c>
      <c r="AW148" s="65">
        <f>+demanda!AW148*HTDCOEF!AW148</f>
        <v>30429</v>
      </c>
      <c r="AX148" s="65">
        <f>+demanda!AX148*HTDCOEF!AX148</f>
        <v>308291</v>
      </c>
      <c r="AY148" s="65">
        <f>+demanda!AY148*HTDCOEF!AY148</f>
        <v>265030</v>
      </c>
      <c r="AZ148" s="65">
        <f>+demanda!AZ148*HTDCOEF!AZ148</f>
        <v>25206</v>
      </c>
      <c r="BA148" s="65">
        <f>+demanda!BA148*HTDCOEF!BA148</f>
        <v>63932</v>
      </c>
      <c r="BB148" s="65">
        <f>+demanda!BB148*HTDCOEF!BB148</f>
        <v>48877</v>
      </c>
      <c r="BC148" s="65">
        <f>+demanda!BC148*HTDCOEF!BC148</f>
        <v>122426</v>
      </c>
      <c r="BD148" s="65">
        <f>+demanda!BD148*HTDCOEF!BD148</f>
        <v>20893</v>
      </c>
      <c r="BE148" s="65">
        <f>+demanda!BE148*HTDCOEF!BE148</f>
        <v>27072</v>
      </c>
      <c r="BF148" s="65">
        <f>+demanda!BF148*HTDCOEF!BF148</f>
        <v>128732</v>
      </c>
      <c r="BG148" s="65">
        <f>+demanda!BG148*HTDCOEF!BG148</f>
        <v>132023</v>
      </c>
      <c r="BH148" s="65">
        <f>+demanda!BH148*HTDCOEF!BH148</f>
        <v>11580</v>
      </c>
      <c r="BI148" s="65">
        <f>+demanda!BI148*HTDCOEF!BI148</f>
        <v>33591</v>
      </c>
      <c r="BJ148" s="65">
        <f>+demanda!BJ148*HTDCOEF!BJ148</f>
        <v>25661</v>
      </c>
      <c r="BK148" s="65">
        <f>+demanda!BK148*HTDCOEF!BK148</f>
        <v>79768</v>
      </c>
      <c r="BL148" s="65">
        <f>+demanda!BL148*HTDCOEF!BL148</f>
        <v>5323</v>
      </c>
      <c r="BM148" s="65">
        <f>+demanda!BM148*HTDCOEF!BM148</f>
        <v>3358</v>
      </c>
      <c r="BN148" s="65">
        <f>+demanda!BN148*HTDCOEF!BN148</f>
        <v>179559</v>
      </c>
      <c r="BO148" s="65">
        <f>+demanda!BO148*HTDCOEF!BO148</f>
        <v>133008</v>
      </c>
      <c r="BP148" s="65">
        <f>+demanda!BP148*HTDCOEF!BP148</f>
        <v>84865</v>
      </c>
      <c r="BQ148" s="65">
        <f>+demanda!BQ148*HTDCOEF!BQ148</f>
        <v>203614</v>
      </c>
      <c r="BR148" s="65">
        <f>+demanda!BR148*HTDCOEF!BR148</f>
        <v>123570</v>
      </c>
      <c r="BS148" s="65">
        <f>+demanda!BS148*HTDCOEF!BS148</f>
        <v>379442</v>
      </c>
      <c r="BT148" s="65">
        <f>+demanda!BT148*HTDCOEF!BT148</f>
        <v>57035</v>
      </c>
      <c r="BU148" s="65">
        <f>+demanda!BU148*HTDCOEF!BU148</f>
        <v>53466</v>
      </c>
      <c r="BV148" s="65">
        <f>+demanda!BV148*HTDCOEF!BV148</f>
        <v>899576</v>
      </c>
      <c r="BW148" s="65">
        <f>+demanda!BW148*HTDCOEF!BW148</f>
        <v>524637</v>
      </c>
      <c r="BX148" s="65">
        <f>+demanda!BX148*HTDCOEF!BX148</f>
        <v>52048</v>
      </c>
      <c r="BY148" s="65">
        <f>+demanda!BY148*HTDCOEF!BY148</f>
        <v>116148</v>
      </c>
      <c r="BZ148" s="65">
        <f>+demanda!BZ148*HTDCOEF!BZ148</f>
        <v>81802</v>
      </c>
      <c r="CA148" s="65">
        <f>+demanda!CA148*HTDCOEF!CA148</f>
        <v>220058</v>
      </c>
      <c r="CB148" s="65">
        <f>+demanda!CB148*HTDCOEF!CB148</f>
        <v>39041</v>
      </c>
      <c r="CC148" s="65">
        <f>+demanda!CC148*HTDCOEF!CC148</f>
        <v>46792</v>
      </c>
      <c r="CD148" s="65">
        <f>+demanda!CD148*HTDCOEF!CD148</f>
        <v>235670</v>
      </c>
      <c r="CE148" s="65">
        <f>+demanda!CE148*HTDCOEF!CE148</f>
        <v>225917</v>
      </c>
      <c r="CF148" s="65">
        <f>+demanda!CF148*HTDCOEF!CF148</f>
        <v>32817</v>
      </c>
      <c r="CG148" s="65">
        <f>+demanda!CG148*HTDCOEF!CG148</f>
        <v>87467</v>
      </c>
      <c r="CH148" s="65">
        <f>+demanda!CH148*HTDCOEF!CH148</f>
        <v>41768</v>
      </c>
      <c r="CI148" s="65">
        <f>+demanda!CI148*HTDCOEF!CI148</f>
        <v>159384</v>
      </c>
      <c r="CJ148" s="65">
        <f>+demanda!CJ148*HTDCOEF!CJ148</f>
        <v>17994</v>
      </c>
      <c r="CK148" s="65">
        <f>+demanda!CK148*HTDCOEF!CK148</f>
        <v>6674</v>
      </c>
      <c r="CL148" s="65">
        <f>+demanda!CL148*HTDCOEF!CL148</f>
        <v>663907</v>
      </c>
      <c r="CM148" s="65">
        <f>+demanda!CM148*HTDCOEF!CM148</f>
        <v>298720</v>
      </c>
    </row>
    <row r="149" spans="1:91" s="59" customFormat="1" x14ac:dyDescent="0.3">
      <c r="A149" s="64" t="s">
        <v>358</v>
      </c>
      <c r="B149" s="65">
        <f>+demanda!B149*HTDCOEF!B149</f>
        <v>6512168</v>
      </c>
      <c r="C149" s="65">
        <f>+demanda!C149*HTDCOEF!C149</f>
        <v>1258294</v>
      </c>
      <c r="D149" s="65">
        <f>+demanda!D149*HTDCOEF!D149</f>
        <v>148843</v>
      </c>
      <c r="E149" s="65">
        <f>+demanda!E149*HTDCOEF!E149</f>
        <v>900826</v>
      </c>
      <c r="F149" s="65">
        <f>+demanda!F149*HTDCOEF!F149</f>
        <v>1136047</v>
      </c>
      <c r="G149" s="65">
        <f>+demanda!G149*HTDCOEF!G149</f>
        <v>607126</v>
      </c>
      <c r="H149" s="65">
        <f>+demanda!H149*HTDCOEF!H149</f>
        <v>972927</v>
      </c>
      <c r="I149" s="65">
        <f>+demanda!I149*HTDCOEF!I149</f>
        <v>3422317</v>
      </c>
      <c r="J149" s="65">
        <f>+demanda!J149*HTDCOEF!J149</f>
        <v>705236</v>
      </c>
      <c r="K149" s="65">
        <f>+demanda!K149*HTDCOEF!K149</f>
        <v>57019</v>
      </c>
      <c r="L149" s="65">
        <f>+demanda!L149*HTDCOEF!L149</f>
        <v>130654</v>
      </c>
      <c r="M149" s="65">
        <f>+demanda!M149*HTDCOEF!M149</f>
        <v>444253</v>
      </c>
      <c r="N149" s="65">
        <f>+demanda!N149*HTDCOEF!N149</f>
        <v>348916</v>
      </c>
      <c r="O149" s="65">
        <f>+demanda!O149*HTDCOEF!O149</f>
        <v>543763</v>
      </c>
      <c r="P149" s="65">
        <f>+demanda!P149*HTDCOEF!P149</f>
        <v>3089851</v>
      </c>
      <c r="Q149" s="65">
        <f>+demanda!Q149*HTDCOEF!Q149</f>
        <v>553058</v>
      </c>
      <c r="R149" s="65">
        <f>+demanda!R149*HTDCOEF!R149</f>
        <v>91824</v>
      </c>
      <c r="S149" s="65">
        <f>+demanda!S149*HTDCOEF!S149</f>
        <v>770172</v>
      </c>
      <c r="T149" s="65">
        <f>+demanda!T149*HTDCOEF!T149</f>
        <v>691794</v>
      </c>
      <c r="U149" s="65">
        <f>+demanda!U149*HTDCOEF!U149</f>
        <v>258210</v>
      </c>
      <c r="V149" s="65">
        <f>+demanda!V149*HTDCOEF!V149</f>
        <v>429164</v>
      </c>
      <c r="W149" s="65">
        <f>+demanda!W149*HTDCOEF!W149</f>
        <v>18581766</v>
      </c>
      <c r="X149" s="65">
        <f>+demanda!X149*HTDCOEF!X149</f>
        <v>2998691</v>
      </c>
      <c r="Y149" s="65">
        <f>+demanda!Y149*HTDCOEF!Y149</f>
        <v>585313</v>
      </c>
      <c r="Z149" s="65">
        <f>+demanda!Z149*HTDCOEF!Z149</f>
        <v>5955648</v>
      </c>
      <c r="AA149" s="65">
        <f>+demanda!AA149*HTDCOEF!AA149</f>
        <v>2695070</v>
      </c>
      <c r="AB149" s="65">
        <f>+demanda!AB149*HTDCOEF!AB149</f>
        <v>1685677</v>
      </c>
      <c r="AC149" s="65">
        <f>+demanda!AC149*HTDCOEF!AC149</f>
        <v>1920576</v>
      </c>
      <c r="AD149" s="65">
        <f>+demanda!AD149*HTDCOEF!AD149</f>
        <v>6774732</v>
      </c>
      <c r="AE149" s="65">
        <f>+demanda!AE149*HTDCOEF!AE149</f>
        <v>1373288</v>
      </c>
      <c r="AF149" s="65">
        <f>+demanda!AF149*HTDCOEF!AF149</f>
        <v>170008</v>
      </c>
      <c r="AG149" s="65">
        <f>+demanda!AG149*HTDCOEF!AG149</f>
        <v>470284</v>
      </c>
      <c r="AH149" s="65">
        <f>+demanda!AH149*HTDCOEF!AH149</f>
        <v>853424</v>
      </c>
      <c r="AI149" s="65">
        <f>+demanda!AI149*HTDCOEF!AI149</f>
        <v>802889</v>
      </c>
      <c r="AJ149" s="65">
        <f>+demanda!AJ149*HTDCOEF!AJ149</f>
        <v>941378</v>
      </c>
      <c r="AK149" s="65">
        <f>+demanda!AK149*HTDCOEF!AK149</f>
        <v>11807033</v>
      </c>
      <c r="AL149" s="65">
        <f>+demanda!AL149*HTDCOEF!AL149</f>
        <v>1625402</v>
      </c>
      <c r="AM149" s="65">
        <f>+demanda!AM149*HTDCOEF!AM149</f>
        <v>415305</v>
      </c>
      <c r="AN149" s="65">
        <f>+demanda!AN149*HTDCOEF!AN149</f>
        <v>5485364</v>
      </c>
      <c r="AO149" s="65">
        <f>+demanda!AO149*HTDCOEF!AO149</f>
        <v>1841646</v>
      </c>
      <c r="AP149" s="65">
        <f>+demanda!AP149*HTDCOEF!AP149</f>
        <v>882788</v>
      </c>
      <c r="AQ149" s="65">
        <f>+demanda!AQ149*HTDCOEF!AQ149</f>
        <v>979198</v>
      </c>
      <c r="AR149" s="65">
        <f>+demanda!AR149*HTDCOEF!AR149</f>
        <v>62925</v>
      </c>
      <c r="AS149" s="65">
        <f>+demanda!AS149*HTDCOEF!AS149</f>
        <v>138223</v>
      </c>
      <c r="AT149" s="65">
        <f>+demanda!AT149*HTDCOEF!AT149</f>
        <v>88591</v>
      </c>
      <c r="AU149" s="65">
        <f>+demanda!AU149*HTDCOEF!AU149</f>
        <v>224866</v>
      </c>
      <c r="AV149" s="65">
        <f>+demanda!AV149*HTDCOEF!AV149</f>
        <v>37085</v>
      </c>
      <c r="AW149" s="65">
        <f>+demanda!AW149*HTDCOEF!AW149</f>
        <v>38464</v>
      </c>
      <c r="AX149" s="65">
        <f>+demanda!AX149*HTDCOEF!AX149</f>
        <v>373782</v>
      </c>
      <c r="AY149" s="65">
        <f>+demanda!AY149*HTDCOEF!AY149</f>
        <v>294357</v>
      </c>
      <c r="AZ149" s="65">
        <f>+demanda!AZ149*HTDCOEF!AZ149</f>
        <v>47205</v>
      </c>
      <c r="BA149" s="65">
        <f>+demanda!BA149*HTDCOEF!BA149</f>
        <v>93369</v>
      </c>
      <c r="BB149" s="65">
        <f>+demanda!BB149*HTDCOEF!BB149</f>
        <v>56174</v>
      </c>
      <c r="BC149" s="65">
        <f>+demanda!BC149*HTDCOEF!BC149</f>
        <v>137465</v>
      </c>
      <c r="BD149" s="65">
        <f>+demanda!BD149*HTDCOEF!BD149</f>
        <v>31394</v>
      </c>
      <c r="BE149" s="65">
        <f>+demanda!BE149*HTDCOEF!BE149</f>
        <v>34479</v>
      </c>
      <c r="BF149" s="65">
        <f>+demanda!BF149*HTDCOEF!BF149</f>
        <v>160198</v>
      </c>
      <c r="BG149" s="65">
        <f>+demanda!BG149*HTDCOEF!BG149</f>
        <v>144952</v>
      </c>
      <c r="BH149" s="65">
        <f>+demanda!BH149*HTDCOEF!BH149</f>
        <v>15721</v>
      </c>
      <c r="BI149" s="65">
        <f>+demanda!BI149*HTDCOEF!BI149</f>
        <v>44854</v>
      </c>
      <c r="BJ149" s="65">
        <f>+demanda!BJ149*HTDCOEF!BJ149</f>
        <v>32417</v>
      </c>
      <c r="BK149" s="65">
        <f>+demanda!BK149*HTDCOEF!BK149</f>
        <v>87402</v>
      </c>
      <c r="BL149" s="65">
        <f>+demanda!BL149*HTDCOEF!BL149</f>
        <v>5691</v>
      </c>
      <c r="BM149" s="65">
        <f>+demanda!BM149*HTDCOEF!BM149</f>
        <v>3985</v>
      </c>
      <c r="BN149" s="65">
        <f>+demanda!BN149*HTDCOEF!BN149</f>
        <v>213584</v>
      </c>
      <c r="BO149" s="65">
        <f>+demanda!BO149*HTDCOEF!BO149</f>
        <v>149405</v>
      </c>
      <c r="BP149" s="65">
        <f>+demanda!BP149*HTDCOEF!BP149</f>
        <v>176663</v>
      </c>
      <c r="BQ149" s="65">
        <f>+demanda!BQ149*HTDCOEF!BQ149</f>
        <v>315215</v>
      </c>
      <c r="BR149" s="65">
        <f>+demanda!BR149*HTDCOEF!BR149</f>
        <v>150543</v>
      </c>
      <c r="BS149" s="65">
        <f>+demanda!BS149*HTDCOEF!BS149</f>
        <v>434009</v>
      </c>
      <c r="BT149" s="65">
        <f>+demanda!BT149*HTDCOEF!BT149</f>
        <v>96064</v>
      </c>
      <c r="BU149" s="65">
        <f>+demanda!BU149*HTDCOEF!BU149</f>
        <v>66544</v>
      </c>
      <c r="BV149" s="65">
        <f>+demanda!BV149*HTDCOEF!BV149</f>
        <v>1170897</v>
      </c>
      <c r="BW149" s="65">
        <f>+demanda!BW149*HTDCOEF!BW149</f>
        <v>588754</v>
      </c>
      <c r="BX149" s="65">
        <f>+demanda!BX149*HTDCOEF!BX149</f>
        <v>127376</v>
      </c>
      <c r="BY149" s="65">
        <f>+demanda!BY149*HTDCOEF!BY149</f>
        <v>186938</v>
      </c>
      <c r="BZ149" s="65">
        <f>+demanda!BZ149*HTDCOEF!BZ149</f>
        <v>94995</v>
      </c>
      <c r="CA149" s="65">
        <f>+demanda!CA149*HTDCOEF!CA149</f>
        <v>253653</v>
      </c>
      <c r="CB149" s="65">
        <f>+demanda!CB149*HTDCOEF!CB149</f>
        <v>72035</v>
      </c>
      <c r="CC149" s="65">
        <f>+demanda!CC149*HTDCOEF!CC149</f>
        <v>59112</v>
      </c>
      <c r="CD149" s="65">
        <f>+demanda!CD149*HTDCOEF!CD149</f>
        <v>332350</v>
      </c>
      <c r="CE149" s="65">
        <f>+demanda!CE149*HTDCOEF!CE149</f>
        <v>246830</v>
      </c>
      <c r="CF149" s="65">
        <f>+demanda!CF149*HTDCOEF!CF149</f>
        <v>49288</v>
      </c>
      <c r="CG149" s="65">
        <f>+demanda!CG149*HTDCOEF!CG149</f>
        <v>128277</v>
      </c>
      <c r="CH149" s="65">
        <f>+demanda!CH149*HTDCOEF!CH149</f>
        <v>55548</v>
      </c>
      <c r="CI149" s="65">
        <f>+demanda!CI149*HTDCOEF!CI149</f>
        <v>180357</v>
      </c>
      <c r="CJ149" s="65">
        <f>+demanda!CJ149*HTDCOEF!CJ149</f>
        <v>24030</v>
      </c>
      <c r="CK149" s="65">
        <f>+demanda!CK149*HTDCOEF!CK149</f>
        <v>7432</v>
      </c>
      <c r="CL149" s="65">
        <f>+demanda!CL149*HTDCOEF!CL149</f>
        <v>838547</v>
      </c>
      <c r="CM149" s="65">
        <f>+demanda!CM149*HTDCOEF!CM149</f>
        <v>341924</v>
      </c>
    </row>
    <row r="150" spans="1:91" s="59" customFormat="1" x14ac:dyDescent="0.3">
      <c r="A150" s="64" t="s">
        <v>359</v>
      </c>
      <c r="B150" s="65">
        <f>+demanda!B150*HTDCOEF!B150</f>
        <v>8433226</v>
      </c>
      <c r="C150" s="65">
        <f>+demanda!C150*HTDCOEF!C150</f>
        <v>1595826</v>
      </c>
      <c r="D150" s="65">
        <f>+demanda!D150*HTDCOEF!D150</f>
        <v>375281</v>
      </c>
      <c r="E150" s="65">
        <f>+demanda!E150*HTDCOEF!E150</f>
        <v>989449</v>
      </c>
      <c r="F150" s="65">
        <f>+demanda!F150*HTDCOEF!F150</f>
        <v>1517111</v>
      </c>
      <c r="G150" s="65">
        <f>+demanda!G150*HTDCOEF!G150</f>
        <v>805189</v>
      </c>
      <c r="H150" s="65">
        <f>+demanda!H150*HTDCOEF!H150</f>
        <v>1094034</v>
      </c>
      <c r="I150" s="65">
        <f>+demanda!I150*HTDCOEF!I150</f>
        <v>4412670</v>
      </c>
      <c r="J150" s="65">
        <f>+demanda!J150*HTDCOEF!J150</f>
        <v>860283</v>
      </c>
      <c r="K150" s="65">
        <f>+demanda!K150*HTDCOEF!K150</f>
        <v>104550</v>
      </c>
      <c r="L150" s="65">
        <f>+demanda!L150*HTDCOEF!L150</f>
        <v>160663</v>
      </c>
      <c r="M150" s="65">
        <f>+demanda!M150*HTDCOEF!M150</f>
        <v>618318</v>
      </c>
      <c r="N150" s="65">
        <f>+demanda!N150*HTDCOEF!N150</f>
        <v>461706</v>
      </c>
      <c r="O150" s="65">
        <f>+demanda!O150*HTDCOEF!O150</f>
        <v>578912</v>
      </c>
      <c r="P150" s="65">
        <f>+demanda!P150*HTDCOEF!P150</f>
        <v>4020556</v>
      </c>
      <c r="Q150" s="65">
        <f>+demanda!Q150*HTDCOEF!Q150</f>
        <v>735543</v>
      </c>
      <c r="R150" s="65">
        <f>+demanda!R150*HTDCOEF!R150</f>
        <v>270731</v>
      </c>
      <c r="S150" s="65">
        <f>+demanda!S150*HTDCOEF!S150</f>
        <v>828786</v>
      </c>
      <c r="T150" s="65">
        <f>+demanda!T150*HTDCOEF!T150</f>
        <v>898793</v>
      </c>
      <c r="U150" s="65">
        <f>+demanda!U150*HTDCOEF!U150</f>
        <v>343483</v>
      </c>
      <c r="V150" s="65">
        <f>+demanda!V150*HTDCOEF!V150</f>
        <v>515122</v>
      </c>
      <c r="W150" s="65">
        <f>+demanda!W150*HTDCOEF!W150</f>
        <v>24520234</v>
      </c>
      <c r="X150" s="65">
        <f>+demanda!X150*HTDCOEF!X150</f>
        <v>4211220</v>
      </c>
      <c r="Y150" s="65">
        <f>+demanda!Y150*HTDCOEF!Y150</f>
        <v>1677443</v>
      </c>
      <c r="Z150" s="65">
        <f>+demanda!Z150*HTDCOEF!Z150</f>
        <v>6382046</v>
      </c>
      <c r="AA150" s="65">
        <f>+demanda!AA150*HTDCOEF!AA150</f>
        <v>3660904</v>
      </c>
      <c r="AB150" s="65">
        <f>+demanda!AB150*HTDCOEF!AB150</f>
        <v>2433132</v>
      </c>
      <c r="AC150" s="65">
        <f>+demanda!AC150*HTDCOEF!AC150</f>
        <v>2262645</v>
      </c>
      <c r="AD150" s="65">
        <f>+demanda!AD150*HTDCOEF!AD150</f>
        <v>9421644</v>
      </c>
      <c r="AE150" s="65">
        <f>+demanda!AE150*HTDCOEF!AE150</f>
        <v>1938428</v>
      </c>
      <c r="AF150" s="65">
        <f>+demanda!AF150*HTDCOEF!AF150</f>
        <v>304250</v>
      </c>
      <c r="AG150" s="65">
        <f>+demanda!AG150*HTDCOEF!AG150</f>
        <v>572800</v>
      </c>
      <c r="AH150" s="65">
        <f>+demanda!AH150*HTDCOEF!AH150</f>
        <v>1265848</v>
      </c>
      <c r="AI150" s="65">
        <f>+demanda!AI150*HTDCOEF!AI150</f>
        <v>1206339</v>
      </c>
      <c r="AJ150" s="65">
        <f>+demanda!AJ150*HTDCOEF!AJ150</f>
        <v>1042343</v>
      </c>
      <c r="AK150" s="65">
        <f>+demanda!AK150*HTDCOEF!AK150</f>
        <v>15098591</v>
      </c>
      <c r="AL150" s="65">
        <f>+demanda!AL150*HTDCOEF!AL150</f>
        <v>2272792</v>
      </c>
      <c r="AM150" s="65">
        <f>+demanda!AM150*HTDCOEF!AM150</f>
        <v>1373193</v>
      </c>
      <c r="AN150" s="65">
        <f>+demanda!AN150*HTDCOEF!AN150</f>
        <v>5809246</v>
      </c>
      <c r="AO150" s="65">
        <f>+demanda!AO150*HTDCOEF!AO150</f>
        <v>2395056</v>
      </c>
      <c r="AP150" s="65">
        <f>+demanda!AP150*HTDCOEF!AP150</f>
        <v>1226793</v>
      </c>
      <c r="AQ150" s="65">
        <f>+demanda!AQ150*HTDCOEF!AQ150</f>
        <v>1220302</v>
      </c>
      <c r="AR150" s="65">
        <f>+demanda!AR150*HTDCOEF!AR150</f>
        <v>87953</v>
      </c>
      <c r="AS150" s="65">
        <f>+demanda!AS150*HTDCOEF!AS150</f>
        <v>182461</v>
      </c>
      <c r="AT150" s="65">
        <f>+demanda!AT150*HTDCOEF!AT150</f>
        <v>106588</v>
      </c>
      <c r="AU150" s="65">
        <f>+demanda!AU150*HTDCOEF!AU150</f>
        <v>252216</v>
      </c>
      <c r="AV150" s="65">
        <f>+demanda!AV150*HTDCOEF!AV150</f>
        <v>68804</v>
      </c>
      <c r="AW150" s="65">
        <f>+demanda!AW150*HTDCOEF!AW150</f>
        <v>50768</v>
      </c>
      <c r="AX150" s="65">
        <f>+demanda!AX150*HTDCOEF!AX150</f>
        <v>506900</v>
      </c>
      <c r="AY150" s="65">
        <f>+demanda!AY150*HTDCOEF!AY150</f>
        <v>340136</v>
      </c>
      <c r="AZ150" s="65">
        <f>+demanda!AZ150*HTDCOEF!AZ150</f>
        <v>69043</v>
      </c>
      <c r="BA150" s="65">
        <f>+demanda!BA150*HTDCOEF!BA150</f>
        <v>122697</v>
      </c>
      <c r="BB150" s="65">
        <f>+demanda!BB150*HTDCOEF!BB150</f>
        <v>62478</v>
      </c>
      <c r="BC150" s="65">
        <f>+demanda!BC150*HTDCOEF!BC150</f>
        <v>142774</v>
      </c>
      <c r="BD150" s="65">
        <f>+demanda!BD150*HTDCOEF!BD150</f>
        <v>54202</v>
      </c>
      <c r="BE150" s="65">
        <f>+demanda!BE150*HTDCOEF!BE150</f>
        <v>44970</v>
      </c>
      <c r="BF150" s="65">
        <f>+demanda!BF150*HTDCOEF!BF150</f>
        <v>207072</v>
      </c>
      <c r="BG150" s="65">
        <f>+demanda!BG150*HTDCOEF!BG150</f>
        <v>157047</v>
      </c>
      <c r="BH150" s="65">
        <f>+demanda!BH150*HTDCOEF!BH150</f>
        <v>18910</v>
      </c>
      <c r="BI150" s="65">
        <f>+demanda!BI150*HTDCOEF!BI150</f>
        <v>59764</v>
      </c>
      <c r="BJ150" s="65">
        <f>+demanda!BJ150*HTDCOEF!BJ150</f>
        <v>44109</v>
      </c>
      <c r="BK150" s="65">
        <f>+demanda!BK150*HTDCOEF!BK150</f>
        <v>109442</v>
      </c>
      <c r="BL150" s="65">
        <f>+demanda!BL150*HTDCOEF!BL150</f>
        <v>14602</v>
      </c>
      <c r="BM150" s="65">
        <f>+demanda!BM150*HTDCOEF!BM150</f>
        <v>5798</v>
      </c>
      <c r="BN150" s="65">
        <f>+demanda!BN150*HTDCOEF!BN150</f>
        <v>299828</v>
      </c>
      <c r="BO150" s="65">
        <f>+demanda!BO150*HTDCOEF!BO150</f>
        <v>183089</v>
      </c>
      <c r="BP150" s="65">
        <f>+demanda!BP150*HTDCOEF!BP150</f>
        <v>285235</v>
      </c>
      <c r="BQ150" s="65">
        <f>+demanda!BQ150*HTDCOEF!BQ150</f>
        <v>470389</v>
      </c>
      <c r="BR150" s="65">
        <f>+demanda!BR150*HTDCOEF!BR150</f>
        <v>187723</v>
      </c>
      <c r="BS150" s="65">
        <f>+demanda!BS150*HTDCOEF!BS150</f>
        <v>511127</v>
      </c>
      <c r="BT150" s="65">
        <f>+demanda!BT150*HTDCOEF!BT150</f>
        <v>238634</v>
      </c>
      <c r="BU150" s="65">
        <f>+demanda!BU150*HTDCOEF!BU150</f>
        <v>94214</v>
      </c>
      <c r="BV150" s="65">
        <f>+demanda!BV150*HTDCOEF!BV150</f>
        <v>1712594</v>
      </c>
      <c r="BW150" s="65">
        <f>+demanda!BW150*HTDCOEF!BW150</f>
        <v>711305</v>
      </c>
      <c r="BX150" s="65">
        <f>+demanda!BX150*HTDCOEF!BX150</f>
        <v>221719</v>
      </c>
      <c r="BY150" s="65">
        <f>+demanda!BY150*HTDCOEF!BY150</f>
        <v>290241</v>
      </c>
      <c r="BZ150" s="65">
        <f>+demanda!BZ150*HTDCOEF!BZ150</f>
        <v>116186</v>
      </c>
      <c r="CA150" s="65">
        <f>+demanda!CA150*HTDCOEF!CA150</f>
        <v>281773</v>
      </c>
      <c r="CB150" s="65">
        <f>+demanda!CB150*HTDCOEF!CB150</f>
        <v>172794</v>
      </c>
      <c r="CC150" s="65">
        <f>+demanda!CC150*HTDCOEF!CC150</f>
        <v>85210</v>
      </c>
      <c r="CD150" s="65">
        <f>+demanda!CD150*HTDCOEF!CD150</f>
        <v>486039</v>
      </c>
      <c r="CE150" s="65">
        <f>+demanda!CE150*HTDCOEF!CE150</f>
        <v>284466</v>
      </c>
      <c r="CF150" s="65">
        <f>+demanda!CF150*HTDCOEF!CF150</f>
        <v>63516</v>
      </c>
      <c r="CG150" s="65">
        <f>+demanda!CG150*HTDCOEF!CG150</f>
        <v>180148</v>
      </c>
      <c r="CH150" s="65">
        <f>+demanda!CH150*HTDCOEF!CH150</f>
        <v>71537</v>
      </c>
      <c r="CI150" s="65">
        <f>+demanda!CI150*HTDCOEF!CI150</f>
        <v>229354</v>
      </c>
      <c r="CJ150" s="65">
        <f>+demanda!CJ150*HTDCOEF!CJ150</f>
        <v>65840</v>
      </c>
      <c r="CK150" s="65">
        <f>+demanda!CK150*HTDCOEF!CK150</f>
        <v>9004</v>
      </c>
      <c r="CL150" s="65">
        <f>+demanda!CL150*HTDCOEF!CL150</f>
        <v>1226555</v>
      </c>
      <c r="CM150" s="65">
        <f>+demanda!CM150*HTDCOEF!CM150</f>
        <v>426838</v>
      </c>
    </row>
    <row r="151" spans="1:91" s="59" customFormat="1" x14ac:dyDescent="0.3">
      <c r="A151" s="64" t="s">
        <v>360</v>
      </c>
      <c r="B151" s="65">
        <f>+demanda!B151*HTDCOEF!B151</f>
        <v>9386103</v>
      </c>
      <c r="C151" s="65">
        <f>+demanda!C151*HTDCOEF!C151</f>
        <v>1853668</v>
      </c>
      <c r="D151" s="65">
        <f>+demanda!D151*HTDCOEF!D151</f>
        <v>761737</v>
      </c>
      <c r="E151" s="65">
        <f>+demanda!E151*HTDCOEF!E151</f>
        <v>896339</v>
      </c>
      <c r="F151" s="65">
        <f>+demanda!F151*HTDCOEF!F151</f>
        <v>1710107</v>
      </c>
      <c r="G151" s="65">
        <f>+demanda!G151*HTDCOEF!G151</f>
        <v>815492</v>
      </c>
      <c r="H151" s="65">
        <f>+demanda!H151*HTDCOEF!H151</f>
        <v>1126754</v>
      </c>
      <c r="I151" s="65">
        <f>+demanda!I151*HTDCOEF!I151</f>
        <v>4181084</v>
      </c>
      <c r="J151" s="65">
        <f>+demanda!J151*HTDCOEF!J151</f>
        <v>874510</v>
      </c>
      <c r="K151" s="65">
        <f>+demanda!K151*HTDCOEF!K151</f>
        <v>111851</v>
      </c>
      <c r="L151" s="65">
        <f>+demanda!L151*HTDCOEF!L151</f>
        <v>170967</v>
      </c>
      <c r="M151" s="65">
        <f>+demanda!M151*HTDCOEF!M151</f>
        <v>550948</v>
      </c>
      <c r="N151" s="65">
        <f>+demanda!N151*HTDCOEF!N151</f>
        <v>418491</v>
      </c>
      <c r="O151" s="65">
        <f>+demanda!O151*HTDCOEF!O151</f>
        <v>517185</v>
      </c>
      <c r="P151" s="65">
        <f>+demanda!P151*HTDCOEF!P151</f>
        <v>5205019</v>
      </c>
      <c r="Q151" s="65">
        <f>+demanda!Q151*HTDCOEF!Q151</f>
        <v>979158</v>
      </c>
      <c r="R151" s="65">
        <f>+demanda!R151*HTDCOEF!R151</f>
        <v>649886</v>
      </c>
      <c r="S151" s="65">
        <f>+demanda!S151*HTDCOEF!S151</f>
        <v>725372</v>
      </c>
      <c r="T151" s="65">
        <f>+demanda!T151*HTDCOEF!T151</f>
        <v>1159158</v>
      </c>
      <c r="U151" s="65">
        <f>+demanda!U151*HTDCOEF!U151</f>
        <v>397001</v>
      </c>
      <c r="V151" s="65">
        <f>+demanda!V151*HTDCOEF!V151</f>
        <v>609568</v>
      </c>
      <c r="W151" s="65">
        <f>+demanda!W151*HTDCOEF!W151</f>
        <v>27099375</v>
      </c>
      <c r="X151" s="65">
        <f>+demanda!X151*HTDCOEF!X151</f>
        <v>4820554</v>
      </c>
      <c r="Y151" s="65">
        <f>+demanda!Y151*HTDCOEF!Y151</f>
        <v>3417164</v>
      </c>
      <c r="Z151" s="65">
        <f>+demanda!Z151*HTDCOEF!Z151</f>
        <v>5589807</v>
      </c>
      <c r="AA151" s="65">
        <f>+demanda!AA151*HTDCOEF!AA151</f>
        <v>4444874</v>
      </c>
      <c r="AB151" s="65">
        <f>+demanda!AB151*HTDCOEF!AB151</f>
        <v>2526943</v>
      </c>
      <c r="AC151" s="65">
        <f>+demanda!AC151*HTDCOEF!AC151</f>
        <v>2301405</v>
      </c>
      <c r="AD151" s="65">
        <f>+demanda!AD151*HTDCOEF!AD151</f>
        <v>8884448</v>
      </c>
      <c r="AE151" s="65">
        <f>+demanda!AE151*HTDCOEF!AE151</f>
        <v>1898961</v>
      </c>
      <c r="AF151" s="65">
        <f>+demanda!AF151*HTDCOEF!AF151</f>
        <v>355710</v>
      </c>
      <c r="AG151" s="65">
        <f>+demanda!AG151*HTDCOEF!AG151</f>
        <v>579991</v>
      </c>
      <c r="AH151" s="65">
        <f>+demanda!AH151*HTDCOEF!AH151</f>
        <v>1179348</v>
      </c>
      <c r="AI151" s="65">
        <f>+demanda!AI151*HTDCOEF!AI151</f>
        <v>1131162</v>
      </c>
      <c r="AJ151" s="65">
        <f>+demanda!AJ151*HTDCOEF!AJ151</f>
        <v>903137</v>
      </c>
      <c r="AK151" s="65">
        <f>+demanda!AK151*HTDCOEF!AK151</f>
        <v>18214927</v>
      </c>
      <c r="AL151" s="65">
        <f>+demanda!AL151*HTDCOEF!AL151</f>
        <v>2921593</v>
      </c>
      <c r="AM151" s="65">
        <f>+demanda!AM151*HTDCOEF!AM151</f>
        <v>3061453</v>
      </c>
      <c r="AN151" s="65">
        <f>+demanda!AN151*HTDCOEF!AN151</f>
        <v>5009817</v>
      </c>
      <c r="AO151" s="65">
        <f>+demanda!AO151*HTDCOEF!AO151</f>
        <v>3265526</v>
      </c>
      <c r="AP151" s="65">
        <f>+demanda!AP151*HTDCOEF!AP151</f>
        <v>1395781</v>
      </c>
      <c r="AQ151" s="65">
        <f>+demanda!AQ151*HTDCOEF!AQ151</f>
        <v>1398268</v>
      </c>
      <c r="AR151" s="65">
        <f>+demanda!AR151*HTDCOEF!AR151</f>
        <v>101264</v>
      </c>
      <c r="AS151" s="65">
        <f>+demanda!AS151*HTDCOEF!AS151</f>
        <v>251066</v>
      </c>
      <c r="AT151" s="65">
        <f>+demanda!AT151*HTDCOEF!AT151</f>
        <v>112273</v>
      </c>
      <c r="AU151" s="65">
        <f>+demanda!AU151*HTDCOEF!AU151</f>
        <v>257487</v>
      </c>
      <c r="AV151" s="65">
        <f>+demanda!AV151*HTDCOEF!AV151</f>
        <v>96019</v>
      </c>
      <c r="AW151" s="65">
        <f>+demanda!AW151*HTDCOEF!AW151</f>
        <v>56686</v>
      </c>
      <c r="AX151" s="65">
        <f>+demanda!AX151*HTDCOEF!AX151</f>
        <v>601631</v>
      </c>
      <c r="AY151" s="65">
        <f>+demanda!AY151*HTDCOEF!AY151</f>
        <v>377242</v>
      </c>
      <c r="AZ151" s="65">
        <f>+demanda!AZ151*HTDCOEF!AZ151</f>
        <v>79097</v>
      </c>
      <c r="BA151" s="65">
        <f>+demanda!BA151*HTDCOEF!BA151</f>
        <v>154722</v>
      </c>
      <c r="BB151" s="65">
        <f>+demanda!BB151*HTDCOEF!BB151</f>
        <v>56864</v>
      </c>
      <c r="BC151" s="65">
        <f>+demanda!BC151*HTDCOEF!BC151</f>
        <v>125081</v>
      </c>
      <c r="BD151" s="65">
        <f>+demanda!BD151*HTDCOEF!BD151</f>
        <v>67328</v>
      </c>
      <c r="BE151" s="65">
        <f>+demanda!BE151*HTDCOEF!BE151</f>
        <v>48862</v>
      </c>
      <c r="BF151" s="65">
        <f>+demanda!BF151*HTDCOEF!BF151</f>
        <v>179976</v>
      </c>
      <c r="BG151" s="65">
        <f>+demanda!BG151*HTDCOEF!BG151</f>
        <v>162581</v>
      </c>
      <c r="BH151" s="65">
        <f>+demanda!BH151*HTDCOEF!BH151</f>
        <v>22167</v>
      </c>
      <c r="BI151" s="65">
        <f>+demanda!BI151*HTDCOEF!BI151</f>
        <v>96344</v>
      </c>
      <c r="BJ151" s="65">
        <f>+demanda!BJ151*HTDCOEF!BJ151</f>
        <v>55409</v>
      </c>
      <c r="BK151" s="65">
        <f>+demanda!BK151*HTDCOEF!BK151</f>
        <v>132406</v>
      </c>
      <c r="BL151" s="65">
        <f>+demanda!BL151*HTDCOEF!BL151</f>
        <v>28691</v>
      </c>
      <c r="BM151" s="65">
        <f>+demanda!BM151*HTDCOEF!BM151</f>
        <v>7825</v>
      </c>
      <c r="BN151" s="65">
        <f>+demanda!BN151*HTDCOEF!BN151</f>
        <v>421655</v>
      </c>
      <c r="BO151" s="65">
        <f>+demanda!BO151*HTDCOEF!BO151</f>
        <v>214661</v>
      </c>
      <c r="BP151" s="65">
        <f>+demanda!BP151*HTDCOEF!BP151</f>
        <v>344214</v>
      </c>
      <c r="BQ151" s="65">
        <f>+demanda!BQ151*HTDCOEF!BQ151</f>
        <v>652159</v>
      </c>
      <c r="BR151" s="65">
        <f>+demanda!BR151*HTDCOEF!BR151</f>
        <v>193431</v>
      </c>
      <c r="BS151" s="65">
        <f>+demanda!BS151*HTDCOEF!BS151</f>
        <v>511414</v>
      </c>
      <c r="BT151" s="65">
        <f>+demanda!BT151*HTDCOEF!BT151</f>
        <v>308524</v>
      </c>
      <c r="BU151" s="65">
        <f>+demanda!BU151*HTDCOEF!BU151</f>
        <v>98769</v>
      </c>
      <c r="BV151" s="65">
        <f>+demanda!BV151*HTDCOEF!BV151</f>
        <v>1945020</v>
      </c>
      <c r="BW151" s="65">
        <f>+demanda!BW151*HTDCOEF!BW151</f>
        <v>767023</v>
      </c>
      <c r="BX151" s="65">
        <f>+demanda!BX151*HTDCOEF!BX151</f>
        <v>275849</v>
      </c>
      <c r="BY151" s="65">
        <f>+demanda!BY151*HTDCOEF!BY151</f>
        <v>339341</v>
      </c>
      <c r="BZ151" s="65">
        <f>+demanda!BZ151*HTDCOEF!BZ151</f>
        <v>102219</v>
      </c>
      <c r="CA151" s="65">
        <f>+demanda!CA151*HTDCOEF!CA151</f>
        <v>240099</v>
      </c>
      <c r="CB151" s="65">
        <f>+demanda!CB151*HTDCOEF!CB151</f>
        <v>179506</v>
      </c>
      <c r="CC151" s="65">
        <f>+demanda!CC151*HTDCOEF!CC151</f>
        <v>85065</v>
      </c>
      <c r="CD151" s="65">
        <f>+demanda!CD151*HTDCOEF!CD151</f>
        <v>386932</v>
      </c>
      <c r="CE151" s="65">
        <f>+demanda!CE151*HTDCOEF!CE151</f>
        <v>289950</v>
      </c>
      <c r="CF151" s="65">
        <f>+demanda!CF151*HTDCOEF!CF151</f>
        <v>68364</v>
      </c>
      <c r="CG151" s="65">
        <f>+demanda!CG151*HTDCOEF!CG151</f>
        <v>312818</v>
      </c>
      <c r="CH151" s="65">
        <f>+demanda!CH151*HTDCOEF!CH151</f>
        <v>91213</v>
      </c>
      <c r="CI151" s="65">
        <f>+demanda!CI151*HTDCOEF!CI151</f>
        <v>271315</v>
      </c>
      <c r="CJ151" s="65">
        <f>+demanda!CJ151*HTDCOEF!CJ151</f>
        <v>129018</v>
      </c>
      <c r="CK151" s="65">
        <f>+demanda!CK151*HTDCOEF!CK151</f>
        <v>13705</v>
      </c>
      <c r="CL151" s="65">
        <f>+demanda!CL151*HTDCOEF!CL151</f>
        <v>1558088</v>
      </c>
      <c r="CM151" s="65">
        <f>+demanda!CM151*HTDCOEF!CM151</f>
        <v>477073</v>
      </c>
    </row>
    <row r="152" spans="1:91" s="59" customFormat="1" x14ac:dyDescent="0.3">
      <c r="A152" s="64" t="s">
        <v>361</v>
      </c>
      <c r="B152" s="65">
        <f>+demanda!B152*HTDCOEF!B152</f>
        <v>11768411</v>
      </c>
      <c r="C152" s="65">
        <f>+demanda!C152*HTDCOEF!C152</f>
        <v>2085222</v>
      </c>
      <c r="D152" s="65">
        <f>+demanda!D152*HTDCOEF!D152</f>
        <v>1747086</v>
      </c>
      <c r="E152" s="65">
        <f>+demanda!E152*HTDCOEF!E152</f>
        <v>870569</v>
      </c>
      <c r="F152" s="65">
        <f>+demanda!F152*HTDCOEF!F152</f>
        <v>2230192</v>
      </c>
      <c r="G152" s="65">
        <f>+demanda!G152*HTDCOEF!G152</f>
        <v>937531</v>
      </c>
      <c r="H152" s="65">
        <f>+demanda!H152*HTDCOEF!H152</f>
        <v>1231218</v>
      </c>
      <c r="I152" s="65">
        <f>+demanda!I152*HTDCOEF!I152</f>
        <v>4928517</v>
      </c>
      <c r="J152" s="65">
        <f>+demanda!J152*HTDCOEF!J152</f>
        <v>1011206</v>
      </c>
      <c r="K152" s="65">
        <f>+demanda!K152*HTDCOEF!K152</f>
        <v>189989</v>
      </c>
      <c r="L152" s="65">
        <f>+demanda!L152*HTDCOEF!L152</f>
        <v>221396</v>
      </c>
      <c r="M152" s="65">
        <f>+demanda!M152*HTDCOEF!M152</f>
        <v>692418</v>
      </c>
      <c r="N152" s="65">
        <f>+demanda!N152*HTDCOEF!N152</f>
        <v>492600</v>
      </c>
      <c r="O152" s="65">
        <f>+demanda!O152*HTDCOEF!O152</f>
        <v>582493</v>
      </c>
      <c r="P152" s="65">
        <f>+demanda!P152*HTDCOEF!P152</f>
        <v>6839894</v>
      </c>
      <c r="Q152" s="65">
        <f>+demanda!Q152*HTDCOEF!Q152</f>
        <v>1074016</v>
      </c>
      <c r="R152" s="65">
        <f>+demanda!R152*HTDCOEF!R152</f>
        <v>1557097</v>
      </c>
      <c r="S152" s="65">
        <f>+demanda!S152*HTDCOEF!S152</f>
        <v>649173</v>
      </c>
      <c r="T152" s="65">
        <f>+demanda!T152*HTDCOEF!T152</f>
        <v>1537775</v>
      </c>
      <c r="U152" s="65">
        <f>+demanda!U152*HTDCOEF!U152</f>
        <v>444932</v>
      </c>
      <c r="V152" s="65">
        <f>+demanda!V152*HTDCOEF!V152</f>
        <v>648725</v>
      </c>
      <c r="W152" s="65">
        <f>+demanda!W152*HTDCOEF!W152</f>
        <v>35701080</v>
      </c>
      <c r="X152" s="65">
        <f>+demanda!X152*HTDCOEF!X152</f>
        <v>5654996</v>
      </c>
      <c r="Y152" s="65">
        <f>+demanda!Y152*HTDCOEF!Y152</f>
        <v>8199175</v>
      </c>
      <c r="Z152" s="65">
        <f>+demanda!Z152*HTDCOEF!Z152</f>
        <v>5419971</v>
      </c>
      <c r="AA152" s="65">
        <f>+demanda!AA152*HTDCOEF!AA152</f>
        <v>6243413</v>
      </c>
      <c r="AB152" s="65">
        <f>+demanda!AB152*HTDCOEF!AB152</f>
        <v>2930269</v>
      </c>
      <c r="AC152" s="65">
        <f>+demanda!AC152*HTDCOEF!AC152</f>
        <v>2490212</v>
      </c>
      <c r="AD152" s="65">
        <f>+demanda!AD152*HTDCOEF!AD152</f>
        <v>10623796</v>
      </c>
      <c r="AE152" s="65">
        <f>+demanda!AE152*HTDCOEF!AE152</f>
        <v>2253979</v>
      </c>
      <c r="AF152" s="65">
        <f>+demanda!AF152*HTDCOEF!AF152</f>
        <v>563225</v>
      </c>
      <c r="AG152" s="65">
        <f>+demanda!AG152*HTDCOEF!AG152</f>
        <v>771235</v>
      </c>
      <c r="AH152" s="65">
        <f>+demanda!AH152*HTDCOEF!AH152</f>
        <v>1489336</v>
      </c>
      <c r="AI152" s="65">
        <f>+demanda!AI152*HTDCOEF!AI152</f>
        <v>1325240</v>
      </c>
      <c r="AJ152" s="65">
        <f>+demanda!AJ152*HTDCOEF!AJ152</f>
        <v>1011509</v>
      </c>
      <c r="AK152" s="65">
        <f>+demanda!AK152*HTDCOEF!AK152</f>
        <v>25077285</v>
      </c>
      <c r="AL152" s="65">
        <f>+demanda!AL152*HTDCOEF!AL152</f>
        <v>3401017</v>
      </c>
      <c r="AM152" s="65">
        <f>+demanda!AM152*HTDCOEF!AM152</f>
        <v>7635950</v>
      </c>
      <c r="AN152" s="65">
        <f>+demanda!AN152*HTDCOEF!AN152</f>
        <v>4648736</v>
      </c>
      <c r="AO152" s="65">
        <f>+demanda!AO152*HTDCOEF!AO152</f>
        <v>4754076</v>
      </c>
      <c r="AP152" s="65">
        <f>+demanda!AP152*HTDCOEF!AP152</f>
        <v>1605029</v>
      </c>
      <c r="AQ152" s="65">
        <f>+demanda!AQ152*HTDCOEF!AQ152</f>
        <v>1478703</v>
      </c>
      <c r="AR152" s="65">
        <f>+demanda!AR152*HTDCOEF!AR152</f>
        <v>146760</v>
      </c>
      <c r="AS152" s="65">
        <f>+demanda!AS152*HTDCOEF!AS152</f>
        <v>332531</v>
      </c>
      <c r="AT152" s="65">
        <f>+demanda!AT152*HTDCOEF!AT152</f>
        <v>121408</v>
      </c>
      <c r="AU152" s="65">
        <f>+demanda!AU152*HTDCOEF!AU152</f>
        <v>262377</v>
      </c>
      <c r="AV152" s="65">
        <f>+demanda!AV152*HTDCOEF!AV152</f>
        <v>129458</v>
      </c>
      <c r="AW152" s="65">
        <f>+demanda!AW152*HTDCOEF!AW152</f>
        <v>57351</v>
      </c>
      <c r="AX152" s="65">
        <f>+demanda!AX152*HTDCOEF!AX152</f>
        <v>652057</v>
      </c>
      <c r="AY152" s="65">
        <f>+demanda!AY152*HTDCOEF!AY152</f>
        <v>383281</v>
      </c>
      <c r="AZ152" s="65">
        <f>+demanda!AZ152*HTDCOEF!AZ152</f>
        <v>110382</v>
      </c>
      <c r="BA152" s="65">
        <f>+demanda!BA152*HTDCOEF!BA152</f>
        <v>216913</v>
      </c>
      <c r="BB152" s="65">
        <f>+demanda!BB152*HTDCOEF!BB152</f>
        <v>61482</v>
      </c>
      <c r="BC152" s="65">
        <f>+demanda!BC152*HTDCOEF!BC152</f>
        <v>124925</v>
      </c>
      <c r="BD152" s="65">
        <f>+demanda!BD152*HTDCOEF!BD152</f>
        <v>95537</v>
      </c>
      <c r="BE152" s="65">
        <f>+demanda!BE152*HTDCOEF!BE152</f>
        <v>48160</v>
      </c>
      <c r="BF152" s="65">
        <f>+demanda!BF152*HTDCOEF!BF152</f>
        <v>197058</v>
      </c>
      <c r="BG152" s="65">
        <f>+demanda!BG152*HTDCOEF!BG152</f>
        <v>156750</v>
      </c>
      <c r="BH152" s="65">
        <f>+demanda!BH152*HTDCOEF!BH152</f>
        <v>36378</v>
      </c>
      <c r="BI152" s="65">
        <f>+demanda!BI152*HTDCOEF!BI152</f>
        <v>115618</v>
      </c>
      <c r="BJ152" s="65">
        <f>+demanda!BJ152*HTDCOEF!BJ152</f>
        <v>59926</v>
      </c>
      <c r="BK152" s="65">
        <f>+demanda!BK152*HTDCOEF!BK152</f>
        <v>137452</v>
      </c>
      <c r="BL152" s="65">
        <f>+demanda!BL152*HTDCOEF!BL152</f>
        <v>33921</v>
      </c>
      <c r="BM152" s="65">
        <f>+demanda!BM152*HTDCOEF!BM152</f>
        <v>9191</v>
      </c>
      <c r="BN152" s="65">
        <f>+demanda!BN152*HTDCOEF!BN152</f>
        <v>454999</v>
      </c>
      <c r="BO152" s="65">
        <f>+demanda!BO152*HTDCOEF!BO152</f>
        <v>226530</v>
      </c>
      <c r="BP152" s="65">
        <f>+demanda!BP152*HTDCOEF!BP152</f>
        <v>490801</v>
      </c>
      <c r="BQ152" s="65">
        <f>+demanda!BQ152*HTDCOEF!BQ152</f>
        <v>892741</v>
      </c>
      <c r="BR152" s="65">
        <f>+demanda!BR152*HTDCOEF!BR152</f>
        <v>211382</v>
      </c>
      <c r="BS152" s="65">
        <f>+demanda!BS152*HTDCOEF!BS152</f>
        <v>534205</v>
      </c>
      <c r="BT152" s="65">
        <f>+demanda!BT152*HTDCOEF!BT152</f>
        <v>418599</v>
      </c>
      <c r="BU152" s="65">
        <f>+demanda!BU152*HTDCOEF!BU152</f>
        <v>100838</v>
      </c>
      <c r="BV152" s="65">
        <f>+demanda!BV152*HTDCOEF!BV152</f>
        <v>2231003</v>
      </c>
      <c r="BW152" s="65">
        <f>+demanda!BW152*HTDCOEF!BW152</f>
        <v>775427</v>
      </c>
      <c r="BX152" s="65">
        <f>+demanda!BX152*HTDCOEF!BX152</f>
        <v>353356</v>
      </c>
      <c r="BY152" s="65">
        <f>+demanda!BY152*HTDCOEF!BY152</f>
        <v>488548</v>
      </c>
      <c r="BZ152" s="65">
        <f>+demanda!BZ152*HTDCOEF!BZ152</f>
        <v>112640</v>
      </c>
      <c r="CA152" s="65">
        <f>+demanda!CA152*HTDCOEF!CA152</f>
        <v>243332</v>
      </c>
      <c r="CB152" s="65">
        <f>+demanda!CB152*HTDCOEF!CB152</f>
        <v>272916</v>
      </c>
      <c r="CC152" s="65">
        <f>+demanda!CC152*HTDCOEF!CC152</f>
        <v>84362</v>
      </c>
      <c r="CD152" s="65">
        <f>+demanda!CD152*HTDCOEF!CD152</f>
        <v>432101</v>
      </c>
      <c r="CE152" s="65">
        <f>+demanda!CE152*HTDCOEF!CE152</f>
        <v>266724</v>
      </c>
      <c r="CF152" s="65">
        <f>+demanda!CF152*HTDCOEF!CF152</f>
        <v>137445</v>
      </c>
      <c r="CG152" s="65">
        <f>+demanda!CG152*HTDCOEF!CG152</f>
        <v>404194</v>
      </c>
      <c r="CH152" s="65">
        <f>+demanda!CH152*HTDCOEF!CH152</f>
        <v>98743</v>
      </c>
      <c r="CI152" s="65">
        <f>+demanda!CI152*HTDCOEF!CI152</f>
        <v>290873</v>
      </c>
      <c r="CJ152" s="65">
        <f>+demanda!CJ152*HTDCOEF!CJ152</f>
        <v>145682</v>
      </c>
      <c r="CK152" s="65">
        <f>+demanda!CK152*HTDCOEF!CK152</f>
        <v>16476</v>
      </c>
      <c r="CL152" s="65">
        <f>+demanda!CL152*HTDCOEF!CL152</f>
        <v>1798902</v>
      </c>
      <c r="CM152" s="65">
        <f>+demanda!CM152*HTDCOEF!CM152</f>
        <v>508703</v>
      </c>
    </row>
    <row r="153" spans="1:91" s="59" customFormat="1" x14ac:dyDescent="0.3">
      <c r="A153" s="64" t="s">
        <v>362</v>
      </c>
      <c r="B153" s="65">
        <f>+demanda!B153*HTDCOEF!B153</f>
        <v>11865112</v>
      </c>
      <c r="C153" s="65">
        <f>+demanda!C153*HTDCOEF!C153</f>
        <v>2011395</v>
      </c>
      <c r="D153" s="65">
        <f>+demanda!D153*HTDCOEF!D153</f>
        <v>1859985</v>
      </c>
      <c r="E153" s="65">
        <f>+demanda!E153*HTDCOEF!E153</f>
        <v>900110</v>
      </c>
      <c r="F153" s="65">
        <f>+demanda!F153*HTDCOEF!F153</f>
        <v>2317946</v>
      </c>
      <c r="G153" s="65">
        <f>+demanda!G153*HTDCOEF!G153</f>
        <v>978865</v>
      </c>
      <c r="H153" s="65">
        <f>+demanda!H153*HTDCOEF!H153</f>
        <v>1189952</v>
      </c>
      <c r="I153" s="65">
        <f>+demanda!I153*HTDCOEF!I153</f>
        <v>5419681</v>
      </c>
      <c r="J153" s="65">
        <f>+demanda!J153*HTDCOEF!J153</f>
        <v>1103063</v>
      </c>
      <c r="K153" s="65">
        <f>+demanda!K153*HTDCOEF!K153</f>
        <v>241084</v>
      </c>
      <c r="L153" s="65">
        <f>+demanda!L153*HTDCOEF!L153</f>
        <v>250458</v>
      </c>
      <c r="M153" s="65">
        <f>+demanda!M153*HTDCOEF!M153</f>
        <v>851680</v>
      </c>
      <c r="N153" s="65">
        <f>+demanda!N153*HTDCOEF!N153</f>
        <v>571156</v>
      </c>
      <c r="O153" s="65">
        <f>+demanda!O153*HTDCOEF!O153</f>
        <v>598737</v>
      </c>
      <c r="P153" s="65">
        <f>+demanda!P153*HTDCOEF!P153</f>
        <v>6445432</v>
      </c>
      <c r="Q153" s="65">
        <f>+demanda!Q153*HTDCOEF!Q153</f>
        <v>908332</v>
      </c>
      <c r="R153" s="65">
        <f>+demanda!R153*HTDCOEF!R153</f>
        <v>1618901</v>
      </c>
      <c r="S153" s="65">
        <f>+demanda!S153*HTDCOEF!S153</f>
        <v>649652</v>
      </c>
      <c r="T153" s="65">
        <f>+demanda!T153*HTDCOEF!T153</f>
        <v>1466266</v>
      </c>
      <c r="U153" s="65">
        <f>+demanda!U153*HTDCOEF!U153</f>
        <v>407709</v>
      </c>
      <c r="V153" s="65">
        <f>+demanda!V153*HTDCOEF!V153</f>
        <v>591215</v>
      </c>
      <c r="W153" s="65">
        <f>+demanda!W153*HTDCOEF!W153</f>
        <v>38185201</v>
      </c>
      <c r="X153" s="65">
        <f>+demanda!X153*HTDCOEF!X153</f>
        <v>5821636</v>
      </c>
      <c r="Y153" s="65">
        <f>+demanda!Y153*HTDCOEF!Y153</f>
        <v>9474122</v>
      </c>
      <c r="Z153" s="65">
        <f>+demanda!Z153*HTDCOEF!Z153</f>
        <v>5694371</v>
      </c>
      <c r="AA153" s="65">
        <f>+demanda!AA153*HTDCOEF!AA153</f>
        <v>6906829</v>
      </c>
      <c r="AB153" s="65">
        <f>+demanda!AB153*HTDCOEF!AB153</f>
        <v>3106623</v>
      </c>
      <c r="AC153" s="65">
        <f>+demanda!AC153*HTDCOEF!AC153</f>
        <v>2346598</v>
      </c>
      <c r="AD153" s="65">
        <f>+demanda!AD153*HTDCOEF!AD153</f>
        <v>12347782</v>
      </c>
      <c r="AE153" s="65">
        <f>+demanda!AE153*HTDCOEF!AE153</f>
        <v>2645841</v>
      </c>
      <c r="AF153" s="65">
        <f>+demanda!AF153*HTDCOEF!AF153</f>
        <v>857430</v>
      </c>
      <c r="AG153" s="65">
        <f>+demanda!AG153*HTDCOEF!AG153</f>
        <v>926379</v>
      </c>
      <c r="AH153" s="65">
        <f>+demanda!AH153*HTDCOEF!AH153</f>
        <v>1902268</v>
      </c>
      <c r="AI153" s="65">
        <f>+demanda!AI153*HTDCOEF!AI153</f>
        <v>1585990</v>
      </c>
      <c r="AJ153" s="65">
        <f>+demanda!AJ153*HTDCOEF!AJ153</f>
        <v>1017104</v>
      </c>
      <c r="AK153" s="65">
        <f>+demanda!AK153*HTDCOEF!AK153</f>
        <v>25837418</v>
      </c>
      <c r="AL153" s="65">
        <f>+demanda!AL153*HTDCOEF!AL153</f>
        <v>3175795</v>
      </c>
      <c r="AM153" s="65">
        <f>+demanda!AM153*HTDCOEF!AM153</f>
        <v>8616693</v>
      </c>
      <c r="AN153" s="65">
        <f>+demanda!AN153*HTDCOEF!AN153</f>
        <v>4767991</v>
      </c>
      <c r="AO153" s="65">
        <f>+demanda!AO153*HTDCOEF!AO153</f>
        <v>5004561</v>
      </c>
      <c r="AP153" s="65">
        <f>+demanda!AP153*HTDCOEF!AP153</f>
        <v>1520632</v>
      </c>
      <c r="AQ153" s="65">
        <f>+demanda!AQ153*HTDCOEF!AQ153</f>
        <v>1329495</v>
      </c>
      <c r="AR153" s="65">
        <f>+demanda!AR153*HTDCOEF!AR153</f>
        <v>186678</v>
      </c>
      <c r="AS153" s="65">
        <f>+demanda!AS153*HTDCOEF!AS153</f>
        <v>324296</v>
      </c>
      <c r="AT153" s="65">
        <f>+demanda!AT153*HTDCOEF!AT153</f>
        <v>97060</v>
      </c>
      <c r="AU153" s="65">
        <f>+demanda!AU153*HTDCOEF!AU153</f>
        <v>245047</v>
      </c>
      <c r="AV153" s="65">
        <f>+demanda!AV153*HTDCOEF!AV153</f>
        <v>146667</v>
      </c>
      <c r="AW153" s="65">
        <f>+demanda!AW153*HTDCOEF!AW153</f>
        <v>48465</v>
      </c>
      <c r="AX153" s="65">
        <f>+demanda!AX153*HTDCOEF!AX153</f>
        <v>632616</v>
      </c>
      <c r="AY153" s="65">
        <f>+demanda!AY153*HTDCOEF!AY153</f>
        <v>330565</v>
      </c>
      <c r="AZ153" s="65">
        <f>+demanda!AZ153*HTDCOEF!AZ153</f>
        <v>150095</v>
      </c>
      <c r="BA153" s="65">
        <f>+demanda!BA153*HTDCOEF!BA153</f>
        <v>229042</v>
      </c>
      <c r="BB153" s="65">
        <f>+demanda!BB153*HTDCOEF!BB153</f>
        <v>55331</v>
      </c>
      <c r="BC153" s="65">
        <f>+demanda!BC153*HTDCOEF!BC153</f>
        <v>135330</v>
      </c>
      <c r="BD153" s="65">
        <f>+demanda!BD153*HTDCOEF!BD153</f>
        <v>106485</v>
      </c>
      <c r="BE153" s="65">
        <f>+demanda!BE153*HTDCOEF!BE153</f>
        <v>42770</v>
      </c>
      <c r="BF153" s="65">
        <f>+demanda!BF153*HTDCOEF!BF153</f>
        <v>231637</v>
      </c>
      <c r="BG153" s="65">
        <f>+demanda!BG153*HTDCOEF!BG153</f>
        <v>152373</v>
      </c>
      <c r="BH153" s="65">
        <f>+demanda!BH153*HTDCOEF!BH153</f>
        <v>36583</v>
      </c>
      <c r="BI153" s="65">
        <f>+demanda!BI153*HTDCOEF!BI153</f>
        <v>95254</v>
      </c>
      <c r="BJ153" s="65">
        <f>+demanda!BJ153*HTDCOEF!BJ153</f>
        <v>41729</v>
      </c>
      <c r="BK153" s="65">
        <f>+demanda!BK153*HTDCOEF!BK153</f>
        <v>109717</v>
      </c>
      <c r="BL153" s="65">
        <f>+demanda!BL153*HTDCOEF!BL153</f>
        <v>40182</v>
      </c>
      <c r="BM153" s="65">
        <f>+demanda!BM153*HTDCOEF!BM153</f>
        <v>5695</v>
      </c>
      <c r="BN153" s="65">
        <f>+demanda!BN153*HTDCOEF!BN153</f>
        <v>400979</v>
      </c>
      <c r="BO153" s="65">
        <f>+demanda!BO153*HTDCOEF!BO153</f>
        <v>178192</v>
      </c>
      <c r="BP153" s="65">
        <f>+demanda!BP153*HTDCOEF!BP153</f>
        <v>639876</v>
      </c>
      <c r="BQ153" s="65">
        <f>+demanda!BQ153*HTDCOEF!BQ153</f>
        <v>1000076</v>
      </c>
      <c r="BR153" s="65">
        <f>+demanda!BR153*HTDCOEF!BR153</f>
        <v>163200</v>
      </c>
      <c r="BS153" s="65">
        <f>+demanda!BS153*HTDCOEF!BS153</f>
        <v>513687</v>
      </c>
      <c r="BT153" s="65">
        <f>+demanda!BT153*HTDCOEF!BT153</f>
        <v>523475</v>
      </c>
      <c r="BU153" s="65">
        <f>+demanda!BU153*HTDCOEF!BU153</f>
        <v>87373</v>
      </c>
      <c r="BV153" s="65">
        <f>+demanda!BV153*HTDCOEF!BV153</f>
        <v>2246668</v>
      </c>
      <c r="BW153" s="65">
        <f>+demanda!BW153*HTDCOEF!BW153</f>
        <v>647282</v>
      </c>
      <c r="BX153" s="65">
        <f>+demanda!BX153*HTDCOEF!BX153</f>
        <v>464034</v>
      </c>
      <c r="BY153" s="65">
        <f>+demanda!BY153*HTDCOEF!BY153</f>
        <v>618122</v>
      </c>
      <c r="BZ153" s="65">
        <f>+demanda!BZ153*HTDCOEF!BZ153</f>
        <v>96543</v>
      </c>
      <c r="CA153" s="65">
        <f>+demanda!CA153*HTDCOEF!CA153</f>
        <v>271571</v>
      </c>
      <c r="CB153" s="65">
        <f>+demanda!CB153*HTDCOEF!CB153</f>
        <v>322368</v>
      </c>
      <c r="CC153" s="65">
        <f>+demanda!CC153*HTDCOEF!CC153</f>
        <v>78140</v>
      </c>
      <c r="CD153" s="65">
        <f>+demanda!CD153*HTDCOEF!CD153</f>
        <v>540307</v>
      </c>
      <c r="CE153" s="65">
        <f>+demanda!CE153*HTDCOEF!CE153</f>
        <v>254756</v>
      </c>
      <c r="CF153" s="65">
        <f>+demanda!CF153*HTDCOEF!CF153</f>
        <v>175842</v>
      </c>
      <c r="CG153" s="65">
        <f>+demanda!CG153*HTDCOEF!CG153</f>
        <v>381954</v>
      </c>
      <c r="CH153" s="65">
        <f>+demanda!CH153*HTDCOEF!CH153</f>
        <v>66657</v>
      </c>
      <c r="CI153" s="65">
        <f>+demanda!CI153*HTDCOEF!CI153</f>
        <v>242116</v>
      </c>
      <c r="CJ153" s="65">
        <f>+demanda!CJ153*HTDCOEF!CJ153</f>
        <v>201107</v>
      </c>
      <c r="CK153" s="65">
        <f>+demanda!CK153*HTDCOEF!CK153</f>
        <v>9233</v>
      </c>
      <c r="CL153" s="65">
        <f>+demanda!CL153*HTDCOEF!CL153</f>
        <v>1706362</v>
      </c>
      <c r="CM153" s="65">
        <f>+demanda!CM153*HTDCOEF!CM153</f>
        <v>392525</v>
      </c>
    </row>
    <row r="154" spans="1:91" s="59" customFormat="1" x14ac:dyDescent="0.3">
      <c r="A154" s="64" t="s">
        <v>363</v>
      </c>
      <c r="B154" s="65">
        <f>+demanda!B154*HTDCOEF!B154</f>
        <v>12692328</v>
      </c>
      <c r="C154" s="65">
        <f>+demanda!C154*HTDCOEF!C154</f>
        <v>2010321</v>
      </c>
      <c r="D154" s="65">
        <f>+demanda!D154*HTDCOEF!D154</f>
        <v>2022788</v>
      </c>
      <c r="E154" s="65">
        <f>+demanda!E154*HTDCOEF!E154</f>
        <v>955531</v>
      </c>
      <c r="F154" s="65">
        <f>+demanda!F154*HTDCOEF!F154</f>
        <v>2531716</v>
      </c>
      <c r="G154" s="65">
        <f>+demanda!G154*HTDCOEF!G154</f>
        <v>1052470</v>
      </c>
      <c r="H154" s="65">
        <f>+demanda!H154*HTDCOEF!H154</f>
        <v>1173350</v>
      </c>
      <c r="I154" s="65">
        <f>+demanda!I154*HTDCOEF!I154</f>
        <v>5756518</v>
      </c>
      <c r="J154" s="65">
        <f>+demanda!J154*HTDCOEF!J154</f>
        <v>1135161</v>
      </c>
      <c r="K154" s="65">
        <f>+demanda!K154*HTDCOEF!K154</f>
        <v>213425</v>
      </c>
      <c r="L154" s="65">
        <f>+demanda!L154*HTDCOEF!L154</f>
        <v>268340</v>
      </c>
      <c r="M154" s="65">
        <f>+demanda!M154*HTDCOEF!M154</f>
        <v>861378</v>
      </c>
      <c r="N154" s="65">
        <f>+demanda!N154*HTDCOEF!N154</f>
        <v>607104</v>
      </c>
      <c r="O154" s="65">
        <f>+demanda!O154*HTDCOEF!O154</f>
        <v>575463</v>
      </c>
      <c r="P154" s="65">
        <f>+demanda!P154*HTDCOEF!P154</f>
        <v>6935810</v>
      </c>
      <c r="Q154" s="65">
        <f>+demanda!Q154*HTDCOEF!Q154</f>
        <v>875160</v>
      </c>
      <c r="R154" s="65">
        <f>+demanda!R154*HTDCOEF!R154</f>
        <v>1809362</v>
      </c>
      <c r="S154" s="65">
        <f>+demanda!S154*HTDCOEF!S154</f>
        <v>687191</v>
      </c>
      <c r="T154" s="65">
        <f>+demanda!T154*HTDCOEF!T154</f>
        <v>1670337</v>
      </c>
      <c r="U154" s="65">
        <f>+demanda!U154*HTDCOEF!U154</f>
        <v>445366</v>
      </c>
      <c r="V154" s="65">
        <f>+demanda!V154*HTDCOEF!V154</f>
        <v>597887</v>
      </c>
      <c r="W154" s="65">
        <f>+demanda!W154*HTDCOEF!W154</f>
        <v>43918939</v>
      </c>
      <c r="X154" s="65">
        <f>+demanda!X154*HTDCOEF!X154</f>
        <v>6596411</v>
      </c>
      <c r="Y154" s="65">
        <f>+demanda!Y154*HTDCOEF!Y154</f>
        <v>10920167</v>
      </c>
      <c r="Z154" s="65">
        <f>+demanda!Z154*HTDCOEF!Z154</f>
        <v>6394760</v>
      </c>
      <c r="AA154" s="65">
        <f>+demanda!AA154*HTDCOEF!AA154</f>
        <v>8201186</v>
      </c>
      <c r="AB154" s="65">
        <f>+demanda!AB154*HTDCOEF!AB154</f>
        <v>3623837</v>
      </c>
      <c r="AC154" s="65">
        <f>+demanda!AC154*HTDCOEF!AC154</f>
        <v>2314639</v>
      </c>
      <c r="AD154" s="65">
        <f>+demanda!AD154*HTDCOEF!AD154</f>
        <v>14743902</v>
      </c>
      <c r="AE154" s="65">
        <f>+demanda!AE154*HTDCOEF!AE154</f>
        <v>3441439</v>
      </c>
      <c r="AF154" s="65">
        <f>+demanda!AF154*HTDCOEF!AF154</f>
        <v>812025</v>
      </c>
      <c r="AG154" s="65">
        <f>+demanda!AG154*HTDCOEF!AG154</f>
        <v>1112345</v>
      </c>
      <c r="AH154" s="65">
        <f>+demanda!AH154*HTDCOEF!AH154</f>
        <v>2107573</v>
      </c>
      <c r="AI154" s="65">
        <f>+demanda!AI154*HTDCOEF!AI154</f>
        <v>1949694</v>
      </c>
      <c r="AJ154" s="65">
        <f>+demanda!AJ154*HTDCOEF!AJ154</f>
        <v>999921</v>
      </c>
      <c r="AK154" s="65">
        <f>+demanda!AK154*HTDCOEF!AK154</f>
        <v>29175038</v>
      </c>
      <c r="AL154" s="65">
        <f>+demanda!AL154*HTDCOEF!AL154</f>
        <v>3154973</v>
      </c>
      <c r="AM154" s="65">
        <f>+demanda!AM154*HTDCOEF!AM154</f>
        <v>10108141</v>
      </c>
      <c r="AN154" s="65">
        <f>+demanda!AN154*HTDCOEF!AN154</f>
        <v>5282415</v>
      </c>
      <c r="AO154" s="65">
        <f>+demanda!AO154*HTDCOEF!AO154</f>
        <v>6093614</v>
      </c>
      <c r="AP154" s="65">
        <f>+demanda!AP154*HTDCOEF!AP154</f>
        <v>1674143</v>
      </c>
      <c r="AQ154" s="65">
        <f>+demanda!AQ154*HTDCOEF!AQ154</f>
        <v>1314718</v>
      </c>
      <c r="AR154" s="65">
        <f>+demanda!AR154*HTDCOEF!AR154</f>
        <v>225642</v>
      </c>
      <c r="AS154" s="65">
        <f>+demanda!AS154*HTDCOEF!AS154</f>
        <v>342234</v>
      </c>
      <c r="AT154" s="65">
        <f>+demanda!AT154*HTDCOEF!AT154</f>
        <v>72526</v>
      </c>
      <c r="AU154" s="65">
        <f>+demanda!AU154*HTDCOEF!AU154</f>
        <v>220024</v>
      </c>
      <c r="AV154" s="65">
        <f>+demanda!AV154*HTDCOEF!AV154</f>
        <v>158836</v>
      </c>
      <c r="AW154" s="65">
        <f>+demanda!AW154*HTDCOEF!AW154</f>
        <v>44764</v>
      </c>
      <c r="AX154" s="65">
        <f>+demanda!AX154*HTDCOEF!AX154</f>
        <v>652289</v>
      </c>
      <c r="AY154" s="65">
        <f>+demanda!AY154*HTDCOEF!AY154</f>
        <v>294007</v>
      </c>
      <c r="AZ154" s="65">
        <f>+demanda!AZ154*HTDCOEF!AZ154</f>
        <v>180572</v>
      </c>
      <c r="BA154" s="65">
        <f>+demanda!BA154*HTDCOEF!BA154</f>
        <v>254466</v>
      </c>
      <c r="BB154" s="65">
        <f>+demanda!BB154*HTDCOEF!BB154</f>
        <v>41117</v>
      </c>
      <c r="BC154" s="65">
        <f>+demanda!BC154*HTDCOEF!BC154</f>
        <v>119651</v>
      </c>
      <c r="BD154" s="65">
        <f>+demanda!BD154*HTDCOEF!BD154</f>
        <v>121919</v>
      </c>
      <c r="BE154" s="65">
        <f>+demanda!BE154*HTDCOEF!BE154</f>
        <v>38538</v>
      </c>
      <c r="BF154" s="65">
        <f>+demanda!BF154*HTDCOEF!BF154</f>
        <v>255067</v>
      </c>
      <c r="BG154" s="65">
        <f>+demanda!BG154*HTDCOEF!BG154</f>
        <v>123832</v>
      </c>
      <c r="BH154" s="65">
        <f>+demanda!BH154*HTDCOEF!BH154</f>
        <v>45070</v>
      </c>
      <c r="BI154" s="65">
        <f>+demanda!BI154*HTDCOEF!BI154</f>
        <v>87768</v>
      </c>
      <c r="BJ154" s="65">
        <f>+demanda!BJ154*HTDCOEF!BJ154</f>
        <v>31409</v>
      </c>
      <c r="BK154" s="65">
        <f>+demanda!BK154*HTDCOEF!BK154</f>
        <v>100373</v>
      </c>
      <c r="BL154" s="65">
        <f>+demanda!BL154*HTDCOEF!BL154</f>
        <v>36917</v>
      </c>
      <c r="BM154" s="65">
        <f>+demanda!BM154*HTDCOEF!BM154</f>
        <v>6226</v>
      </c>
      <c r="BN154" s="65">
        <f>+demanda!BN154*HTDCOEF!BN154</f>
        <v>397222</v>
      </c>
      <c r="BO154" s="65">
        <f>+demanda!BO154*HTDCOEF!BO154</f>
        <v>170175</v>
      </c>
      <c r="BP154" s="65">
        <f>+demanda!BP154*HTDCOEF!BP154</f>
        <v>878220</v>
      </c>
      <c r="BQ154" s="65">
        <f>+demanda!BQ154*HTDCOEF!BQ154</f>
        <v>1239822</v>
      </c>
      <c r="BR154" s="65">
        <f>+demanda!BR154*HTDCOEF!BR154</f>
        <v>129419</v>
      </c>
      <c r="BS154" s="65">
        <f>+demanda!BS154*HTDCOEF!BS154</f>
        <v>526721</v>
      </c>
      <c r="BT154" s="65">
        <f>+demanda!BT154*HTDCOEF!BT154</f>
        <v>665201</v>
      </c>
      <c r="BU154" s="65">
        <f>+demanda!BU154*HTDCOEF!BU154</f>
        <v>84191</v>
      </c>
      <c r="BV154" s="65">
        <f>+demanda!BV154*HTDCOEF!BV154</f>
        <v>2489865</v>
      </c>
      <c r="BW154" s="65">
        <f>+demanda!BW154*HTDCOEF!BW154</f>
        <v>582973</v>
      </c>
      <c r="BX154" s="65">
        <f>+demanda!BX154*HTDCOEF!BX154</f>
        <v>692901</v>
      </c>
      <c r="BY154" s="65">
        <f>+demanda!BY154*HTDCOEF!BY154</f>
        <v>892500</v>
      </c>
      <c r="BZ154" s="65">
        <f>+demanda!BZ154*HTDCOEF!BZ154</f>
        <v>74907</v>
      </c>
      <c r="CA154" s="65">
        <f>+demanda!CA154*HTDCOEF!CA154</f>
        <v>299124</v>
      </c>
      <c r="CB154" s="65">
        <f>+demanda!CB154*HTDCOEF!CB154</f>
        <v>462619</v>
      </c>
      <c r="CC154" s="65">
        <f>+demanda!CC154*HTDCOEF!CC154</f>
        <v>74256</v>
      </c>
      <c r="CD154" s="65">
        <f>+demanda!CD154*HTDCOEF!CD154</f>
        <v>735271</v>
      </c>
      <c r="CE154" s="65">
        <f>+demanda!CE154*HTDCOEF!CE154</f>
        <v>209860</v>
      </c>
      <c r="CF154" s="65">
        <f>+demanda!CF154*HTDCOEF!CF154</f>
        <v>185318</v>
      </c>
      <c r="CG154" s="65">
        <f>+demanda!CG154*HTDCOEF!CG154</f>
        <v>347322</v>
      </c>
      <c r="CH154" s="65">
        <f>+demanda!CH154*HTDCOEF!CH154</f>
        <v>54512</v>
      </c>
      <c r="CI154" s="65">
        <f>+demanda!CI154*HTDCOEF!CI154</f>
        <v>227596</v>
      </c>
      <c r="CJ154" s="65">
        <f>+demanda!CJ154*HTDCOEF!CJ154</f>
        <v>202582</v>
      </c>
      <c r="CK154" s="65">
        <f>+demanda!CK154*HTDCOEF!CK154</f>
        <v>9935</v>
      </c>
      <c r="CL154" s="65">
        <f>+demanda!CL154*HTDCOEF!CL154</f>
        <v>1754594</v>
      </c>
      <c r="CM154" s="65">
        <f>+demanda!CM154*HTDCOEF!CM154</f>
        <v>373113</v>
      </c>
    </row>
    <row r="155" spans="1:91" s="59" customFormat="1" x14ac:dyDescent="0.3">
      <c r="A155" s="60" t="s">
        <v>364</v>
      </c>
      <c r="B155" s="65">
        <f>+demanda!B155*HTDCOEF!B155</f>
        <v>13622908</v>
      </c>
      <c r="C155" s="65">
        <f>+demanda!C155*HTDCOEF!C155</f>
        <v>2208915</v>
      </c>
      <c r="D155" s="65">
        <f>+demanda!D155*HTDCOEF!D155</f>
        <v>2093220</v>
      </c>
      <c r="E155" s="65">
        <f>+demanda!E155*HTDCOEF!E155</f>
        <v>1011021</v>
      </c>
      <c r="F155" s="65">
        <f>+demanda!F155*HTDCOEF!F155</f>
        <v>2645423</v>
      </c>
      <c r="G155" s="65">
        <f>+demanda!G155*HTDCOEF!G155</f>
        <v>1151290</v>
      </c>
      <c r="H155" s="65">
        <f>+demanda!H155*HTDCOEF!H155</f>
        <v>1025471</v>
      </c>
      <c r="I155" s="65">
        <f>+demanda!I155*HTDCOEF!I155</f>
        <v>6363350</v>
      </c>
      <c r="J155" s="65">
        <f>+demanda!J155*HTDCOEF!J155</f>
        <v>1260924</v>
      </c>
      <c r="K155" s="65">
        <f>+demanda!K155*HTDCOEF!K155</f>
        <v>241846</v>
      </c>
      <c r="L155" s="65">
        <f>+demanda!L155*HTDCOEF!L155</f>
        <v>303756</v>
      </c>
      <c r="M155" s="65">
        <f>+demanda!M155*HTDCOEF!M155</f>
        <v>899260</v>
      </c>
      <c r="N155" s="65">
        <f>+demanda!N155*HTDCOEF!N155</f>
        <v>668436</v>
      </c>
      <c r="O155" s="65">
        <f>+demanda!O155*HTDCOEF!O155</f>
        <v>469667</v>
      </c>
      <c r="P155" s="65">
        <f>+demanda!P155*HTDCOEF!P155</f>
        <v>7259558</v>
      </c>
      <c r="Q155" s="65">
        <f>+demanda!Q155*HTDCOEF!Q155</f>
        <v>947991</v>
      </c>
      <c r="R155" s="65">
        <f>+demanda!R155*HTDCOEF!R155</f>
        <v>1851374</v>
      </c>
      <c r="S155" s="65">
        <f>+demanda!S155*HTDCOEF!S155</f>
        <v>707265</v>
      </c>
      <c r="T155" s="65">
        <f>+demanda!T155*HTDCOEF!T155</f>
        <v>1746163</v>
      </c>
      <c r="U155" s="65">
        <f>+demanda!U155*HTDCOEF!U155</f>
        <v>482853</v>
      </c>
      <c r="V155" s="65">
        <f>+demanda!V155*HTDCOEF!V155</f>
        <v>555803</v>
      </c>
      <c r="W155" s="65">
        <f>+demanda!W155*HTDCOEF!W155</f>
        <v>47760600</v>
      </c>
      <c r="X155" s="65">
        <f>+demanda!X155*HTDCOEF!X155</f>
        <v>7371761</v>
      </c>
      <c r="Y155" s="65">
        <f>+demanda!Y155*HTDCOEF!Y155</f>
        <v>11414856</v>
      </c>
      <c r="Z155" s="65">
        <f>+demanda!Z155*HTDCOEF!Z155</f>
        <v>6875312</v>
      </c>
      <c r="AA155" s="65">
        <f>+demanda!AA155*HTDCOEF!AA155</f>
        <v>8900068</v>
      </c>
      <c r="AB155" s="65">
        <f>+demanda!AB155*HTDCOEF!AB155</f>
        <v>4033379</v>
      </c>
      <c r="AC155" s="65">
        <f>+demanda!AC155*HTDCOEF!AC155</f>
        <v>2037081</v>
      </c>
      <c r="AD155" s="65">
        <f>+demanda!AD155*HTDCOEF!AD155</f>
        <v>17310199</v>
      </c>
      <c r="AE155" s="65">
        <f>+demanda!AE155*HTDCOEF!AE155</f>
        <v>3985472</v>
      </c>
      <c r="AF155" s="65">
        <f>+demanda!AF155*HTDCOEF!AF155</f>
        <v>999650</v>
      </c>
      <c r="AG155" s="65">
        <f>+demanda!AG155*HTDCOEF!AG155</f>
        <v>1368540</v>
      </c>
      <c r="AH155" s="65">
        <f>+demanda!AH155*HTDCOEF!AH155</f>
        <v>2503794</v>
      </c>
      <c r="AI155" s="65">
        <f>+demanda!AI155*HTDCOEF!AI155</f>
        <v>2238819</v>
      </c>
      <c r="AJ155" s="65">
        <f>+demanda!AJ155*HTDCOEF!AJ155</f>
        <v>830595</v>
      </c>
      <c r="AK155" s="65">
        <f>+demanda!AK155*HTDCOEF!AK155</f>
        <v>30450401</v>
      </c>
      <c r="AL155" s="65">
        <f>+demanda!AL155*HTDCOEF!AL155</f>
        <v>3386289</v>
      </c>
      <c r="AM155" s="65">
        <f>+demanda!AM155*HTDCOEF!AM155</f>
        <v>10415206</v>
      </c>
      <c r="AN155" s="65">
        <f>+demanda!AN155*HTDCOEF!AN155</f>
        <v>5506772</v>
      </c>
      <c r="AO155" s="65">
        <f>+demanda!AO155*HTDCOEF!AO155</f>
        <v>6396274</v>
      </c>
      <c r="AP155" s="65">
        <f>+demanda!AP155*HTDCOEF!AP155</f>
        <v>1794561</v>
      </c>
      <c r="AQ155" s="65">
        <f>+demanda!AQ155*HTDCOEF!AQ155</f>
        <v>1206486</v>
      </c>
      <c r="AR155" s="65">
        <f>+demanda!AR155*HTDCOEF!AR155</f>
        <v>247920</v>
      </c>
      <c r="AS155" s="65">
        <f>+demanda!AS155*HTDCOEF!AS155</f>
        <v>365237</v>
      </c>
      <c r="AT155" s="65">
        <f>+demanda!AT155*HTDCOEF!AT155</f>
        <v>83535</v>
      </c>
      <c r="AU155" s="65">
        <f>+demanda!AU155*HTDCOEF!AU155</f>
        <v>261960</v>
      </c>
      <c r="AV155" s="65">
        <f>+demanda!AV155*HTDCOEF!AV155</f>
        <v>174308</v>
      </c>
      <c r="AW155" s="65">
        <f>+demanda!AW155*HTDCOEF!AW155</f>
        <v>58103</v>
      </c>
      <c r="AX155" s="65">
        <f>+demanda!AX155*HTDCOEF!AX155</f>
        <v>698256</v>
      </c>
      <c r="AY155" s="65">
        <f>+demanda!AY155*HTDCOEF!AY155</f>
        <v>319596</v>
      </c>
      <c r="AZ155" s="65">
        <f>+demanda!AZ155*HTDCOEF!AZ155</f>
        <v>201399</v>
      </c>
      <c r="BA155" s="65">
        <f>+demanda!BA155*HTDCOEF!BA155</f>
        <v>275541</v>
      </c>
      <c r="BB155" s="65">
        <f>+demanda!BB155*HTDCOEF!BB155</f>
        <v>45499</v>
      </c>
      <c r="BC155" s="65">
        <f>+demanda!BC155*HTDCOEF!BC155</f>
        <v>152468</v>
      </c>
      <c r="BD155" s="65">
        <f>+demanda!BD155*HTDCOEF!BD155</f>
        <v>127571</v>
      </c>
      <c r="BE155" s="65">
        <f>+demanda!BE155*HTDCOEF!BE155</f>
        <v>50070</v>
      </c>
      <c r="BF155" s="65">
        <f>+demanda!BF155*HTDCOEF!BF155</f>
        <v>290347</v>
      </c>
      <c r="BG155" s="65">
        <f>+demanda!BG155*HTDCOEF!BG155</f>
        <v>118028</v>
      </c>
      <c r="BH155" s="65">
        <f>+demanda!BH155*HTDCOEF!BH155</f>
        <v>46521</v>
      </c>
      <c r="BI155" s="65">
        <f>+demanda!BI155*HTDCOEF!BI155</f>
        <v>89695</v>
      </c>
      <c r="BJ155" s="65">
        <f>+demanda!BJ155*HTDCOEF!BJ155</f>
        <v>38036</v>
      </c>
      <c r="BK155" s="65">
        <f>+demanda!BK155*HTDCOEF!BK155</f>
        <v>109492</v>
      </c>
      <c r="BL155" s="65">
        <f>+demanda!BL155*HTDCOEF!BL155</f>
        <v>46737</v>
      </c>
      <c r="BM155" s="65">
        <f>+demanda!BM155*HTDCOEF!BM155</f>
        <v>8033</v>
      </c>
      <c r="BN155" s="65">
        <f>+demanda!BN155*HTDCOEF!BN155</f>
        <v>407909</v>
      </c>
      <c r="BO155" s="65">
        <f>+demanda!BO155*HTDCOEF!BO155</f>
        <v>201569</v>
      </c>
      <c r="BP155" s="65">
        <f>+demanda!BP155*HTDCOEF!BP155</f>
        <v>1017773</v>
      </c>
      <c r="BQ155" s="65">
        <f>+demanda!BQ155*HTDCOEF!BQ155</f>
        <v>1331181</v>
      </c>
      <c r="BR155" s="65">
        <f>+demanda!BR155*HTDCOEF!BR155</f>
        <v>146520</v>
      </c>
      <c r="BS155" s="65">
        <f>+demanda!BS155*HTDCOEF!BS155</f>
        <v>605458</v>
      </c>
      <c r="BT155" s="65">
        <f>+demanda!BT155*HTDCOEF!BT155</f>
        <v>738788</v>
      </c>
      <c r="BU155" s="65">
        <f>+demanda!BU155*HTDCOEF!BU155</f>
        <v>110222</v>
      </c>
      <c r="BV155" s="65">
        <f>+demanda!BV155*HTDCOEF!BV155</f>
        <v>2767237</v>
      </c>
      <c r="BW155" s="65">
        <f>+demanda!BW155*HTDCOEF!BW155</f>
        <v>654582</v>
      </c>
      <c r="BX155" s="65">
        <f>+demanda!BX155*HTDCOEF!BX155</f>
        <v>800807</v>
      </c>
      <c r="BY155" s="65">
        <f>+demanda!BY155*HTDCOEF!BY155</f>
        <v>999952</v>
      </c>
      <c r="BZ155" s="65">
        <f>+demanda!BZ155*HTDCOEF!BZ155</f>
        <v>82069</v>
      </c>
      <c r="CA155" s="65">
        <f>+demanda!CA155*HTDCOEF!CA155</f>
        <v>367920</v>
      </c>
      <c r="CB155" s="65">
        <f>+demanda!CB155*HTDCOEF!CB155</f>
        <v>491674</v>
      </c>
      <c r="CC155" s="65">
        <f>+demanda!CC155*HTDCOEF!CC155</f>
        <v>98973</v>
      </c>
      <c r="CD155" s="65">
        <f>+demanda!CD155*HTDCOEF!CD155</f>
        <v>940988</v>
      </c>
      <c r="CE155" s="65">
        <f>+demanda!CE155*HTDCOEF!CE155</f>
        <v>203090</v>
      </c>
      <c r="CF155" s="65">
        <f>+demanda!CF155*HTDCOEF!CF155</f>
        <v>216966</v>
      </c>
      <c r="CG155" s="65">
        <f>+demanda!CG155*HTDCOEF!CG155</f>
        <v>331229</v>
      </c>
      <c r="CH155" s="65">
        <f>+demanda!CH155*HTDCOEF!CH155</f>
        <v>64452</v>
      </c>
      <c r="CI155" s="65">
        <f>+demanda!CI155*HTDCOEF!CI155</f>
        <v>237539</v>
      </c>
      <c r="CJ155" s="65">
        <f>+demanda!CJ155*HTDCOEF!CJ155</f>
        <v>247114</v>
      </c>
      <c r="CK155" s="65">
        <f>+demanda!CK155*HTDCOEF!CK155</f>
        <v>11249</v>
      </c>
      <c r="CL155" s="65">
        <f>+demanda!CL155*HTDCOEF!CL155</f>
        <v>1826249</v>
      </c>
      <c r="CM155" s="65">
        <f>+demanda!CM155*HTDCOEF!CM155</f>
        <v>451492</v>
      </c>
    </row>
    <row r="156" spans="1:91" s="59" customFormat="1" x14ac:dyDescent="0.3">
      <c r="A156" s="60" t="s">
        <v>365</v>
      </c>
      <c r="B156" s="65">
        <f>+demanda!B156*HTDCOEF!B156</f>
        <v>11753507</v>
      </c>
      <c r="C156" s="65">
        <f>+demanda!C156*HTDCOEF!C156</f>
        <v>2013198</v>
      </c>
      <c r="D156" s="65">
        <f>+demanda!D156*HTDCOEF!D156</f>
        <v>1741692</v>
      </c>
      <c r="E156" s="65">
        <f>+demanda!E156*HTDCOEF!E156</f>
        <v>893661</v>
      </c>
      <c r="F156" s="65">
        <f>+demanda!F156*HTDCOEF!F156</f>
        <v>2149212</v>
      </c>
      <c r="G156" s="65">
        <f>+demanda!G156*HTDCOEF!G156</f>
        <v>917581</v>
      </c>
      <c r="H156" s="65">
        <f>+demanda!H156*HTDCOEF!H156</f>
        <v>1170483</v>
      </c>
      <c r="I156" s="65">
        <f>+demanda!I156*HTDCOEF!I156</f>
        <v>4991258</v>
      </c>
      <c r="J156" s="65">
        <f>+demanda!J156*HTDCOEF!J156</f>
        <v>987854</v>
      </c>
      <c r="K156" s="65">
        <f>+demanda!K156*HTDCOEF!K156</f>
        <v>177047</v>
      </c>
      <c r="L156" s="65">
        <f>+demanda!L156*HTDCOEF!L156</f>
        <v>235293</v>
      </c>
      <c r="M156" s="65">
        <f>+demanda!M156*HTDCOEF!M156</f>
        <v>691162</v>
      </c>
      <c r="N156" s="65">
        <f>+demanda!N156*HTDCOEF!N156</f>
        <v>477553</v>
      </c>
      <c r="O156" s="65">
        <f>+demanda!O156*HTDCOEF!O156</f>
        <v>536583</v>
      </c>
      <c r="P156" s="65">
        <f>+demanda!P156*HTDCOEF!P156</f>
        <v>6762248</v>
      </c>
      <c r="Q156" s="65">
        <f>+demanda!Q156*HTDCOEF!Q156</f>
        <v>1025343</v>
      </c>
      <c r="R156" s="65">
        <f>+demanda!R156*HTDCOEF!R156</f>
        <v>1564645</v>
      </c>
      <c r="S156" s="65">
        <f>+demanda!S156*HTDCOEF!S156</f>
        <v>658368</v>
      </c>
      <c r="T156" s="65">
        <f>+demanda!T156*HTDCOEF!T156</f>
        <v>1458050</v>
      </c>
      <c r="U156" s="65">
        <f>+demanda!U156*HTDCOEF!U156</f>
        <v>440028</v>
      </c>
      <c r="V156" s="65">
        <f>+demanda!V156*HTDCOEF!V156</f>
        <v>633900</v>
      </c>
      <c r="W156" s="65">
        <f>+demanda!W156*HTDCOEF!W156</f>
        <v>38965938</v>
      </c>
      <c r="X156" s="65">
        <f>+demanda!X156*HTDCOEF!X156</f>
        <v>6077011</v>
      </c>
      <c r="Y156" s="65">
        <f>+demanda!Y156*HTDCOEF!Y156</f>
        <v>9364391</v>
      </c>
      <c r="Z156" s="65">
        <f>+demanda!Z156*HTDCOEF!Z156</f>
        <v>5974213</v>
      </c>
      <c r="AA156" s="65">
        <f>+demanda!AA156*HTDCOEF!AA156</f>
        <v>6650004</v>
      </c>
      <c r="AB156" s="65">
        <f>+demanda!AB156*HTDCOEF!AB156</f>
        <v>3177788</v>
      </c>
      <c r="AC156" s="65">
        <f>+demanda!AC156*HTDCOEF!AC156</f>
        <v>2328196</v>
      </c>
      <c r="AD156" s="65">
        <f>+demanda!AD156*HTDCOEF!AD156</f>
        <v>11754777</v>
      </c>
      <c r="AE156" s="65">
        <f>+demanda!AE156*HTDCOEF!AE156</f>
        <v>2512737</v>
      </c>
      <c r="AF156" s="65">
        <f>+demanda!AF156*HTDCOEF!AF156</f>
        <v>652181</v>
      </c>
      <c r="AG156" s="65">
        <f>+demanda!AG156*HTDCOEF!AG156</f>
        <v>980202</v>
      </c>
      <c r="AH156" s="65">
        <f>+demanda!AH156*HTDCOEF!AH156</f>
        <v>1520153</v>
      </c>
      <c r="AI156" s="65">
        <f>+demanda!AI156*HTDCOEF!AI156</f>
        <v>1481862</v>
      </c>
      <c r="AJ156" s="65">
        <f>+demanda!AJ156*HTDCOEF!AJ156</f>
        <v>926240</v>
      </c>
      <c r="AK156" s="65">
        <f>+demanda!AK156*HTDCOEF!AK156</f>
        <v>27211161</v>
      </c>
      <c r="AL156" s="65">
        <f>+demanda!AL156*HTDCOEF!AL156</f>
        <v>3564274</v>
      </c>
      <c r="AM156" s="65">
        <f>+demanda!AM156*HTDCOEF!AM156</f>
        <v>8712210</v>
      </c>
      <c r="AN156" s="65">
        <f>+demanda!AN156*HTDCOEF!AN156</f>
        <v>4994011</v>
      </c>
      <c r="AO156" s="65">
        <f>+demanda!AO156*HTDCOEF!AO156</f>
        <v>5129851</v>
      </c>
      <c r="AP156" s="65">
        <f>+demanda!AP156*HTDCOEF!AP156</f>
        <v>1695926</v>
      </c>
      <c r="AQ156" s="65">
        <f>+demanda!AQ156*HTDCOEF!AQ156</f>
        <v>1401956</v>
      </c>
      <c r="AR156" s="65">
        <f>+demanda!AR156*HTDCOEF!AR156</f>
        <v>181652</v>
      </c>
      <c r="AS156" s="65">
        <f>+demanda!AS156*HTDCOEF!AS156</f>
        <v>310788</v>
      </c>
      <c r="AT156" s="65">
        <f>+demanda!AT156*HTDCOEF!AT156</f>
        <v>108507</v>
      </c>
      <c r="AU156" s="65">
        <f>+demanda!AU156*HTDCOEF!AU156</f>
        <v>259671</v>
      </c>
      <c r="AV156" s="65">
        <f>+demanda!AV156*HTDCOEF!AV156</f>
        <v>141535</v>
      </c>
      <c r="AW156" s="65">
        <f>+demanda!AW156*HTDCOEF!AW156</f>
        <v>54869</v>
      </c>
      <c r="AX156" s="65">
        <f>+demanda!AX156*HTDCOEF!AX156</f>
        <v>615514</v>
      </c>
      <c r="AY156" s="65">
        <f>+demanda!AY156*HTDCOEF!AY156</f>
        <v>340661</v>
      </c>
      <c r="AZ156" s="65">
        <f>+demanda!AZ156*HTDCOEF!AZ156</f>
        <v>138578</v>
      </c>
      <c r="BA156" s="65">
        <f>+demanda!BA156*HTDCOEF!BA156</f>
        <v>199561</v>
      </c>
      <c r="BB156" s="65">
        <f>+demanda!BB156*HTDCOEF!BB156</f>
        <v>55851</v>
      </c>
      <c r="BC156" s="65">
        <f>+demanda!BC156*HTDCOEF!BC156</f>
        <v>127818</v>
      </c>
      <c r="BD156" s="65">
        <f>+demanda!BD156*HTDCOEF!BD156</f>
        <v>95525</v>
      </c>
      <c r="BE156" s="65">
        <f>+demanda!BE156*HTDCOEF!BE156</f>
        <v>46450</v>
      </c>
      <c r="BF156" s="65">
        <f>+demanda!BF156*HTDCOEF!BF156</f>
        <v>186539</v>
      </c>
      <c r="BG156" s="65">
        <f>+demanda!BG156*HTDCOEF!BG156</f>
        <v>137532</v>
      </c>
      <c r="BH156" s="65">
        <f>+demanda!BH156*HTDCOEF!BH156</f>
        <v>43074</v>
      </c>
      <c r="BI156" s="65">
        <f>+demanda!BI156*HTDCOEF!BI156</f>
        <v>111227</v>
      </c>
      <c r="BJ156" s="65">
        <f>+demanda!BJ156*HTDCOEF!BJ156</f>
        <v>52655</v>
      </c>
      <c r="BK156" s="65">
        <f>+demanda!BK156*HTDCOEF!BK156</f>
        <v>131853</v>
      </c>
      <c r="BL156" s="65">
        <f>+demanda!BL156*HTDCOEF!BL156</f>
        <v>46011</v>
      </c>
      <c r="BM156" s="65">
        <f>+demanda!BM156*HTDCOEF!BM156</f>
        <v>8419</v>
      </c>
      <c r="BN156" s="65">
        <f>+demanda!BN156*HTDCOEF!BN156</f>
        <v>428976</v>
      </c>
      <c r="BO156" s="65">
        <f>+demanda!BO156*HTDCOEF!BO156</f>
        <v>203128</v>
      </c>
      <c r="BP156" s="65">
        <f>+demanda!BP156*HTDCOEF!BP156</f>
        <v>661464</v>
      </c>
      <c r="BQ156" s="65">
        <f>+demanda!BQ156*HTDCOEF!BQ156</f>
        <v>1005895</v>
      </c>
      <c r="BR156" s="65">
        <f>+demanda!BR156*HTDCOEF!BR156</f>
        <v>179594</v>
      </c>
      <c r="BS156" s="65">
        <f>+demanda!BS156*HTDCOEF!BS156</f>
        <v>566362</v>
      </c>
      <c r="BT156" s="65">
        <f>+demanda!BT156*HTDCOEF!BT156</f>
        <v>541419</v>
      </c>
      <c r="BU156" s="65">
        <f>+demanda!BU156*HTDCOEF!BU156</f>
        <v>97754</v>
      </c>
      <c r="BV156" s="65">
        <f>+demanda!BV156*HTDCOEF!BV156</f>
        <v>2336863</v>
      </c>
      <c r="BW156" s="65">
        <f>+demanda!BW156*HTDCOEF!BW156</f>
        <v>687662</v>
      </c>
      <c r="BX156" s="65">
        <f>+demanda!BX156*HTDCOEF!BX156</f>
        <v>463225</v>
      </c>
      <c r="BY156" s="65">
        <f>+demanda!BY156*HTDCOEF!BY156</f>
        <v>576532</v>
      </c>
      <c r="BZ156" s="65">
        <f>+demanda!BZ156*HTDCOEF!BZ156</f>
        <v>92630</v>
      </c>
      <c r="CA156" s="65">
        <f>+demanda!CA156*HTDCOEF!CA156</f>
        <v>268009</v>
      </c>
      <c r="CB156" s="65">
        <f>+demanda!CB156*HTDCOEF!CB156</f>
        <v>315023</v>
      </c>
      <c r="CC156" s="65">
        <f>+demanda!CC156*HTDCOEF!CC156</f>
        <v>84794</v>
      </c>
      <c r="CD156" s="65">
        <f>+demanda!CD156*HTDCOEF!CD156</f>
        <v>480155</v>
      </c>
      <c r="CE156" s="65">
        <f>+demanda!CE156*HTDCOEF!CE156</f>
        <v>232368</v>
      </c>
      <c r="CF156" s="65">
        <f>+demanda!CF156*HTDCOEF!CF156</f>
        <v>198238</v>
      </c>
      <c r="CG156" s="65">
        <f>+demanda!CG156*HTDCOEF!CG156</f>
        <v>429362</v>
      </c>
      <c r="CH156" s="65">
        <f>+demanda!CH156*HTDCOEF!CH156</f>
        <v>86964</v>
      </c>
      <c r="CI156" s="65">
        <f>+demanda!CI156*HTDCOEF!CI156</f>
        <v>298353</v>
      </c>
      <c r="CJ156" s="65">
        <f>+demanda!CJ156*HTDCOEF!CJ156</f>
        <v>226395</v>
      </c>
      <c r="CK156" s="65">
        <f>+demanda!CK156*HTDCOEF!CK156</f>
        <v>12959</v>
      </c>
      <c r="CL156" s="65">
        <f>+demanda!CL156*HTDCOEF!CL156</f>
        <v>1856708</v>
      </c>
      <c r="CM156" s="65">
        <f>+demanda!CM156*HTDCOEF!CM156</f>
        <v>455294</v>
      </c>
    </row>
    <row r="157" spans="1:91" s="59" customFormat="1" x14ac:dyDescent="0.3">
      <c r="A157" s="60" t="s">
        <v>366</v>
      </c>
      <c r="B157" s="65">
        <f>+demanda!B157*HTDCOEF!B157</f>
        <v>10757739</v>
      </c>
      <c r="C157" s="65">
        <f>+demanda!C157*HTDCOEF!C157</f>
        <v>1835740</v>
      </c>
      <c r="D157" s="65">
        <f>+demanda!D157*HTDCOEF!D157</f>
        <v>1360646</v>
      </c>
      <c r="E157" s="65">
        <f>+demanda!E157*HTDCOEF!E157</f>
        <v>985132</v>
      </c>
      <c r="F157" s="65">
        <f>+demanda!F157*HTDCOEF!F157</f>
        <v>1936191</v>
      </c>
      <c r="G157" s="65">
        <f>+demanda!G157*HTDCOEF!G157</f>
        <v>839583</v>
      </c>
      <c r="H157" s="65">
        <f>+demanda!H157*HTDCOEF!H157</f>
        <v>1228195</v>
      </c>
      <c r="I157" s="65">
        <f>+demanda!I157*HTDCOEF!I157</f>
        <v>4523969</v>
      </c>
      <c r="J157" s="65">
        <f>+demanda!J157*HTDCOEF!J157</f>
        <v>795523</v>
      </c>
      <c r="K157" s="65">
        <f>+demanda!K157*HTDCOEF!K157</f>
        <v>162615</v>
      </c>
      <c r="L157" s="65">
        <f>+demanda!L157*HTDCOEF!L157</f>
        <v>200645</v>
      </c>
      <c r="M157" s="65">
        <f>+demanda!M157*HTDCOEF!M157</f>
        <v>608812</v>
      </c>
      <c r="N157" s="65">
        <f>+demanda!N157*HTDCOEF!N157</f>
        <v>410411</v>
      </c>
      <c r="O157" s="65">
        <f>+demanda!O157*HTDCOEF!O157</f>
        <v>563246</v>
      </c>
      <c r="P157" s="65">
        <f>+demanda!P157*HTDCOEF!P157</f>
        <v>6233770</v>
      </c>
      <c r="Q157" s="65">
        <f>+demanda!Q157*HTDCOEF!Q157</f>
        <v>1040217</v>
      </c>
      <c r="R157" s="65">
        <f>+demanda!R157*HTDCOEF!R157</f>
        <v>1198031</v>
      </c>
      <c r="S157" s="65">
        <f>+demanda!S157*HTDCOEF!S157</f>
        <v>784487</v>
      </c>
      <c r="T157" s="65">
        <f>+demanda!T157*HTDCOEF!T157</f>
        <v>1327379</v>
      </c>
      <c r="U157" s="65">
        <f>+demanda!U157*HTDCOEF!U157</f>
        <v>429172</v>
      </c>
      <c r="V157" s="65">
        <f>+demanda!V157*HTDCOEF!V157</f>
        <v>664949</v>
      </c>
      <c r="W157" s="65">
        <f>+demanda!W157*HTDCOEF!W157</f>
        <v>33836772</v>
      </c>
      <c r="X157" s="65">
        <f>+demanda!X157*HTDCOEF!X157</f>
        <v>5141230</v>
      </c>
      <c r="Y157" s="65">
        <f>+demanda!Y157*HTDCOEF!Y157</f>
        <v>7041981</v>
      </c>
      <c r="Z157" s="65">
        <f>+demanda!Z157*HTDCOEF!Z157</f>
        <v>6440956</v>
      </c>
      <c r="AA157" s="65">
        <f>+demanda!AA157*HTDCOEF!AA157</f>
        <v>5221686</v>
      </c>
      <c r="AB157" s="65">
        <f>+demanda!AB157*HTDCOEF!AB157</f>
        <v>2691347</v>
      </c>
      <c r="AC157" s="65">
        <f>+demanda!AC157*HTDCOEF!AC157</f>
        <v>2522790</v>
      </c>
      <c r="AD157" s="65">
        <f>+demanda!AD157*HTDCOEF!AD157</f>
        <v>9614409</v>
      </c>
      <c r="AE157" s="65">
        <f>+demanda!AE157*HTDCOEF!AE157</f>
        <v>1665690</v>
      </c>
      <c r="AF157" s="65">
        <f>+demanda!AF157*HTDCOEF!AF157</f>
        <v>511919</v>
      </c>
      <c r="AG157" s="65">
        <f>+demanda!AG157*HTDCOEF!AG157</f>
        <v>759636</v>
      </c>
      <c r="AH157" s="65">
        <f>+demanda!AH157*HTDCOEF!AH157</f>
        <v>1173598</v>
      </c>
      <c r="AI157" s="65">
        <f>+demanda!AI157*HTDCOEF!AI157</f>
        <v>1114650</v>
      </c>
      <c r="AJ157" s="65">
        <f>+demanda!AJ157*HTDCOEF!AJ157</f>
        <v>1002672</v>
      </c>
      <c r="AK157" s="65">
        <f>+demanda!AK157*HTDCOEF!AK157</f>
        <v>24222363</v>
      </c>
      <c r="AL157" s="65">
        <f>+demanda!AL157*HTDCOEF!AL157</f>
        <v>3475540</v>
      </c>
      <c r="AM157" s="65">
        <f>+demanda!AM157*HTDCOEF!AM157</f>
        <v>6530063</v>
      </c>
      <c r="AN157" s="65">
        <f>+demanda!AN157*HTDCOEF!AN157</f>
        <v>5681320</v>
      </c>
      <c r="AO157" s="65">
        <f>+demanda!AO157*HTDCOEF!AO157</f>
        <v>4048088</v>
      </c>
      <c r="AP157" s="65">
        <f>+demanda!AP157*HTDCOEF!AP157</f>
        <v>1576697</v>
      </c>
      <c r="AQ157" s="65">
        <f>+demanda!AQ157*HTDCOEF!AQ157</f>
        <v>1520119</v>
      </c>
      <c r="AR157" s="65">
        <f>+demanda!AR157*HTDCOEF!AR157</f>
        <v>101292</v>
      </c>
      <c r="AS157" s="65">
        <f>+demanda!AS157*HTDCOEF!AS157</f>
        <v>246232</v>
      </c>
      <c r="AT157" s="65">
        <f>+demanda!AT157*HTDCOEF!AT157</f>
        <v>111408</v>
      </c>
      <c r="AU157" s="65">
        <f>+demanda!AU157*HTDCOEF!AU157</f>
        <v>264549</v>
      </c>
      <c r="AV157" s="65">
        <f>+demanda!AV157*HTDCOEF!AV157</f>
        <v>78792</v>
      </c>
      <c r="AW157" s="65">
        <f>+demanda!AW157*HTDCOEF!AW157</f>
        <v>59296</v>
      </c>
      <c r="AX157" s="65">
        <f>+demanda!AX157*HTDCOEF!AX157</f>
        <v>602045</v>
      </c>
      <c r="AY157" s="65">
        <f>+demanda!AY157*HTDCOEF!AY157</f>
        <v>372127</v>
      </c>
      <c r="AZ157" s="65">
        <f>+demanda!AZ157*HTDCOEF!AZ157</f>
        <v>70109</v>
      </c>
      <c r="BA157" s="65">
        <f>+demanda!BA157*HTDCOEF!BA157</f>
        <v>139559</v>
      </c>
      <c r="BB157" s="65">
        <f>+demanda!BB157*HTDCOEF!BB157</f>
        <v>55430</v>
      </c>
      <c r="BC157" s="65">
        <f>+demanda!BC157*HTDCOEF!BC157</f>
        <v>120330</v>
      </c>
      <c r="BD157" s="65">
        <f>+demanda!BD157*HTDCOEF!BD157</f>
        <v>55042</v>
      </c>
      <c r="BE157" s="65">
        <f>+demanda!BE157*HTDCOEF!BE157</f>
        <v>50792</v>
      </c>
      <c r="BF157" s="65">
        <f>+demanda!BF157*HTDCOEF!BF157</f>
        <v>163918</v>
      </c>
      <c r="BG157" s="65">
        <f>+demanda!BG157*HTDCOEF!BG157</f>
        <v>140343</v>
      </c>
      <c r="BH157" s="65">
        <f>+demanda!BH157*HTDCOEF!BH157</f>
        <v>31183</v>
      </c>
      <c r="BI157" s="65">
        <f>+demanda!BI157*HTDCOEF!BI157</f>
        <v>106673</v>
      </c>
      <c r="BJ157" s="65">
        <f>+demanda!BJ157*HTDCOEF!BJ157</f>
        <v>55978</v>
      </c>
      <c r="BK157" s="65">
        <f>+demanda!BK157*HTDCOEF!BK157</f>
        <v>144219</v>
      </c>
      <c r="BL157" s="65">
        <f>+demanda!BL157*HTDCOEF!BL157</f>
        <v>23750</v>
      </c>
      <c r="BM157" s="65">
        <f>+demanda!BM157*HTDCOEF!BM157</f>
        <v>8504</v>
      </c>
      <c r="BN157" s="65">
        <f>+demanda!BN157*HTDCOEF!BN157</f>
        <v>438127</v>
      </c>
      <c r="BO157" s="65">
        <f>+demanda!BO157*HTDCOEF!BO157</f>
        <v>231784</v>
      </c>
      <c r="BP157" s="65">
        <f>+demanda!BP157*HTDCOEF!BP157</f>
        <v>314938</v>
      </c>
      <c r="BQ157" s="65">
        <f>+demanda!BQ157*HTDCOEF!BQ157</f>
        <v>753410</v>
      </c>
      <c r="BR157" s="65">
        <f>+demanda!BR157*HTDCOEF!BR157</f>
        <v>202707</v>
      </c>
      <c r="BS157" s="65">
        <f>+demanda!BS157*HTDCOEF!BS157</f>
        <v>558604</v>
      </c>
      <c r="BT157" s="65">
        <f>+demanda!BT157*HTDCOEF!BT157</f>
        <v>254670</v>
      </c>
      <c r="BU157" s="65">
        <f>+demanda!BU157*HTDCOEF!BU157</f>
        <v>101516</v>
      </c>
      <c r="BV157" s="65">
        <f>+demanda!BV157*HTDCOEF!BV157</f>
        <v>2188021</v>
      </c>
      <c r="BW157" s="65">
        <f>+demanda!BW157*HTDCOEF!BW157</f>
        <v>767363</v>
      </c>
      <c r="BX157" s="65">
        <f>+demanda!BX157*HTDCOEF!BX157</f>
        <v>174965</v>
      </c>
      <c r="BY157" s="65">
        <f>+demanda!BY157*HTDCOEF!BY157</f>
        <v>339552</v>
      </c>
      <c r="BZ157" s="65">
        <f>+demanda!BZ157*HTDCOEF!BZ157</f>
        <v>101430</v>
      </c>
      <c r="CA157" s="65">
        <f>+demanda!CA157*HTDCOEF!CA157</f>
        <v>227440</v>
      </c>
      <c r="CB157" s="65">
        <f>+demanda!CB157*HTDCOEF!CB157</f>
        <v>132819</v>
      </c>
      <c r="CC157" s="65">
        <f>+demanda!CC157*HTDCOEF!CC157</f>
        <v>88102</v>
      </c>
      <c r="CD157" s="65">
        <f>+demanda!CD157*HTDCOEF!CD157</f>
        <v>356327</v>
      </c>
      <c r="CE157" s="65">
        <f>+demanda!CE157*HTDCOEF!CE157</f>
        <v>245055</v>
      </c>
      <c r="CF157" s="65">
        <f>+demanda!CF157*HTDCOEF!CF157</f>
        <v>139974</v>
      </c>
      <c r="CG157" s="65">
        <f>+demanda!CG157*HTDCOEF!CG157</f>
        <v>413858</v>
      </c>
      <c r="CH157" s="65">
        <f>+demanda!CH157*HTDCOEF!CH157</f>
        <v>101277</v>
      </c>
      <c r="CI157" s="65">
        <f>+demanda!CI157*HTDCOEF!CI157</f>
        <v>331164</v>
      </c>
      <c r="CJ157" s="65">
        <f>+demanda!CJ157*HTDCOEF!CJ157</f>
        <v>121850</v>
      </c>
      <c r="CK157" s="65">
        <f>+demanda!CK157*HTDCOEF!CK157</f>
        <v>13414</v>
      </c>
      <c r="CL157" s="65">
        <f>+demanda!CL157*HTDCOEF!CL157</f>
        <v>1831695</v>
      </c>
      <c r="CM157" s="65">
        <f>+demanda!CM157*HTDCOEF!CM157</f>
        <v>522307</v>
      </c>
    </row>
    <row r="158" spans="1:91" s="59" customFormat="1" x14ac:dyDescent="0.3">
      <c r="A158" s="60" t="s">
        <v>367</v>
      </c>
      <c r="B158" s="65">
        <f>+demanda!B158*HTDCOEF!B158</f>
        <v>7152418</v>
      </c>
      <c r="C158" s="65">
        <f>+demanda!C158*HTDCOEF!C158</f>
        <v>1269391</v>
      </c>
      <c r="D158" s="65">
        <f>+demanda!D158*HTDCOEF!D158</f>
        <v>121271</v>
      </c>
      <c r="E158" s="65">
        <f>+demanda!E158*HTDCOEF!E158</f>
        <v>921709</v>
      </c>
      <c r="F158" s="65">
        <f>+demanda!F158*HTDCOEF!F158</f>
        <v>1250229</v>
      </c>
      <c r="G158" s="65">
        <f>+demanda!G158*HTDCOEF!G158</f>
        <v>586649</v>
      </c>
      <c r="H158" s="65">
        <f>+demanda!H158*HTDCOEF!H158</f>
        <v>1125101</v>
      </c>
      <c r="I158" s="65">
        <f>+demanda!I158*HTDCOEF!I158</f>
        <v>3755355</v>
      </c>
      <c r="J158" s="65">
        <f>+demanda!J158*HTDCOEF!J158</f>
        <v>673668</v>
      </c>
      <c r="K158" s="65">
        <f>+demanda!K158*HTDCOEF!K158</f>
        <v>39934</v>
      </c>
      <c r="L158" s="65">
        <f>+demanda!L158*HTDCOEF!L158</f>
        <v>153280</v>
      </c>
      <c r="M158" s="65">
        <f>+demanda!M158*HTDCOEF!M158</f>
        <v>484693</v>
      </c>
      <c r="N158" s="65">
        <f>+demanda!N158*HTDCOEF!N158</f>
        <v>330683</v>
      </c>
      <c r="O158" s="65">
        <f>+demanda!O158*HTDCOEF!O158</f>
        <v>591976</v>
      </c>
      <c r="P158" s="65">
        <f>+demanda!P158*HTDCOEF!P158</f>
        <v>3397063</v>
      </c>
      <c r="Q158" s="65">
        <f>+demanda!Q158*HTDCOEF!Q158</f>
        <v>595723</v>
      </c>
      <c r="R158" s="65">
        <f>+demanda!R158*HTDCOEF!R158</f>
        <v>81337</v>
      </c>
      <c r="S158" s="65">
        <f>+demanda!S158*HTDCOEF!S158</f>
        <v>768429</v>
      </c>
      <c r="T158" s="65">
        <f>+demanda!T158*HTDCOEF!T158</f>
        <v>765536</v>
      </c>
      <c r="U158" s="65">
        <f>+demanda!U158*HTDCOEF!U158</f>
        <v>255966</v>
      </c>
      <c r="V158" s="65">
        <f>+demanda!V158*HTDCOEF!V158</f>
        <v>533125</v>
      </c>
      <c r="W158" s="65">
        <f>+demanda!W158*HTDCOEF!W158</f>
        <v>19978052</v>
      </c>
      <c r="X158" s="65">
        <f>+demanda!X158*HTDCOEF!X158</f>
        <v>3068171</v>
      </c>
      <c r="Y158" s="65">
        <f>+demanda!Y158*HTDCOEF!Y158</f>
        <v>407673</v>
      </c>
      <c r="Z158" s="65">
        <f>+demanda!Z158*HTDCOEF!Z158</f>
        <v>6072981</v>
      </c>
      <c r="AA158" s="65">
        <f>+demanda!AA158*HTDCOEF!AA158</f>
        <v>2723985</v>
      </c>
      <c r="AB158" s="65">
        <f>+demanda!AB158*HTDCOEF!AB158</f>
        <v>1899397</v>
      </c>
      <c r="AC158" s="65">
        <f>+demanda!AC158*HTDCOEF!AC158</f>
        <v>2275915</v>
      </c>
      <c r="AD158" s="65">
        <f>+demanda!AD158*HTDCOEF!AD158</f>
        <v>7578414</v>
      </c>
      <c r="AE158" s="65">
        <f>+demanda!AE158*HTDCOEF!AE158</f>
        <v>1294175</v>
      </c>
      <c r="AF158" s="65">
        <f>+demanda!AF158*HTDCOEF!AF158</f>
        <v>78504</v>
      </c>
      <c r="AG158" s="65">
        <f>+demanda!AG158*HTDCOEF!AG158</f>
        <v>548693</v>
      </c>
      <c r="AH158" s="65">
        <f>+demanda!AH158*HTDCOEF!AH158</f>
        <v>858002</v>
      </c>
      <c r="AI158" s="65">
        <f>+demanda!AI158*HTDCOEF!AI158</f>
        <v>954450</v>
      </c>
      <c r="AJ158" s="65">
        <f>+demanda!AJ158*HTDCOEF!AJ158</f>
        <v>1066842</v>
      </c>
      <c r="AK158" s="65">
        <f>+demanda!AK158*HTDCOEF!AK158</f>
        <v>12399638</v>
      </c>
      <c r="AL158" s="65">
        <f>+demanda!AL158*HTDCOEF!AL158</f>
        <v>1773996</v>
      </c>
      <c r="AM158" s="65">
        <f>+demanda!AM158*HTDCOEF!AM158</f>
        <v>329169</v>
      </c>
      <c r="AN158" s="65">
        <f>+demanda!AN158*HTDCOEF!AN158</f>
        <v>5524287</v>
      </c>
      <c r="AO158" s="65">
        <f>+demanda!AO158*HTDCOEF!AO158</f>
        <v>1865983</v>
      </c>
      <c r="AP158" s="65">
        <f>+demanda!AP158*HTDCOEF!AP158</f>
        <v>944947</v>
      </c>
      <c r="AQ158" s="65">
        <f>+demanda!AQ158*HTDCOEF!AQ158</f>
        <v>1209073</v>
      </c>
      <c r="AR158" s="65">
        <f>+demanda!AR158*HTDCOEF!AR158</f>
        <v>48888</v>
      </c>
      <c r="AS158" s="65">
        <f>+demanda!AS158*HTDCOEF!AS158</f>
        <v>141721</v>
      </c>
      <c r="AT158" s="65">
        <f>+demanda!AT158*HTDCOEF!AT158</f>
        <v>98036</v>
      </c>
      <c r="AU158" s="65">
        <f>+demanda!AU158*HTDCOEF!AU158</f>
        <v>206585</v>
      </c>
      <c r="AV158" s="65">
        <f>+demanda!AV158*HTDCOEF!AV158</f>
        <v>46361</v>
      </c>
      <c r="AW158" s="65">
        <f>+demanda!AW158*HTDCOEF!AW158</f>
        <v>47422</v>
      </c>
      <c r="AX158" s="65">
        <f>+demanda!AX158*HTDCOEF!AX158</f>
        <v>364981</v>
      </c>
      <c r="AY158" s="65">
        <f>+demanda!AY158*HTDCOEF!AY158</f>
        <v>315397</v>
      </c>
      <c r="AZ158" s="65">
        <f>+demanda!AZ158*HTDCOEF!AZ158</f>
        <v>34901</v>
      </c>
      <c r="BA158" s="65">
        <f>+demanda!BA158*HTDCOEF!BA158</f>
        <v>92673</v>
      </c>
      <c r="BB158" s="65">
        <f>+demanda!BB158*HTDCOEF!BB158</f>
        <v>62432</v>
      </c>
      <c r="BC158" s="65">
        <f>+demanda!BC158*HTDCOEF!BC158</f>
        <v>110953</v>
      </c>
      <c r="BD158" s="65">
        <f>+demanda!BD158*HTDCOEF!BD158</f>
        <v>35224</v>
      </c>
      <c r="BE158" s="65">
        <f>+demanda!BE158*HTDCOEF!BE158</f>
        <v>42003</v>
      </c>
      <c r="BF158" s="65">
        <f>+demanda!BF158*HTDCOEF!BF158</f>
        <v>139834</v>
      </c>
      <c r="BG158" s="65">
        <f>+demanda!BG158*HTDCOEF!BG158</f>
        <v>155648</v>
      </c>
      <c r="BH158" s="65">
        <f>+demanda!BH158*HTDCOEF!BH158</f>
        <v>13987</v>
      </c>
      <c r="BI158" s="65">
        <f>+demanda!BI158*HTDCOEF!BI158</f>
        <v>49048</v>
      </c>
      <c r="BJ158" s="65">
        <f>+demanda!BJ158*HTDCOEF!BJ158</f>
        <v>35604</v>
      </c>
      <c r="BK158" s="65">
        <f>+demanda!BK158*HTDCOEF!BK158</f>
        <v>95632</v>
      </c>
      <c r="BL158" s="65">
        <f>+demanda!BL158*HTDCOEF!BL158</f>
        <v>11137</v>
      </c>
      <c r="BM158" s="65">
        <f>+demanda!BM158*HTDCOEF!BM158</f>
        <v>5419</v>
      </c>
      <c r="BN158" s="65">
        <f>+demanda!BN158*HTDCOEF!BN158</f>
        <v>225148</v>
      </c>
      <c r="BO158" s="65">
        <f>+demanda!BO158*HTDCOEF!BO158</f>
        <v>159749</v>
      </c>
      <c r="BP158" s="65">
        <f>+demanda!BP158*HTDCOEF!BP158</f>
        <v>123704</v>
      </c>
      <c r="BQ158" s="65">
        <f>+demanda!BQ158*HTDCOEF!BQ158</f>
        <v>341556</v>
      </c>
      <c r="BR158" s="65">
        <f>+demanda!BR158*HTDCOEF!BR158</f>
        <v>165555</v>
      </c>
      <c r="BS158" s="65">
        <f>+demanda!BS158*HTDCOEF!BS158</f>
        <v>426775</v>
      </c>
      <c r="BT158" s="65">
        <f>+demanda!BT158*HTDCOEF!BT158</f>
        <v>110114</v>
      </c>
      <c r="BU158" s="65">
        <f>+demanda!BU158*HTDCOEF!BU158</f>
        <v>87235</v>
      </c>
      <c r="BV158" s="65">
        <f>+demanda!BV158*HTDCOEF!BV158</f>
        <v>1167219</v>
      </c>
      <c r="BW158" s="65">
        <f>+demanda!BW158*HTDCOEF!BW158</f>
        <v>646013</v>
      </c>
      <c r="BX158" s="65">
        <f>+demanda!BX158*HTDCOEF!BX158</f>
        <v>76730</v>
      </c>
      <c r="BY158" s="65">
        <f>+demanda!BY158*HTDCOEF!BY158</f>
        <v>197902</v>
      </c>
      <c r="BZ158" s="65">
        <f>+demanda!BZ158*HTDCOEF!BZ158</f>
        <v>106673</v>
      </c>
      <c r="CA158" s="65">
        <f>+demanda!CA158*HTDCOEF!CA158</f>
        <v>221722</v>
      </c>
      <c r="CB158" s="65">
        <f>+demanda!CB158*HTDCOEF!CB158</f>
        <v>67177</v>
      </c>
      <c r="CC158" s="65">
        <f>+demanda!CC158*HTDCOEF!CC158</f>
        <v>78022</v>
      </c>
      <c r="CD158" s="65">
        <f>+demanda!CD158*HTDCOEF!CD158</f>
        <v>268510</v>
      </c>
      <c r="CE158" s="65">
        <f>+demanda!CE158*HTDCOEF!CE158</f>
        <v>277439</v>
      </c>
      <c r="CF158" s="65">
        <f>+demanda!CF158*HTDCOEF!CF158</f>
        <v>46974</v>
      </c>
      <c r="CG158" s="65">
        <f>+demanda!CG158*HTDCOEF!CG158</f>
        <v>143654</v>
      </c>
      <c r="CH158" s="65">
        <f>+demanda!CH158*HTDCOEF!CH158</f>
        <v>58882</v>
      </c>
      <c r="CI158" s="65">
        <f>+demanda!CI158*HTDCOEF!CI158</f>
        <v>205053</v>
      </c>
      <c r="CJ158" s="65">
        <f>+demanda!CJ158*HTDCOEF!CJ158</f>
        <v>42937</v>
      </c>
      <c r="CK158" s="65">
        <f>+demanda!CK158*HTDCOEF!CK158</f>
        <v>9213</v>
      </c>
      <c r="CL158" s="65">
        <f>+demanda!CL158*HTDCOEF!CL158</f>
        <v>898709</v>
      </c>
      <c r="CM158" s="65">
        <f>+demanda!CM158*HTDCOEF!CM158</f>
        <v>368575</v>
      </c>
    </row>
    <row r="159" spans="1:91" s="59" customFormat="1" x14ac:dyDescent="0.3">
      <c r="A159" s="60" t="s">
        <v>368</v>
      </c>
      <c r="B159" s="65">
        <f>+demanda!B159*HTDCOEF!B159</f>
        <v>6561380</v>
      </c>
      <c r="C159" s="65">
        <f>+demanda!C159*HTDCOEF!C159</f>
        <v>1108517</v>
      </c>
      <c r="D159" s="65">
        <f>+demanda!D159*HTDCOEF!D159</f>
        <v>102526</v>
      </c>
      <c r="E159" s="65">
        <f>+demanda!E159*HTDCOEF!E159</f>
        <v>908820</v>
      </c>
      <c r="F159" s="65">
        <f>+demanda!F159*HTDCOEF!F159</f>
        <v>1162859</v>
      </c>
      <c r="G159" s="65">
        <f>+demanda!G159*HTDCOEF!G159</f>
        <v>541561</v>
      </c>
      <c r="H159" s="65">
        <f>+demanda!H159*HTDCOEF!H159</f>
        <v>1058633</v>
      </c>
      <c r="I159" s="65">
        <f>+demanda!I159*HTDCOEF!I159</f>
        <v>3645324</v>
      </c>
      <c r="J159" s="65">
        <f>+demanda!J159*HTDCOEF!J159</f>
        <v>643956</v>
      </c>
      <c r="K159" s="65">
        <f>+demanda!K159*HTDCOEF!K159</f>
        <v>39500</v>
      </c>
      <c r="L159" s="65">
        <f>+demanda!L159*HTDCOEF!L159</f>
        <v>161306</v>
      </c>
      <c r="M159" s="65">
        <f>+demanda!M159*HTDCOEF!M159</f>
        <v>517245</v>
      </c>
      <c r="N159" s="65">
        <f>+demanda!N159*HTDCOEF!N159</f>
        <v>326018</v>
      </c>
      <c r="O159" s="65">
        <f>+demanda!O159*HTDCOEF!O159</f>
        <v>606856</v>
      </c>
      <c r="P159" s="65">
        <f>+demanda!P159*HTDCOEF!P159</f>
        <v>2916057</v>
      </c>
      <c r="Q159" s="65">
        <f>+demanda!Q159*HTDCOEF!Q159</f>
        <v>464561</v>
      </c>
      <c r="R159" s="65">
        <f>+demanda!R159*HTDCOEF!R159</f>
        <v>63026</v>
      </c>
      <c r="S159" s="65">
        <f>+demanda!S159*HTDCOEF!S159</f>
        <v>747514</v>
      </c>
      <c r="T159" s="65">
        <f>+demanda!T159*HTDCOEF!T159</f>
        <v>645613</v>
      </c>
      <c r="U159" s="65">
        <f>+demanda!U159*HTDCOEF!U159</f>
        <v>215544</v>
      </c>
      <c r="V159" s="65">
        <f>+demanda!V159*HTDCOEF!V159</f>
        <v>451778</v>
      </c>
      <c r="W159" s="65">
        <f>+demanda!W159*HTDCOEF!W159</f>
        <v>18025526</v>
      </c>
      <c r="X159" s="65">
        <f>+demanda!X159*HTDCOEF!X159</f>
        <v>2515502</v>
      </c>
      <c r="Y159" s="65">
        <f>+demanda!Y159*HTDCOEF!Y159</f>
        <v>311450</v>
      </c>
      <c r="Z159" s="65">
        <f>+demanda!Z159*HTDCOEF!Z159</f>
        <v>5966000</v>
      </c>
      <c r="AA159" s="65">
        <f>+demanda!AA159*HTDCOEF!AA159</f>
        <v>2482516</v>
      </c>
      <c r="AB159" s="65">
        <f>+demanda!AB159*HTDCOEF!AB159</f>
        <v>1567092</v>
      </c>
      <c r="AC159" s="65">
        <f>+demanda!AC159*HTDCOEF!AC159</f>
        <v>2165912</v>
      </c>
      <c r="AD159" s="65">
        <f>+demanda!AD159*HTDCOEF!AD159</f>
        <v>7206683</v>
      </c>
      <c r="AE159" s="65">
        <f>+demanda!AE159*HTDCOEF!AE159</f>
        <v>1244788</v>
      </c>
      <c r="AF159" s="65">
        <f>+demanda!AF159*HTDCOEF!AF159</f>
        <v>84821</v>
      </c>
      <c r="AG159" s="65">
        <f>+demanda!AG159*HTDCOEF!AG159</f>
        <v>614159</v>
      </c>
      <c r="AH159" s="65">
        <f>+demanda!AH159*HTDCOEF!AH159</f>
        <v>903095</v>
      </c>
      <c r="AI159" s="65">
        <f>+demanda!AI159*HTDCOEF!AI159</f>
        <v>813574</v>
      </c>
      <c r="AJ159" s="65">
        <f>+demanda!AJ159*HTDCOEF!AJ159</f>
        <v>1121901</v>
      </c>
      <c r="AK159" s="65">
        <f>+demanda!AK159*HTDCOEF!AK159</f>
        <v>10818842</v>
      </c>
      <c r="AL159" s="65">
        <f>+demanda!AL159*HTDCOEF!AL159</f>
        <v>1270713</v>
      </c>
      <c r="AM159" s="65">
        <f>+demanda!AM159*HTDCOEF!AM159</f>
        <v>226629</v>
      </c>
      <c r="AN159" s="65">
        <f>+demanda!AN159*HTDCOEF!AN159</f>
        <v>5351841</v>
      </c>
      <c r="AO159" s="65">
        <f>+demanda!AO159*HTDCOEF!AO159</f>
        <v>1579421</v>
      </c>
      <c r="AP159" s="65">
        <f>+demanda!AP159*HTDCOEF!AP159</f>
        <v>753518</v>
      </c>
      <c r="AQ159" s="65">
        <f>+demanda!AQ159*HTDCOEF!AQ159</f>
        <v>1044011</v>
      </c>
      <c r="AR159" s="65">
        <f>+demanda!AR159*HTDCOEF!AR159</f>
        <v>50632</v>
      </c>
      <c r="AS159" s="65">
        <f>+demanda!AS159*HTDCOEF!AS159</f>
        <v>120835</v>
      </c>
      <c r="AT159" s="65">
        <f>+demanda!AT159*HTDCOEF!AT159</f>
        <v>80797</v>
      </c>
      <c r="AU159" s="65">
        <f>+demanda!AU159*HTDCOEF!AU159</f>
        <v>197086</v>
      </c>
      <c r="AV159" s="65">
        <f>+demanda!AV159*HTDCOEF!AV159</f>
        <v>34070</v>
      </c>
      <c r="AW159" s="65">
        <f>+demanda!AW159*HTDCOEF!AW159</f>
        <v>41342</v>
      </c>
      <c r="AX159" s="65">
        <f>+demanda!AX159*HTDCOEF!AX159</f>
        <v>292142</v>
      </c>
      <c r="AY159" s="65">
        <f>+demanda!AY159*HTDCOEF!AY159</f>
        <v>291612</v>
      </c>
      <c r="AZ159" s="65">
        <f>+demanda!AZ159*HTDCOEF!AZ159</f>
        <v>37013</v>
      </c>
      <c r="BA159" s="65">
        <f>+demanda!BA159*HTDCOEF!BA159</f>
        <v>88202</v>
      </c>
      <c r="BB159" s="65">
        <f>+demanda!BB159*HTDCOEF!BB159</f>
        <v>54363</v>
      </c>
      <c r="BC159" s="65">
        <f>+demanda!BC159*HTDCOEF!BC159</f>
        <v>123180</v>
      </c>
      <c r="BD159" s="65">
        <f>+demanda!BD159*HTDCOEF!BD159</f>
        <v>28270</v>
      </c>
      <c r="BE159" s="65">
        <f>+demanda!BE159*HTDCOEF!BE159</f>
        <v>38156</v>
      </c>
      <c r="BF159" s="65">
        <f>+demanda!BF159*HTDCOEF!BF159</f>
        <v>120096</v>
      </c>
      <c r="BG159" s="65">
        <f>+demanda!BG159*HTDCOEF!BG159</f>
        <v>154675</v>
      </c>
      <c r="BH159" s="65">
        <f>+demanda!BH159*HTDCOEF!BH159</f>
        <v>13619</v>
      </c>
      <c r="BI159" s="65">
        <f>+demanda!BI159*HTDCOEF!BI159</f>
        <v>32633</v>
      </c>
      <c r="BJ159" s="65">
        <f>+demanda!BJ159*HTDCOEF!BJ159</f>
        <v>26434</v>
      </c>
      <c r="BK159" s="65">
        <f>+demanda!BK159*HTDCOEF!BK159</f>
        <v>73906</v>
      </c>
      <c r="BL159" s="65">
        <f>+demanda!BL159*HTDCOEF!BL159</f>
        <v>5800</v>
      </c>
      <c r="BM159" s="65">
        <f>+demanda!BM159*HTDCOEF!BM159</f>
        <v>3185</v>
      </c>
      <c r="BN159" s="65">
        <f>+demanda!BN159*HTDCOEF!BN159</f>
        <v>172046</v>
      </c>
      <c r="BO159" s="65">
        <f>+demanda!BO159*HTDCOEF!BO159</f>
        <v>136937</v>
      </c>
      <c r="BP159" s="65">
        <f>+demanda!BP159*HTDCOEF!BP159</f>
        <v>120150</v>
      </c>
      <c r="BQ159" s="65">
        <f>+demanda!BQ159*HTDCOEF!BQ159</f>
        <v>245614</v>
      </c>
      <c r="BR159" s="65">
        <f>+demanda!BR159*HTDCOEF!BR159</f>
        <v>146141</v>
      </c>
      <c r="BS159" s="65">
        <f>+demanda!BS159*HTDCOEF!BS159</f>
        <v>383547</v>
      </c>
      <c r="BT159" s="65">
        <f>+demanda!BT159*HTDCOEF!BT159</f>
        <v>67839</v>
      </c>
      <c r="BU159" s="65">
        <f>+demanda!BU159*HTDCOEF!BU159</f>
        <v>73597</v>
      </c>
      <c r="BV159" s="65">
        <f>+demanda!BV159*HTDCOEF!BV159</f>
        <v>894297</v>
      </c>
      <c r="BW159" s="65">
        <f>+demanda!BW159*HTDCOEF!BW159</f>
        <v>584318</v>
      </c>
      <c r="BX159" s="65">
        <f>+demanda!BX159*HTDCOEF!BX159</f>
        <v>85850</v>
      </c>
      <c r="BY159" s="65">
        <f>+demanda!BY159*HTDCOEF!BY159</f>
        <v>170875</v>
      </c>
      <c r="BZ159" s="65">
        <f>+demanda!BZ159*HTDCOEF!BZ159</f>
        <v>100321</v>
      </c>
      <c r="CA159" s="65">
        <f>+demanda!CA159*HTDCOEF!CA159</f>
        <v>238521</v>
      </c>
      <c r="CB159" s="65">
        <f>+demanda!CB159*HTDCOEF!CB159</f>
        <v>52110</v>
      </c>
      <c r="CC159" s="65">
        <f>+demanda!CC159*HTDCOEF!CC159</f>
        <v>68332</v>
      </c>
      <c r="CD159" s="65">
        <f>+demanda!CD159*HTDCOEF!CD159</f>
        <v>247630</v>
      </c>
      <c r="CE159" s="65">
        <f>+demanda!CE159*HTDCOEF!CE159</f>
        <v>281149</v>
      </c>
      <c r="CF159" s="65">
        <f>+demanda!CF159*HTDCOEF!CF159</f>
        <v>34300</v>
      </c>
      <c r="CG159" s="65">
        <f>+demanda!CG159*HTDCOEF!CG159</f>
        <v>74739</v>
      </c>
      <c r="CH159" s="65">
        <f>+demanda!CH159*HTDCOEF!CH159</f>
        <v>45820</v>
      </c>
      <c r="CI159" s="65">
        <f>+demanda!CI159*HTDCOEF!CI159</f>
        <v>145026</v>
      </c>
      <c r="CJ159" s="65">
        <f>+demanda!CJ159*HTDCOEF!CJ159</f>
        <v>15729</v>
      </c>
      <c r="CK159" s="65">
        <f>+demanda!CK159*HTDCOEF!CK159</f>
        <v>5265</v>
      </c>
      <c r="CL159" s="65">
        <f>+demanda!CL159*HTDCOEF!CL159</f>
        <v>646667</v>
      </c>
      <c r="CM159" s="65">
        <f>+demanda!CM159*HTDCOEF!CM159</f>
        <v>303169</v>
      </c>
    </row>
    <row r="160" spans="1:91" s="59" customFormat="1" x14ac:dyDescent="0.3">
      <c r="A160" s="64" t="s">
        <v>375</v>
      </c>
      <c r="B160" s="65">
        <f>+demanda!B160*HTDCOEF!B160</f>
        <v>5776075</v>
      </c>
      <c r="C160" s="65">
        <f>+demanda!C160*HTDCOEF!C160</f>
        <v>983971</v>
      </c>
      <c r="D160" s="65">
        <f>+demanda!D160*HTDCOEF!D160</f>
        <v>67535</v>
      </c>
      <c r="E160" s="65">
        <f>+demanda!E160*HTDCOEF!E160</f>
        <v>905844</v>
      </c>
      <c r="F160" s="65">
        <f>+demanda!F160*HTDCOEF!F160</f>
        <v>1063163</v>
      </c>
      <c r="G160" s="65">
        <f>+demanda!G160*HTDCOEF!G160</f>
        <v>496336</v>
      </c>
      <c r="H160" s="65">
        <f>+demanda!H160*HTDCOEF!H160</f>
        <v>949891</v>
      </c>
      <c r="I160" s="65">
        <f>+demanda!I160*HTDCOEF!I160</f>
        <v>2919287</v>
      </c>
      <c r="J160" s="65">
        <f>+demanda!J160*HTDCOEF!J160</f>
        <v>528371</v>
      </c>
      <c r="K160" s="65">
        <f>+demanda!K160*HTDCOEF!K160</f>
        <v>28073</v>
      </c>
      <c r="L160" s="65">
        <f>+demanda!L160*HTDCOEF!L160</f>
        <v>130640</v>
      </c>
      <c r="M160" s="65">
        <f>+demanda!M160*HTDCOEF!M160</f>
        <v>420488</v>
      </c>
      <c r="N160" s="65">
        <f>+demanda!N160*HTDCOEF!N160</f>
        <v>279496</v>
      </c>
      <c r="O160" s="65">
        <f>+demanda!O160*HTDCOEF!O160</f>
        <v>503084</v>
      </c>
      <c r="P160" s="65">
        <f>+demanda!P160*HTDCOEF!P160</f>
        <v>2856788</v>
      </c>
      <c r="Q160" s="65">
        <f>+demanda!Q160*HTDCOEF!Q160</f>
        <v>455600</v>
      </c>
      <c r="R160" s="65">
        <f>+demanda!R160*HTDCOEF!R160</f>
        <v>39462</v>
      </c>
      <c r="S160" s="65">
        <f>+demanda!S160*HTDCOEF!S160</f>
        <v>775205</v>
      </c>
      <c r="T160" s="65">
        <f>+demanda!T160*HTDCOEF!T160</f>
        <v>642675</v>
      </c>
      <c r="U160" s="65">
        <f>+demanda!U160*HTDCOEF!U160</f>
        <v>216839</v>
      </c>
      <c r="V160" s="65">
        <f>+demanda!V160*HTDCOEF!V160</f>
        <v>446807</v>
      </c>
      <c r="W160" s="65">
        <f>+demanda!W160*HTDCOEF!W160</f>
        <v>16910798</v>
      </c>
      <c r="X160" s="65">
        <f>+demanda!X160*HTDCOEF!X160</f>
        <v>2275127</v>
      </c>
      <c r="Y160" s="65">
        <f>+demanda!Y160*HTDCOEF!Y160</f>
        <v>237851</v>
      </c>
      <c r="Z160" s="65">
        <f>+demanda!Z160*HTDCOEF!Z160</f>
        <v>6264611</v>
      </c>
      <c r="AA160" s="65">
        <f>+demanda!AA160*HTDCOEF!AA160</f>
        <v>2392888</v>
      </c>
      <c r="AB160" s="65">
        <f>+demanda!AB160*HTDCOEF!AB160</f>
        <v>1419810</v>
      </c>
      <c r="AC160" s="65">
        <f>+demanda!AC160*HTDCOEF!AC160</f>
        <v>1960674</v>
      </c>
      <c r="AD160" s="65">
        <f>+demanda!AD160*HTDCOEF!AD160</f>
        <v>5735585</v>
      </c>
      <c r="AE160" s="65">
        <f>+demanda!AE160*HTDCOEF!AE160</f>
        <v>979974</v>
      </c>
      <c r="AF160" s="65">
        <f>+demanda!AF160*HTDCOEF!AF160</f>
        <v>70299</v>
      </c>
      <c r="AG160" s="65">
        <f>+demanda!AG160*HTDCOEF!AG160</f>
        <v>501264</v>
      </c>
      <c r="AH160" s="65">
        <f>+demanda!AH160*HTDCOEF!AH160</f>
        <v>806367</v>
      </c>
      <c r="AI160" s="65">
        <f>+demanda!AI160*HTDCOEF!AI160</f>
        <v>644685</v>
      </c>
      <c r="AJ160" s="65">
        <f>+demanda!AJ160*HTDCOEF!AJ160</f>
        <v>909763</v>
      </c>
      <c r="AK160" s="65">
        <f>+demanda!AK160*HTDCOEF!AK160</f>
        <v>11175213</v>
      </c>
      <c r="AL160" s="65">
        <f>+demanda!AL160*HTDCOEF!AL160</f>
        <v>1295152</v>
      </c>
      <c r="AM160" s="65">
        <f>+demanda!AM160*HTDCOEF!AM160</f>
        <v>167552</v>
      </c>
      <c r="AN160" s="65">
        <f>+demanda!AN160*HTDCOEF!AN160</f>
        <v>5763346</v>
      </c>
      <c r="AO160" s="65">
        <f>+demanda!AO160*HTDCOEF!AO160</f>
        <v>1586521</v>
      </c>
      <c r="AP160" s="65">
        <f>+demanda!AP160*HTDCOEF!AP160</f>
        <v>775126</v>
      </c>
      <c r="AQ160" s="65">
        <f>+demanda!AQ160*HTDCOEF!AQ160</f>
        <v>1050912</v>
      </c>
      <c r="AR160" s="65">
        <f>+demanda!AR160*HTDCOEF!AR160</f>
        <v>36982</v>
      </c>
      <c r="AS160" s="65">
        <f>+demanda!AS160*HTDCOEF!AS160</f>
        <v>100095</v>
      </c>
      <c r="AT160" s="65">
        <f>+demanda!AT160*HTDCOEF!AT160</f>
        <v>76019</v>
      </c>
      <c r="AU160" s="65">
        <f>+demanda!AU160*HTDCOEF!AU160</f>
        <v>188585</v>
      </c>
      <c r="AV160" s="65">
        <f>+demanda!AV160*HTDCOEF!AV160</f>
        <v>22418</v>
      </c>
      <c r="AW160" s="65">
        <f>+demanda!AW160*HTDCOEF!AW160</f>
        <v>33075</v>
      </c>
      <c r="AX160" s="65">
        <f>+demanda!AX160*HTDCOEF!AX160</f>
        <v>269769</v>
      </c>
      <c r="AY160" s="65">
        <f>+demanda!AY160*HTDCOEF!AY160</f>
        <v>257029</v>
      </c>
      <c r="AZ160" s="65">
        <f>+demanda!AZ160*HTDCOEF!AZ160</f>
        <v>26192</v>
      </c>
      <c r="BA160" s="65">
        <f>+demanda!BA160*HTDCOEF!BA160</f>
        <v>66447</v>
      </c>
      <c r="BB160" s="65">
        <f>+demanda!BB160*HTDCOEF!BB160</f>
        <v>50749</v>
      </c>
      <c r="BC160" s="65">
        <f>+demanda!BC160*HTDCOEF!BC160</f>
        <v>110814</v>
      </c>
      <c r="BD160" s="65">
        <f>+demanda!BD160*HTDCOEF!BD160</f>
        <v>17902</v>
      </c>
      <c r="BE160" s="65">
        <f>+demanda!BE160*HTDCOEF!BE160</f>
        <v>30364</v>
      </c>
      <c r="BF160" s="65">
        <f>+demanda!BF160*HTDCOEF!BF160</f>
        <v>97146</v>
      </c>
      <c r="BG160" s="65">
        <f>+demanda!BG160*HTDCOEF!BG160</f>
        <v>128757</v>
      </c>
      <c r="BH160" s="65">
        <f>+demanda!BH160*HTDCOEF!BH160</f>
        <v>10790</v>
      </c>
      <c r="BI160" s="65">
        <f>+demanda!BI160*HTDCOEF!BI160</f>
        <v>33648</v>
      </c>
      <c r="BJ160" s="65">
        <f>+demanda!BJ160*HTDCOEF!BJ160</f>
        <v>25270</v>
      </c>
      <c r="BK160" s="65">
        <f>+demanda!BK160*HTDCOEF!BK160</f>
        <v>77771</v>
      </c>
      <c r="BL160" s="65">
        <f>+demanda!BL160*HTDCOEF!BL160</f>
        <v>4516</v>
      </c>
      <c r="BM160" s="65">
        <f>+demanda!BM160*HTDCOEF!BM160</f>
        <v>2710</v>
      </c>
      <c r="BN160" s="65">
        <f>+demanda!BN160*HTDCOEF!BN160</f>
        <v>172623</v>
      </c>
      <c r="BO160" s="65">
        <f>+demanda!BO160*HTDCOEF!BO160</f>
        <v>128272</v>
      </c>
      <c r="BP160" s="65">
        <f>+demanda!BP160*HTDCOEF!BP160</f>
        <v>90920</v>
      </c>
      <c r="BQ160" s="65">
        <f>+demanda!BQ160*HTDCOEF!BQ160</f>
        <v>225561</v>
      </c>
      <c r="BR160" s="65">
        <f>+demanda!BR160*HTDCOEF!BR160</f>
        <v>133108</v>
      </c>
      <c r="BS160" s="65">
        <f>+demanda!BS160*HTDCOEF!BS160</f>
        <v>371568</v>
      </c>
      <c r="BT160" s="65">
        <f>+demanda!BT160*HTDCOEF!BT160</f>
        <v>54429</v>
      </c>
      <c r="BU160" s="65">
        <f>+demanda!BU160*HTDCOEF!BU160</f>
        <v>58021</v>
      </c>
      <c r="BV160" s="65">
        <f>+demanda!BV160*HTDCOEF!BV160</f>
        <v>842480</v>
      </c>
      <c r="BW160" s="65">
        <f>+demanda!BW160*HTDCOEF!BW160</f>
        <v>499041</v>
      </c>
      <c r="BX160" s="65">
        <f>+demanda!BX160*HTDCOEF!BX160</f>
        <v>57420</v>
      </c>
      <c r="BY160" s="65">
        <f>+demanda!BY160*HTDCOEF!BY160</f>
        <v>132442</v>
      </c>
      <c r="BZ160" s="65">
        <f>+demanda!BZ160*HTDCOEF!BZ160</f>
        <v>90527</v>
      </c>
      <c r="CA160" s="65">
        <f>+demanda!CA160*HTDCOEF!CA160</f>
        <v>207117</v>
      </c>
      <c r="CB160" s="65">
        <f>+demanda!CB160*HTDCOEF!CB160</f>
        <v>36056</v>
      </c>
      <c r="CC160" s="65">
        <f>+demanda!CC160*HTDCOEF!CC160</f>
        <v>53904</v>
      </c>
      <c r="CD160" s="65">
        <f>+demanda!CD160*HTDCOEF!CD160</f>
        <v>184578</v>
      </c>
      <c r="CE160" s="65">
        <f>+demanda!CE160*HTDCOEF!CE160</f>
        <v>217930</v>
      </c>
      <c r="CF160" s="65">
        <f>+demanda!CF160*HTDCOEF!CF160</f>
        <v>33500</v>
      </c>
      <c r="CG160" s="65">
        <f>+demanda!CG160*HTDCOEF!CG160</f>
        <v>93119</v>
      </c>
      <c r="CH160" s="65">
        <f>+demanda!CH160*HTDCOEF!CH160</f>
        <v>42581</v>
      </c>
      <c r="CI160" s="65">
        <f>+demanda!CI160*HTDCOEF!CI160</f>
        <v>164451</v>
      </c>
      <c r="CJ160" s="65">
        <f>+demanda!CJ160*HTDCOEF!CJ160</f>
        <v>18372</v>
      </c>
      <c r="CK160" s="65">
        <f>+demanda!CK160*HTDCOEF!CK160</f>
        <v>4117</v>
      </c>
      <c r="CL160" s="65">
        <f>+demanda!CL160*HTDCOEF!CL160</f>
        <v>657902</v>
      </c>
      <c r="CM160" s="65">
        <f>+demanda!CM160*HTDCOEF!CM160</f>
        <v>281111</v>
      </c>
    </row>
    <row r="161" spans="1:91" s="59" customFormat="1" x14ac:dyDescent="0.3">
      <c r="A161" s="64" t="s">
        <v>376</v>
      </c>
      <c r="B161" s="65">
        <f>+demanda!B161*HTDCOEF!B161</f>
        <v>6539960</v>
      </c>
      <c r="C161" s="65">
        <f>+demanda!C161*HTDCOEF!C161</f>
        <v>1210103</v>
      </c>
      <c r="D161" s="65">
        <f>+demanda!D161*HTDCOEF!D161</f>
        <v>167349</v>
      </c>
      <c r="E161" s="65">
        <f>+demanda!E161*HTDCOEF!E161</f>
        <v>924210</v>
      </c>
      <c r="F161" s="65">
        <f>+demanda!F161*HTDCOEF!F161</f>
        <v>1169902</v>
      </c>
      <c r="G161" s="65">
        <f>+demanda!G161*HTDCOEF!G161</f>
        <v>597413</v>
      </c>
      <c r="H161" s="65">
        <f>+demanda!H161*HTDCOEF!H161</f>
        <v>938401</v>
      </c>
      <c r="I161" s="65">
        <f>+demanda!I161*HTDCOEF!I161</f>
        <v>3419893</v>
      </c>
      <c r="J161" s="65">
        <f>+demanda!J161*HTDCOEF!J161</f>
        <v>683922</v>
      </c>
      <c r="K161" s="65">
        <f>+demanda!K161*HTDCOEF!K161</f>
        <v>55690</v>
      </c>
      <c r="L161" s="65">
        <f>+demanda!L161*HTDCOEF!L161</f>
        <v>133184</v>
      </c>
      <c r="M161" s="65">
        <f>+demanda!M161*HTDCOEF!M161</f>
        <v>468115</v>
      </c>
      <c r="N161" s="65">
        <f>+demanda!N161*HTDCOEF!N161</f>
        <v>338556</v>
      </c>
      <c r="O161" s="65">
        <f>+demanda!O161*HTDCOEF!O161</f>
        <v>499366</v>
      </c>
      <c r="P161" s="65">
        <f>+demanda!P161*HTDCOEF!P161</f>
        <v>3120066</v>
      </c>
      <c r="Q161" s="65">
        <f>+demanda!Q161*HTDCOEF!Q161</f>
        <v>526182</v>
      </c>
      <c r="R161" s="65">
        <f>+demanda!R161*HTDCOEF!R161</f>
        <v>111658</v>
      </c>
      <c r="S161" s="65">
        <f>+demanda!S161*HTDCOEF!S161</f>
        <v>791026</v>
      </c>
      <c r="T161" s="65">
        <f>+demanda!T161*HTDCOEF!T161</f>
        <v>701787</v>
      </c>
      <c r="U161" s="65">
        <f>+demanda!U161*HTDCOEF!U161</f>
        <v>258857</v>
      </c>
      <c r="V161" s="65">
        <f>+demanda!V161*HTDCOEF!V161</f>
        <v>439035</v>
      </c>
      <c r="W161" s="65">
        <f>+demanda!W161*HTDCOEF!W161</f>
        <v>18412444</v>
      </c>
      <c r="X161" s="65">
        <f>+demanda!X161*HTDCOEF!X161</f>
        <v>2934312</v>
      </c>
      <c r="Y161" s="65">
        <f>+demanda!Y161*HTDCOEF!Y161</f>
        <v>622366</v>
      </c>
      <c r="Z161" s="65">
        <f>+demanda!Z161*HTDCOEF!Z161</f>
        <v>5974812</v>
      </c>
      <c r="AA161" s="65">
        <f>+demanda!AA161*HTDCOEF!AA161</f>
        <v>2584837</v>
      </c>
      <c r="AB161" s="65">
        <f>+demanda!AB161*HTDCOEF!AB161</f>
        <v>1650056</v>
      </c>
      <c r="AC161" s="65">
        <f>+demanda!AC161*HTDCOEF!AC161</f>
        <v>1904664</v>
      </c>
      <c r="AD161" s="65">
        <f>+demanda!AD161*HTDCOEF!AD161</f>
        <v>6567323</v>
      </c>
      <c r="AE161" s="65">
        <f>+demanda!AE161*HTDCOEF!AE161</f>
        <v>1314090</v>
      </c>
      <c r="AF161" s="65">
        <f>+demanda!AF161*HTDCOEF!AF161</f>
        <v>152788</v>
      </c>
      <c r="AG161" s="65">
        <f>+demanda!AG161*HTDCOEF!AG161</f>
        <v>436046</v>
      </c>
      <c r="AH161" s="65">
        <f>+demanda!AH161*HTDCOEF!AH161</f>
        <v>839804</v>
      </c>
      <c r="AI161" s="65">
        <f>+demanda!AI161*HTDCOEF!AI161</f>
        <v>750879</v>
      </c>
      <c r="AJ161" s="65">
        <f>+demanda!AJ161*HTDCOEF!AJ161</f>
        <v>889050</v>
      </c>
      <c r="AK161" s="65">
        <f>+demanda!AK161*HTDCOEF!AK161</f>
        <v>11845120</v>
      </c>
      <c r="AL161" s="65">
        <f>+demanda!AL161*HTDCOEF!AL161</f>
        <v>1620222</v>
      </c>
      <c r="AM161" s="65">
        <f>+demanda!AM161*HTDCOEF!AM161</f>
        <v>469578</v>
      </c>
      <c r="AN161" s="65">
        <f>+demanda!AN161*HTDCOEF!AN161</f>
        <v>5538766</v>
      </c>
      <c r="AO161" s="65">
        <f>+demanda!AO161*HTDCOEF!AO161</f>
        <v>1745033</v>
      </c>
      <c r="AP161" s="65">
        <f>+demanda!AP161*HTDCOEF!AP161</f>
        <v>899177</v>
      </c>
      <c r="AQ161" s="65">
        <f>+demanda!AQ161*HTDCOEF!AQ161</f>
        <v>1015614</v>
      </c>
      <c r="AR161" s="65">
        <f>+demanda!AR161*HTDCOEF!AR161</f>
        <v>64254</v>
      </c>
      <c r="AS161" s="65">
        <f>+demanda!AS161*HTDCOEF!AS161</f>
        <v>127353</v>
      </c>
      <c r="AT161" s="65">
        <f>+demanda!AT161*HTDCOEF!AT161</f>
        <v>81664</v>
      </c>
      <c r="AU161" s="65">
        <f>+demanda!AU161*HTDCOEF!AU161</f>
        <v>220647</v>
      </c>
      <c r="AV161" s="65">
        <f>+demanda!AV161*HTDCOEF!AV161</f>
        <v>37989</v>
      </c>
      <c r="AW161" s="65">
        <f>+demanda!AW161*HTDCOEF!AW161</f>
        <v>39187</v>
      </c>
      <c r="AX161" s="65">
        <f>+demanda!AX161*HTDCOEF!AX161</f>
        <v>368010</v>
      </c>
      <c r="AY161" s="65">
        <f>+demanda!AY161*HTDCOEF!AY161</f>
        <v>270998</v>
      </c>
      <c r="AZ161" s="65">
        <f>+demanda!AZ161*HTDCOEF!AZ161</f>
        <v>51449</v>
      </c>
      <c r="BA161" s="65">
        <f>+demanda!BA161*HTDCOEF!BA161</f>
        <v>86588</v>
      </c>
      <c r="BB161" s="65">
        <f>+demanda!BB161*HTDCOEF!BB161</f>
        <v>54584</v>
      </c>
      <c r="BC161" s="65">
        <f>+demanda!BC161*HTDCOEF!BC161</f>
        <v>140887</v>
      </c>
      <c r="BD161" s="65">
        <f>+demanda!BD161*HTDCOEF!BD161</f>
        <v>30959</v>
      </c>
      <c r="BE161" s="65">
        <f>+demanda!BE161*HTDCOEF!BE161</f>
        <v>35579</v>
      </c>
      <c r="BF161" s="65">
        <f>+demanda!BF161*HTDCOEF!BF161</f>
        <v>153408</v>
      </c>
      <c r="BG161" s="65">
        <f>+demanda!BG161*HTDCOEF!BG161</f>
        <v>130467</v>
      </c>
      <c r="BH161" s="65">
        <f>+demanda!BH161*HTDCOEF!BH161</f>
        <v>12805</v>
      </c>
      <c r="BI161" s="65">
        <f>+demanda!BI161*HTDCOEF!BI161</f>
        <v>40765</v>
      </c>
      <c r="BJ161" s="65">
        <f>+demanda!BJ161*HTDCOEF!BJ161</f>
        <v>27080</v>
      </c>
      <c r="BK161" s="65">
        <f>+demanda!BK161*HTDCOEF!BK161</f>
        <v>79760</v>
      </c>
      <c r="BL161" s="65">
        <f>+demanda!BL161*HTDCOEF!BL161</f>
        <v>7030</v>
      </c>
      <c r="BM161" s="65">
        <f>+demanda!BM161*HTDCOEF!BM161</f>
        <v>3608</v>
      </c>
      <c r="BN161" s="65">
        <f>+demanda!BN161*HTDCOEF!BN161</f>
        <v>214602</v>
      </c>
      <c r="BO161" s="65">
        <f>+demanda!BO161*HTDCOEF!BO161</f>
        <v>140532</v>
      </c>
      <c r="BP161" s="65">
        <f>+demanda!BP161*HTDCOEF!BP161</f>
        <v>187060</v>
      </c>
      <c r="BQ161" s="65">
        <f>+demanda!BQ161*HTDCOEF!BQ161</f>
        <v>292027</v>
      </c>
      <c r="BR161" s="65">
        <f>+demanda!BR161*HTDCOEF!BR161</f>
        <v>137782</v>
      </c>
      <c r="BS161" s="65">
        <f>+demanda!BS161*HTDCOEF!BS161</f>
        <v>432044</v>
      </c>
      <c r="BT161" s="65">
        <f>+demanda!BT161*HTDCOEF!BT161</f>
        <v>103528</v>
      </c>
      <c r="BU161" s="65">
        <f>+demanda!BU161*HTDCOEF!BU161</f>
        <v>67200</v>
      </c>
      <c r="BV161" s="65">
        <f>+demanda!BV161*HTDCOEF!BV161</f>
        <v>1160539</v>
      </c>
      <c r="BW161" s="65">
        <f>+demanda!BW161*HTDCOEF!BW161</f>
        <v>554132</v>
      </c>
      <c r="BX161" s="65">
        <f>+demanda!BX161*HTDCOEF!BX161</f>
        <v>143553</v>
      </c>
      <c r="BY161" s="65">
        <f>+demanda!BY161*HTDCOEF!BY161</f>
        <v>164966</v>
      </c>
      <c r="BZ161" s="65">
        <f>+demanda!BZ161*HTDCOEF!BZ161</f>
        <v>91963</v>
      </c>
      <c r="CA161" s="65">
        <f>+demanda!CA161*HTDCOEF!CA161</f>
        <v>257814</v>
      </c>
      <c r="CB161" s="65">
        <f>+demanda!CB161*HTDCOEF!CB161</f>
        <v>69786</v>
      </c>
      <c r="CC161" s="65">
        <f>+demanda!CC161*HTDCOEF!CC161</f>
        <v>61679</v>
      </c>
      <c r="CD161" s="65">
        <f>+demanda!CD161*HTDCOEF!CD161</f>
        <v>302301</v>
      </c>
      <c r="CE161" s="65">
        <f>+demanda!CE161*HTDCOEF!CE161</f>
        <v>222029</v>
      </c>
      <c r="CF161" s="65">
        <f>+demanda!CF161*HTDCOEF!CF161</f>
        <v>43507</v>
      </c>
      <c r="CG161" s="65">
        <f>+demanda!CG161*HTDCOEF!CG161</f>
        <v>127062</v>
      </c>
      <c r="CH161" s="65">
        <f>+demanda!CH161*HTDCOEF!CH161</f>
        <v>45819</v>
      </c>
      <c r="CI161" s="65">
        <f>+demanda!CI161*HTDCOEF!CI161</f>
        <v>174231</v>
      </c>
      <c r="CJ161" s="65">
        <f>+demanda!CJ161*HTDCOEF!CJ161</f>
        <v>33742</v>
      </c>
      <c r="CK161" s="65">
        <f>+demanda!CK161*HTDCOEF!CK161</f>
        <v>5521</v>
      </c>
      <c r="CL161" s="65">
        <f>+demanda!CL161*HTDCOEF!CL161</f>
        <v>858238</v>
      </c>
      <c r="CM161" s="65">
        <f>+demanda!CM161*HTDCOEF!CM161</f>
        <v>332103</v>
      </c>
    </row>
    <row r="162" spans="1:91" s="59" customFormat="1" x14ac:dyDescent="0.3">
      <c r="A162" s="64" t="s">
        <v>377</v>
      </c>
      <c r="B162" s="65">
        <f>+demanda!B162*HTDCOEF!B162</f>
        <v>7680722</v>
      </c>
      <c r="C162" s="65">
        <f>+demanda!C162*HTDCOEF!C162</f>
        <v>1370955</v>
      </c>
      <c r="D162" s="65">
        <f>+demanda!D162*HTDCOEF!D162</f>
        <v>333877</v>
      </c>
      <c r="E162" s="65">
        <f>+demanda!E162*HTDCOEF!E162</f>
        <v>962639</v>
      </c>
      <c r="F162" s="65">
        <f>+demanda!F162*HTDCOEF!F162</f>
        <v>1401065</v>
      </c>
      <c r="G162" s="65">
        <f>+demanda!G162*HTDCOEF!G162</f>
        <v>729216</v>
      </c>
      <c r="H162" s="65">
        <f>+demanda!H162*HTDCOEF!H162</f>
        <v>1061743</v>
      </c>
      <c r="I162" s="65">
        <f>+demanda!I162*HTDCOEF!I162</f>
        <v>3780529</v>
      </c>
      <c r="J162" s="65">
        <f>+demanda!J162*HTDCOEF!J162</f>
        <v>675137</v>
      </c>
      <c r="K162" s="65">
        <f>+demanda!K162*HTDCOEF!K162</f>
        <v>106917</v>
      </c>
      <c r="L162" s="65">
        <f>+demanda!L162*HTDCOEF!L162</f>
        <v>151415</v>
      </c>
      <c r="M162" s="65">
        <f>+demanda!M162*HTDCOEF!M162</f>
        <v>537045</v>
      </c>
      <c r="N162" s="65">
        <f>+demanda!N162*HTDCOEF!N162</f>
        <v>377173</v>
      </c>
      <c r="O162" s="65">
        <f>+demanda!O162*HTDCOEF!O162</f>
        <v>514827</v>
      </c>
      <c r="P162" s="65">
        <f>+demanda!P162*HTDCOEF!P162</f>
        <v>3900193</v>
      </c>
      <c r="Q162" s="65">
        <f>+demanda!Q162*HTDCOEF!Q162</f>
        <v>695818</v>
      </c>
      <c r="R162" s="65">
        <f>+demanda!R162*HTDCOEF!R162</f>
        <v>226959</v>
      </c>
      <c r="S162" s="65">
        <f>+demanda!S162*HTDCOEF!S162</f>
        <v>811224</v>
      </c>
      <c r="T162" s="65">
        <f>+demanda!T162*HTDCOEF!T162</f>
        <v>864020</v>
      </c>
      <c r="U162" s="65">
        <f>+demanda!U162*HTDCOEF!U162</f>
        <v>352043</v>
      </c>
      <c r="V162" s="65">
        <f>+demanda!V162*HTDCOEF!V162</f>
        <v>546916</v>
      </c>
      <c r="W162" s="65">
        <f>+demanda!W162*HTDCOEF!W162</f>
        <v>22344694</v>
      </c>
      <c r="X162" s="65">
        <f>+demanda!X162*HTDCOEF!X162</f>
        <v>3627627</v>
      </c>
      <c r="Y162" s="65">
        <f>+demanda!Y162*HTDCOEF!Y162</f>
        <v>1429104</v>
      </c>
      <c r="Z162" s="65">
        <f>+demanda!Z162*HTDCOEF!Z162</f>
        <v>6139394</v>
      </c>
      <c r="AA162" s="65">
        <f>+demanda!AA162*HTDCOEF!AA162</f>
        <v>3241139</v>
      </c>
      <c r="AB162" s="65">
        <f>+demanda!AB162*HTDCOEF!AB162</f>
        <v>2274046</v>
      </c>
      <c r="AC162" s="65">
        <f>+demanda!AC162*HTDCOEF!AC162</f>
        <v>2214326</v>
      </c>
      <c r="AD162" s="65">
        <f>+demanda!AD162*HTDCOEF!AD162</f>
        <v>8016309</v>
      </c>
      <c r="AE162" s="65">
        <f>+demanda!AE162*HTDCOEF!AE162</f>
        <v>1429687</v>
      </c>
      <c r="AF162" s="65">
        <f>+demanda!AF162*HTDCOEF!AF162</f>
        <v>388334</v>
      </c>
      <c r="AG162" s="65">
        <f>+demanda!AG162*HTDCOEF!AG162</f>
        <v>538392</v>
      </c>
      <c r="AH162" s="65">
        <f>+demanda!AH162*HTDCOEF!AH162</f>
        <v>1057199</v>
      </c>
      <c r="AI162" s="65">
        <f>+demanda!AI162*HTDCOEF!AI162</f>
        <v>1019841</v>
      </c>
      <c r="AJ162" s="65">
        <f>+demanda!AJ162*HTDCOEF!AJ162</f>
        <v>933188</v>
      </c>
      <c r="AK162" s="65">
        <f>+demanda!AK162*HTDCOEF!AK162</f>
        <v>14328386</v>
      </c>
      <c r="AL162" s="65">
        <f>+demanda!AL162*HTDCOEF!AL162</f>
        <v>2197940</v>
      </c>
      <c r="AM162" s="65">
        <f>+demanda!AM162*HTDCOEF!AM162</f>
        <v>1040770</v>
      </c>
      <c r="AN162" s="65">
        <f>+demanda!AN162*HTDCOEF!AN162</f>
        <v>5601003</v>
      </c>
      <c r="AO162" s="65">
        <f>+demanda!AO162*HTDCOEF!AO162</f>
        <v>2183940</v>
      </c>
      <c r="AP162" s="65">
        <f>+demanda!AP162*HTDCOEF!AP162</f>
        <v>1254205</v>
      </c>
      <c r="AQ162" s="65">
        <f>+demanda!AQ162*HTDCOEF!AQ162</f>
        <v>1281138</v>
      </c>
      <c r="AR162" s="65">
        <f>+demanda!AR162*HTDCOEF!AR162</f>
        <v>69431</v>
      </c>
      <c r="AS162" s="65">
        <f>+demanda!AS162*HTDCOEF!AS162</f>
        <v>147453</v>
      </c>
      <c r="AT162" s="65">
        <f>+demanda!AT162*HTDCOEF!AT162</f>
        <v>98204</v>
      </c>
      <c r="AU162" s="65">
        <f>+demanda!AU162*HTDCOEF!AU162</f>
        <v>229683</v>
      </c>
      <c r="AV162" s="65">
        <f>+demanda!AV162*HTDCOEF!AV162</f>
        <v>51106</v>
      </c>
      <c r="AW162" s="65">
        <f>+demanda!AW162*HTDCOEF!AW162</f>
        <v>42570</v>
      </c>
      <c r="AX162" s="65">
        <f>+demanda!AX162*HTDCOEF!AX162</f>
        <v>423051</v>
      </c>
      <c r="AY162" s="65">
        <f>+demanda!AY162*HTDCOEF!AY162</f>
        <v>309457</v>
      </c>
      <c r="AZ162" s="65">
        <f>+demanda!AZ162*HTDCOEF!AZ162</f>
        <v>52946</v>
      </c>
      <c r="BA162" s="65">
        <f>+demanda!BA162*HTDCOEF!BA162</f>
        <v>91488</v>
      </c>
      <c r="BB162" s="65">
        <f>+demanda!BB162*HTDCOEF!BB162</f>
        <v>57394</v>
      </c>
      <c r="BC162" s="65">
        <f>+demanda!BC162*HTDCOEF!BC162</f>
        <v>125370</v>
      </c>
      <c r="BD162" s="65">
        <f>+demanda!BD162*HTDCOEF!BD162</f>
        <v>39055</v>
      </c>
      <c r="BE162" s="65">
        <f>+demanda!BE162*HTDCOEF!BE162</f>
        <v>38026</v>
      </c>
      <c r="BF162" s="65">
        <f>+demanda!BF162*HTDCOEF!BF162</f>
        <v>132671</v>
      </c>
      <c r="BG162" s="65">
        <f>+demanda!BG162*HTDCOEF!BG162</f>
        <v>138186</v>
      </c>
      <c r="BH162" s="65">
        <f>+demanda!BH162*HTDCOEF!BH162</f>
        <v>16484</v>
      </c>
      <c r="BI162" s="65">
        <f>+demanda!BI162*HTDCOEF!BI162</f>
        <v>55965</v>
      </c>
      <c r="BJ162" s="65">
        <f>+demanda!BJ162*HTDCOEF!BJ162</f>
        <v>40810</v>
      </c>
      <c r="BK162" s="65">
        <f>+demanda!BK162*HTDCOEF!BK162</f>
        <v>104312</v>
      </c>
      <c r="BL162" s="65">
        <f>+demanda!BL162*HTDCOEF!BL162</f>
        <v>12051</v>
      </c>
      <c r="BM162" s="65">
        <f>+demanda!BM162*HTDCOEF!BM162</f>
        <v>4544</v>
      </c>
      <c r="BN162" s="65">
        <f>+demanda!BN162*HTDCOEF!BN162</f>
        <v>290380</v>
      </c>
      <c r="BO162" s="65">
        <f>+demanda!BO162*HTDCOEF!BO162</f>
        <v>171271</v>
      </c>
      <c r="BP162" s="65">
        <f>+demanda!BP162*HTDCOEF!BP162</f>
        <v>245142</v>
      </c>
      <c r="BQ162" s="65">
        <f>+demanda!BQ162*HTDCOEF!BQ162</f>
        <v>374464</v>
      </c>
      <c r="BR162" s="65">
        <f>+demanda!BR162*HTDCOEF!BR162</f>
        <v>173303</v>
      </c>
      <c r="BS162" s="65">
        <f>+demanda!BS162*HTDCOEF!BS162</f>
        <v>495434</v>
      </c>
      <c r="BT162" s="65">
        <f>+demanda!BT162*HTDCOEF!BT162</f>
        <v>144951</v>
      </c>
      <c r="BU162" s="65">
        <f>+demanda!BU162*HTDCOEF!BU162</f>
        <v>79077</v>
      </c>
      <c r="BV162" s="65">
        <f>+demanda!BV162*HTDCOEF!BV162</f>
        <v>1457296</v>
      </c>
      <c r="BW162" s="65">
        <f>+demanda!BW162*HTDCOEF!BW162</f>
        <v>657960</v>
      </c>
      <c r="BX162" s="65">
        <f>+demanda!BX162*HTDCOEF!BX162</f>
        <v>183413</v>
      </c>
      <c r="BY162" s="65">
        <f>+demanda!BY162*HTDCOEF!BY162</f>
        <v>193600</v>
      </c>
      <c r="BZ162" s="65">
        <f>+demanda!BZ162*HTDCOEF!BZ162</f>
        <v>104793</v>
      </c>
      <c r="CA162" s="65">
        <f>+demanda!CA162*HTDCOEF!CA162</f>
        <v>257973</v>
      </c>
      <c r="CB162" s="65">
        <f>+demanda!CB162*HTDCOEF!CB162</f>
        <v>97642</v>
      </c>
      <c r="CC162" s="65">
        <f>+demanda!CC162*HTDCOEF!CC162</f>
        <v>70759</v>
      </c>
      <c r="CD162" s="65">
        <f>+demanda!CD162*HTDCOEF!CD162</f>
        <v>281012</v>
      </c>
      <c r="CE162" s="65">
        <f>+demanda!CE162*HTDCOEF!CE162</f>
        <v>240496</v>
      </c>
      <c r="CF162" s="65">
        <f>+demanda!CF162*HTDCOEF!CF162</f>
        <v>61729</v>
      </c>
      <c r="CG162" s="65">
        <f>+demanda!CG162*HTDCOEF!CG162</f>
        <v>180863</v>
      </c>
      <c r="CH162" s="65">
        <f>+demanda!CH162*HTDCOEF!CH162</f>
        <v>68510</v>
      </c>
      <c r="CI162" s="65">
        <f>+demanda!CI162*HTDCOEF!CI162</f>
        <v>237461</v>
      </c>
      <c r="CJ162" s="65">
        <f>+demanda!CJ162*HTDCOEF!CJ162</f>
        <v>47309</v>
      </c>
      <c r="CK162" s="65">
        <f>+demanda!CK162*HTDCOEF!CK162</f>
        <v>8319</v>
      </c>
      <c r="CL162" s="65">
        <f>+demanda!CL162*HTDCOEF!CL162</f>
        <v>1176285</v>
      </c>
      <c r="CM162" s="65">
        <f>+demanda!CM162*HTDCOEF!CM162</f>
        <v>417464</v>
      </c>
    </row>
    <row r="163" spans="1:91" s="59" customFormat="1" x14ac:dyDescent="0.3">
      <c r="A163" s="64" t="s">
        <v>378</v>
      </c>
      <c r="B163" s="65">
        <f>+demanda!B163*HTDCOEF!B163</f>
        <v>10018537</v>
      </c>
      <c r="C163" s="65">
        <f>+demanda!C163*HTDCOEF!C163</f>
        <v>1847225</v>
      </c>
      <c r="D163" s="65">
        <f>+demanda!D163*HTDCOEF!D163</f>
        <v>803616</v>
      </c>
      <c r="E163" s="65">
        <f>+demanda!E163*HTDCOEF!E163</f>
        <v>935169</v>
      </c>
      <c r="F163" s="65">
        <f>+demanda!F163*HTDCOEF!F163</f>
        <v>1969774</v>
      </c>
      <c r="G163" s="65">
        <f>+demanda!G163*HTDCOEF!G163</f>
        <v>893836</v>
      </c>
      <c r="H163" s="65">
        <f>+demanda!H163*HTDCOEF!H163</f>
        <v>1136825</v>
      </c>
      <c r="I163" s="65">
        <f>+demanda!I163*HTDCOEF!I163</f>
        <v>4547495</v>
      </c>
      <c r="J163" s="65">
        <f>+demanda!J163*HTDCOEF!J163</f>
        <v>857178</v>
      </c>
      <c r="K163" s="65">
        <f>+demanda!K163*HTDCOEF!K163</f>
        <v>98030</v>
      </c>
      <c r="L163" s="65">
        <f>+demanda!L163*HTDCOEF!L163</f>
        <v>192143</v>
      </c>
      <c r="M163" s="65">
        <f>+demanda!M163*HTDCOEF!M163</f>
        <v>687691</v>
      </c>
      <c r="N163" s="65">
        <f>+demanda!N163*HTDCOEF!N163</f>
        <v>488138</v>
      </c>
      <c r="O163" s="65">
        <f>+demanda!O163*HTDCOEF!O163</f>
        <v>518771</v>
      </c>
      <c r="P163" s="65">
        <f>+demanda!P163*HTDCOEF!P163</f>
        <v>5471041</v>
      </c>
      <c r="Q163" s="65">
        <f>+demanda!Q163*HTDCOEF!Q163</f>
        <v>990048</v>
      </c>
      <c r="R163" s="65">
        <f>+demanda!R163*HTDCOEF!R163</f>
        <v>705586</v>
      </c>
      <c r="S163" s="65">
        <f>+demanda!S163*HTDCOEF!S163</f>
        <v>743026</v>
      </c>
      <c r="T163" s="65">
        <f>+demanda!T163*HTDCOEF!T163</f>
        <v>1282083</v>
      </c>
      <c r="U163" s="65">
        <f>+demanda!U163*HTDCOEF!U163</f>
        <v>405698</v>
      </c>
      <c r="V163" s="65">
        <f>+demanda!V163*HTDCOEF!V163</f>
        <v>618054</v>
      </c>
      <c r="W163" s="65">
        <f>+demanda!W163*HTDCOEF!W163</f>
        <v>29070077</v>
      </c>
      <c r="X163" s="65">
        <f>+demanda!X163*HTDCOEF!X163</f>
        <v>5004057</v>
      </c>
      <c r="Y163" s="65">
        <f>+demanda!Y163*HTDCOEF!Y163</f>
        <v>3736772</v>
      </c>
      <c r="Z163" s="65">
        <f>+demanda!Z163*HTDCOEF!Z163</f>
        <v>5727115</v>
      </c>
      <c r="AA163" s="65">
        <f>+demanda!AA163*HTDCOEF!AA163</f>
        <v>4990114</v>
      </c>
      <c r="AB163" s="65">
        <f>+demanda!AB163*HTDCOEF!AB163</f>
        <v>2676657</v>
      </c>
      <c r="AC163" s="65">
        <f>+demanda!AC163*HTDCOEF!AC163</f>
        <v>2461609</v>
      </c>
      <c r="AD163" s="65">
        <f>+demanda!AD163*HTDCOEF!AD163</f>
        <v>10041970</v>
      </c>
      <c r="AE163" s="65">
        <f>+demanda!AE163*HTDCOEF!AE163</f>
        <v>2003776</v>
      </c>
      <c r="AF163" s="65">
        <f>+demanda!AF163*HTDCOEF!AF163</f>
        <v>411608</v>
      </c>
      <c r="AG163" s="65">
        <f>+demanda!AG163*HTDCOEF!AG163</f>
        <v>674512</v>
      </c>
      <c r="AH163" s="65">
        <f>+demanda!AH163*HTDCOEF!AH163</f>
        <v>1467479</v>
      </c>
      <c r="AI163" s="65">
        <f>+demanda!AI163*HTDCOEF!AI163</f>
        <v>1284863</v>
      </c>
      <c r="AJ163" s="65">
        <f>+demanda!AJ163*HTDCOEF!AJ163</f>
        <v>959652</v>
      </c>
      <c r="AK163" s="65">
        <f>+demanda!AK163*HTDCOEF!AK163</f>
        <v>19028107</v>
      </c>
      <c r="AL163" s="65">
        <f>+demanda!AL163*HTDCOEF!AL163</f>
        <v>3000282</v>
      </c>
      <c r="AM163" s="65">
        <f>+demanda!AM163*HTDCOEF!AM163</f>
        <v>3325164</v>
      </c>
      <c r="AN163" s="65">
        <f>+demanda!AN163*HTDCOEF!AN163</f>
        <v>5052603</v>
      </c>
      <c r="AO163" s="65">
        <f>+demanda!AO163*HTDCOEF!AO163</f>
        <v>3522636</v>
      </c>
      <c r="AP163" s="65">
        <f>+demanda!AP163*HTDCOEF!AP163</f>
        <v>1391793</v>
      </c>
      <c r="AQ163" s="65">
        <f>+demanda!AQ163*HTDCOEF!AQ163</f>
        <v>1501956</v>
      </c>
      <c r="AR163" s="65">
        <f>+demanda!AR163*HTDCOEF!AR163</f>
        <v>112552</v>
      </c>
      <c r="AS163" s="65">
        <f>+demanda!AS163*HTDCOEF!AS163</f>
        <v>259883</v>
      </c>
      <c r="AT163" s="65">
        <f>+demanda!AT163*HTDCOEF!AT163</f>
        <v>121701</v>
      </c>
      <c r="AU163" s="65">
        <f>+demanda!AU163*HTDCOEF!AU163</f>
        <v>260939</v>
      </c>
      <c r="AV163" s="65">
        <f>+demanda!AV163*HTDCOEF!AV163</f>
        <v>97701</v>
      </c>
      <c r="AW163" s="65">
        <f>+demanda!AW163*HTDCOEF!AW163</f>
        <v>58742</v>
      </c>
      <c r="AX163" s="65">
        <f>+demanda!AX163*HTDCOEF!AX163</f>
        <v>587800</v>
      </c>
      <c r="AY163" s="65">
        <f>+demanda!AY163*HTDCOEF!AY163</f>
        <v>347906</v>
      </c>
      <c r="AZ163" s="65">
        <f>+demanda!AZ163*HTDCOEF!AZ163</f>
        <v>85455</v>
      </c>
      <c r="BA163" s="65">
        <f>+demanda!BA163*HTDCOEF!BA163</f>
        <v>165206</v>
      </c>
      <c r="BB163" s="65">
        <f>+demanda!BB163*HTDCOEF!BB163</f>
        <v>59171</v>
      </c>
      <c r="BC163" s="65">
        <f>+demanda!BC163*HTDCOEF!BC163</f>
        <v>129467</v>
      </c>
      <c r="BD163" s="65">
        <f>+demanda!BD163*HTDCOEF!BD163</f>
        <v>64308</v>
      </c>
      <c r="BE163" s="65">
        <f>+demanda!BE163*HTDCOEF!BE163</f>
        <v>51266</v>
      </c>
      <c r="BF163" s="65">
        <f>+demanda!BF163*HTDCOEF!BF163</f>
        <v>171551</v>
      </c>
      <c r="BG163" s="65">
        <f>+demanda!BG163*HTDCOEF!BG163</f>
        <v>130753</v>
      </c>
      <c r="BH163" s="65">
        <f>+demanda!BH163*HTDCOEF!BH163</f>
        <v>27097</v>
      </c>
      <c r="BI163" s="65">
        <f>+demanda!BI163*HTDCOEF!BI163</f>
        <v>94677</v>
      </c>
      <c r="BJ163" s="65">
        <f>+demanda!BJ163*HTDCOEF!BJ163</f>
        <v>62531</v>
      </c>
      <c r="BK163" s="65">
        <f>+demanda!BK163*HTDCOEF!BK163</f>
        <v>131472</v>
      </c>
      <c r="BL163" s="65">
        <f>+demanda!BL163*HTDCOEF!BL163</f>
        <v>33392</v>
      </c>
      <c r="BM163" s="65">
        <f>+demanda!BM163*HTDCOEF!BM163</f>
        <v>7476</v>
      </c>
      <c r="BN163" s="65">
        <f>+demanda!BN163*HTDCOEF!BN163</f>
        <v>416249</v>
      </c>
      <c r="BO163" s="65">
        <f>+demanda!BO163*HTDCOEF!BO163</f>
        <v>217153</v>
      </c>
      <c r="BP163" s="65">
        <f>+demanda!BP163*HTDCOEF!BP163</f>
        <v>382981</v>
      </c>
      <c r="BQ163" s="65">
        <f>+demanda!BQ163*HTDCOEF!BQ163</f>
        <v>686011</v>
      </c>
      <c r="BR163" s="65">
        <f>+demanda!BR163*HTDCOEF!BR163</f>
        <v>205700</v>
      </c>
      <c r="BS163" s="65">
        <f>+demanda!BS163*HTDCOEF!BS163</f>
        <v>562550</v>
      </c>
      <c r="BT163" s="65">
        <f>+demanda!BT163*HTDCOEF!BT163</f>
        <v>323776</v>
      </c>
      <c r="BU163" s="65">
        <f>+demanda!BU163*HTDCOEF!BU163</f>
        <v>110880</v>
      </c>
      <c r="BV163" s="65">
        <f>+demanda!BV163*HTDCOEF!BV163</f>
        <v>1995196</v>
      </c>
      <c r="BW163" s="65">
        <f>+demanda!BW163*HTDCOEF!BW163</f>
        <v>736963</v>
      </c>
      <c r="BX163" s="65">
        <f>+demanda!BX163*HTDCOEF!BX163</f>
        <v>273876</v>
      </c>
      <c r="BY163" s="65">
        <f>+demanda!BY163*HTDCOEF!BY163</f>
        <v>388410</v>
      </c>
      <c r="BZ163" s="65">
        <f>+demanda!BZ163*HTDCOEF!BZ163</f>
        <v>107355</v>
      </c>
      <c r="CA163" s="65">
        <f>+demanda!CA163*HTDCOEF!CA163</f>
        <v>279147</v>
      </c>
      <c r="CB163" s="65">
        <f>+demanda!CB163*HTDCOEF!CB163</f>
        <v>181765</v>
      </c>
      <c r="CC163" s="65">
        <f>+demanda!CC163*HTDCOEF!CC163</f>
        <v>97646</v>
      </c>
      <c r="CD163" s="65">
        <f>+demanda!CD163*HTDCOEF!CD163</f>
        <v>438421</v>
      </c>
      <c r="CE163" s="65">
        <f>+demanda!CE163*HTDCOEF!CE163</f>
        <v>237156</v>
      </c>
      <c r="CF163" s="65">
        <f>+demanda!CF163*HTDCOEF!CF163</f>
        <v>109105</v>
      </c>
      <c r="CG163" s="65">
        <f>+demanda!CG163*HTDCOEF!CG163</f>
        <v>297601</v>
      </c>
      <c r="CH163" s="65">
        <f>+demanda!CH163*HTDCOEF!CH163</f>
        <v>98345</v>
      </c>
      <c r="CI163" s="65">
        <f>+demanda!CI163*HTDCOEF!CI163</f>
        <v>283403</v>
      </c>
      <c r="CJ163" s="65">
        <f>+demanda!CJ163*HTDCOEF!CJ163</f>
        <v>142011</v>
      </c>
      <c r="CK163" s="65">
        <f>+demanda!CK163*HTDCOEF!CK163</f>
        <v>13234</v>
      </c>
      <c r="CL163" s="65">
        <f>+demanda!CL163*HTDCOEF!CL163</f>
        <v>1556775</v>
      </c>
      <c r="CM163" s="65">
        <f>+demanda!CM163*HTDCOEF!CM163</f>
        <v>499807</v>
      </c>
    </row>
    <row r="164" spans="1:91" s="59" customFormat="1" x14ac:dyDescent="0.3">
      <c r="A164" s="64" t="s">
        <v>379</v>
      </c>
      <c r="B164" s="65">
        <f>+demanda!B164*HTDCOEF!B164</f>
        <v>11803477</v>
      </c>
      <c r="C164" s="65">
        <f>+demanda!C164*HTDCOEF!C164</f>
        <v>2026477</v>
      </c>
      <c r="D164" s="65">
        <f>+demanda!D164*HTDCOEF!D164</f>
        <v>1705037</v>
      </c>
      <c r="E164" s="65">
        <f>+demanda!E164*HTDCOEF!E164</f>
        <v>889987</v>
      </c>
      <c r="F164" s="65">
        <f>+demanda!F164*HTDCOEF!F164</f>
        <v>2273037</v>
      </c>
      <c r="G164" s="65">
        <f>+demanda!G164*HTDCOEF!G164</f>
        <v>935552</v>
      </c>
      <c r="H164" s="65">
        <f>+demanda!H164*HTDCOEF!H164</f>
        <v>1213258</v>
      </c>
      <c r="I164" s="65">
        <f>+demanda!I164*HTDCOEF!I164</f>
        <v>4933125</v>
      </c>
      <c r="J164" s="65">
        <f>+demanda!J164*HTDCOEF!J164</f>
        <v>955855</v>
      </c>
      <c r="K164" s="65">
        <f>+demanda!K164*HTDCOEF!K164</f>
        <v>191853</v>
      </c>
      <c r="L164" s="65">
        <f>+demanda!L164*HTDCOEF!L164</f>
        <v>237336</v>
      </c>
      <c r="M164" s="65">
        <f>+demanda!M164*HTDCOEF!M164</f>
        <v>747073</v>
      </c>
      <c r="N164" s="65">
        <f>+demanda!N164*HTDCOEF!N164</f>
        <v>480119</v>
      </c>
      <c r="O164" s="65">
        <f>+demanda!O164*HTDCOEF!O164</f>
        <v>545311</v>
      </c>
      <c r="P164" s="65">
        <f>+demanda!P164*HTDCOEF!P164</f>
        <v>6870352</v>
      </c>
      <c r="Q164" s="65">
        <f>+demanda!Q164*HTDCOEF!Q164</f>
        <v>1070622</v>
      </c>
      <c r="R164" s="65">
        <f>+demanda!R164*HTDCOEF!R164</f>
        <v>1513184</v>
      </c>
      <c r="S164" s="65">
        <f>+demanda!S164*HTDCOEF!S164</f>
        <v>652651</v>
      </c>
      <c r="T164" s="65">
        <f>+demanda!T164*HTDCOEF!T164</f>
        <v>1525964</v>
      </c>
      <c r="U164" s="65">
        <f>+demanda!U164*HTDCOEF!U164</f>
        <v>455433</v>
      </c>
      <c r="V164" s="65">
        <f>+demanda!V164*HTDCOEF!V164</f>
        <v>667947</v>
      </c>
      <c r="W164" s="65">
        <f>+demanda!W164*HTDCOEF!W164</f>
        <v>35565862</v>
      </c>
      <c r="X164" s="65">
        <f>+demanda!X164*HTDCOEF!X164</f>
        <v>5582983</v>
      </c>
      <c r="Y164" s="65">
        <f>+demanda!Y164*HTDCOEF!Y164</f>
        <v>8134372</v>
      </c>
      <c r="Z164" s="65">
        <f>+demanda!Z164*HTDCOEF!Z164</f>
        <v>5344403</v>
      </c>
      <c r="AA164" s="65">
        <f>+demanda!AA164*HTDCOEF!AA164</f>
        <v>6056293</v>
      </c>
      <c r="AB164" s="65">
        <f>+demanda!AB164*HTDCOEF!AB164</f>
        <v>2897708</v>
      </c>
      <c r="AC164" s="65">
        <f>+demanda!AC164*HTDCOEF!AC164</f>
        <v>2560824</v>
      </c>
      <c r="AD164" s="65">
        <f>+demanda!AD164*HTDCOEF!AD164</f>
        <v>10891067</v>
      </c>
      <c r="AE164" s="65">
        <f>+demanda!AE164*HTDCOEF!AE164</f>
        <v>2210388</v>
      </c>
      <c r="AF164" s="65">
        <f>+demanda!AF164*HTDCOEF!AF164</f>
        <v>640277</v>
      </c>
      <c r="AG164" s="65">
        <f>+demanda!AG164*HTDCOEF!AG164</f>
        <v>843547</v>
      </c>
      <c r="AH164" s="65">
        <f>+demanda!AH164*HTDCOEF!AH164</f>
        <v>1582387</v>
      </c>
      <c r="AI164" s="65">
        <f>+demanda!AI164*HTDCOEF!AI164</f>
        <v>1284979</v>
      </c>
      <c r="AJ164" s="65">
        <f>+demanda!AJ164*HTDCOEF!AJ164</f>
        <v>976824</v>
      </c>
      <c r="AK164" s="65">
        <f>+demanda!AK164*HTDCOEF!AK164</f>
        <v>24674795</v>
      </c>
      <c r="AL164" s="65">
        <f>+demanda!AL164*HTDCOEF!AL164</f>
        <v>3372594</v>
      </c>
      <c r="AM164" s="65">
        <f>+demanda!AM164*HTDCOEF!AM164</f>
        <v>7494096</v>
      </c>
      <c r="AN164" s="65">
        <f>+demanda!AN164*HTDCOEF!AN164</f>
        <v>4500856</v>
      </c>
      <c r="AO164" s="65">
        <f>+demanda!AO164*HTDCOEF!AO164</f>
        <v>4473906</v>
      </c>
      <c r="AP164" s="65">
        <f>+demanda!AP164*HTDCOEF!AP164</f>
        <v>1612729</v>
      </c>
      <c r="AQ164" s="65">
        <f>+demanda!AQ164*HTDCOEF!AQ164</f>
        <v>1584001</v>
      </c>
      <c r="AR164" s="65">
        <f>+demanda!AR164*HTDCOEF!AR164</f>
        <v>147501</v>
      </c>
      <c r="AS164" s="65">
        <f>+demanda!AS164*HTDCOEF!AS164</f>
        <v>308771</v>
      </c>
      <c r="AT164" s="65">
        <f>+demanda!AT164*HTDCOEF!AT164</f>
        <v>118799</v>
      </c>
      <c r="AU164" s="65">
        <f>+demanda!AU164*HTDCOEF!AU164</f>
        <v>257371</v>
      </c>
      <c r="AV164" s="65">
        <f>+demanda!AV164*HTDCOEF!AV164</f>
        <v>129725</v>
      </c>
      <c r="AW164" s="65">
        <f>+demanda!AW164*HTDCOEF!AW164</f>
        <v>60330</v>
      </c>
      <c r="AX164" s="65">
        <f>+demanda!AX164*HTDCOEF!AX164</f>
        <v>637204</v>
      </c>
      <c r="AY164" s="65">
        <f>+demanda!AY164*HTDCOEF!AY164</f>
        <v>366777</v>
      </c>
      <c r="AZ164" s="65">
        <f>+demanda!AZ164*HTDCOEF!AZ164</f>
        <v>115078</v>
      </c>
      <c r="BA164" s="65">
        <f>+demanda!BA164*HTDCOEF!BA164</f>
        <v>202150</v>
      </c>
      <c r="BB164" s="65">
        <f>+demanda!BB164*HTDCOEF!BB164</f>
        <v>62399</v>
      </c>
      <c r="BC164" s="65">
        <f>+demanda!BC164*HTDCOEF!BC164</f>
        <v>120041</v>
      </c>
      <c r="BD164" s="65">
        <f>+demanda!BD164*HTDCOEF!BD164</f>
        <v>96706</v>
      </c>
      <c r="BE164" s="65">
        <f>+demanda!BE164*HTDCOEF!BE164</f>
        <v>50581</v>
      </c>
      <c r="BF164" s="65">
        <f>+demanda!BF164*HTDCOEF!BF164</f>
        <v>169534</v>
      </c>
      <c r="BG164" s="65">
        <f>+demanda!BG164*HTDCOEF!BG164</f>
        <v>139366</v>
      </c>
      <c r="BH164" s="65">
        <f>+demanda!BH164*HTDCOEF!BH164</f>
        <v>32422</v>
      </c>
      <c r="BI164" s="65">
        <f>+demanda!BI164*HTDCOEF!BI164</f>
        <v>106621</v>
      </c>
      <c r="BJ164" s="65">
        <f>+demanda!BJ164*HTDCOEF!BJ164</f>
        <v>56400</v>
      </c>
      <c r="BK164" s="65">
        <f>+demanda!BK164*HTDCOEF!BK164</f>
        <v>137330</v>
      </c>
      <c r="BL164" s="65">
        <f>+demanda!BL164*HTDCOEF!BL164</f>
        <v>33019</v>
      </c>
      <c r="BM164" s="65">
        <f>+demanda!BM164*HTDCOEF!BM164</f>
        <v>9749</v>
      </c>
      <c r="BN164" s="65">
        <f>+demanda!BN164*HTDCOEF!BN164</f>
        <v>467670</v>
      </c>
      <c r="BO164" s="65">
        <f>+demanda!BO164*HTDCOEF!BO164</f>
        <v>227411</v>
      </c>
      <c r="BP164" s="65">
        <f>+demanda!BP164*HTDCOEF!BP164</f>
        <v>477718</v>
      </c>
      <c r="BQ164" s="65">
        <f>+demanda!BQ164*HTDCOEF!BQ164</f>
        <v>884462</v>
      </c>
      <c r="BR164" s="65">
        <f>+demanda!BR164*HTDCOEF!BR164</f>
        <v>212766</v>
      </c>
      <c r="BS164" s="65">
        <f>+demanda!BS164*HTDCOEF!BS164</f>
        <v>549063</v>
      </c>
      <c r="BT164" s="65">
        <f>+demanda!BT164*HTDCOEF!BT164</f>
        <v>410861</v>
      </c>
      <c r="BU164" s="65">
        <f>+demanda!BU164*HTDCOEF!BU164</f>
        <v>106729</v>
      </c>
      <c r="BV164" s="65">
        <f>+demanda!BV164*HTDCOEF!BV164</f>
        <v>2174815</v>
      </c>
      <c r="BW164" s="65">
        <f>+demanda!BW164*HTDCOEF!BW164</f>
        <v>766568</v>
      </c>
      <c r="BX164" s="65">
        <f>+demanda!BX164*HTDCOEF!BX164</f>
        <v>351956</v>
      </c>
      <c r="BY164" s="65">
        <f>+demanda!BY164*HTDCOEF!BY164</f>
        <v>491618</v>
      </c>
      <c r="BZ164" s="65">
        <f>+demanda!BZ164*HTDCOEF!BZ164</f>
        <v>119481</v>
      </c>
      <c r="CA164" s="65">
        <f>+demanda!CA164*HTDCOEF!CA164</f>
        <v>248014</v>
      </c>
      <c r="CB164" s="65">
        <f>+demanda!CB164*HTDCOEF!CB164</f>
        <v>271509</v>
      </c>
      <c r="CC164" s="65">
        <f>+demanda!CC164*HTDCOEF!CC164</f>
        <v>90751</v>
      </c>
      <c r="CD164" s="65">
        <f>+demanda!CD164*HTDCOEF!CD164</f>
        <v>389748</v>
      </c>
      <c r="CE164" s="65">
        <f>+demanda!CE164*HTDCOEF!CE164</f>
        <v>247312</v>
      </c>
      <c r="CF164" s="65">
        <f>+demanda!CF164*HTDCOEF!CF164</f>
        <v>125763</v>
      </c>
      <c r="CG164" s="65">
        <f>+demanda!CG164*HTDCOEF!CG164</f>
        <v>392844</v>
      </c>
      <c r="CH164" s="65">
        <f>+demanda!CH164*HTDCOEF!CH164</f>
        <v>93285</v>
      </c>
      <c r="CI164" s="65">
        <f>+demanda!CI164*HTDCOEF!CI164</f>
        <v>301049</v>
      </c>
      <c r="CJ164" s="65">
        <f>+demanda!CJ164*HTDCOEF!CJ164</f>
        <v>139351</v>
      </c>
      <c r="CK164" s="65">
        <f>+demanda!CK164*HTDCOEF!CK164</f>
        <v>15978</v>
      </c>
      <c r="CL164" s="65">
        <f>+demanda!CL164*HTDCOEF!CL164</f>
        <v>1785067</v>
      </c>
      <c r="CM164" s="65">
        <f>+demanda!CM164*HTDCOEF!CM164</f>
        <v>519256</v>
      </c>
    </row>
    <row r="165" spans="1:91" s="59" customFormat="1" x14ac:dyDescent="0.3">
      <c r="A165" s="64" t="s">
        <v>380</v>
      </c>
      <c r="B165" s="65">
        <f>+demanda!B165*HTDCOEF!B165</f>
        <v>12256716</v>
      </c>
      <c r="C165" s="65">
        <f>+demanda!C165*HTDCOEF!C165</f>
        <v>2052030</v>
      </c>
      <c r="D165" s="65">
        <f>+demanda!D165*HTDCOEF!D165</f>
        <v>1887685</v>
      </c>
      <c r="E165" s="65">
        <f>+demanda!E165*HTDCOEF!E165</f>
        <v>906249</v>
      </c>
      <c r="F165" s="65">
        <f>+demanda!F165*HTDCOEF!F165</f>
        <v>2455692</v>
      </c>
      <c r="G165" s="65">
        <f>+demanda!G165*HTDCOEF!G165</f>
        <v>1013870</v>
      </c>
      <c r="H165" s="65">
        <f>+demanda!H165*HTDCOEF!H165</f>
        <v>1202428</v>
      </c>
      <c r="I165" s="65">
        <f>+demanda!I165*HTDCOEF!I165</f>
        <v>5440374</v>
      </c>
      <c r="J165" s="65">
        <f>+demanda!J165*HTDCOEF!J165</f>
        <v>1099444</v>
      </c>
      <c r="K165" s="65">
        <f>+demanda!K165*HTDCOEF!K165</f>
        <v>188749</v>
      </c>
      <c r="L165" s="65">
        <f>+demanda!L165*HTDCOEF!L165</f>
        <v>245869</v>
      </c>
      <c r="M165" s="65">
        <f>+demanda!M165*HTDCOEF!M165</f>
        <v>894453</v>
      </c>
      <c r="N165" s="65">
        <f>+demanda!N165*HTDCOEF!N165</f>
        <v>580966</v>
      </c>
      <c r="O165" s="65">
        <f>+demanda!O165*HTDCOEF!O165</f>
        <v>565728</v>
      </c>
      <c r="P165" s="65">
        <f>+demanda!P165*HTDCOEF!P165</f>
        <v>6816343</v>
      </c>
      <c r="Q165" s="65">
        <f>+demanda!Q165*HTDCOEF!Q165</f>
        <v>952587</v>
      </c>
      <c r="R165" s="65">
        <f>+demanda!R165*HTDCOEF!R165</f>
        <v>1698936</v>
      </c>
      <c r="S165" s="65">
        <f>+demanda!S165*HTDCOEF!S165</f>
        <v>660380</v>
      </c>
      <c r="T165" s="65">
        <f>+demanda!T165*HTDCOEF!T165</f>
        <v>1561240</v>
      </c>
      <c r="U165" s="65">
        <f>+demanda!U165*HTDCOEF!U165</f>
        <v>432904</v>
      </c>
      <c r="V165" s="65">
        <f>+demanda!V165*HTDCOEF!V165</f>
        <v>636700</v>
      </c>
      <c r="W165" s="65">
        <f>+demanda!W165*HTDCOEF!W165</f>
        <v>38982683</v>
      </c>
      <c r="X165" s="65">
        <f>+demanda!X165*HTDCOEF!X165</f>
        <v>6009338</v>
      </c>
      <c r="Y165" s="65">
        <f>+demanda!Y165*HTDCOEF!Y165</f>
        <v>9726358</v>
      </c>
      <c r="Z165" s="65">
        <f>+demanda!Z165*HTDCOEF!Z165</f>
        <v>5673334</v>
      </c>
      <c r="AA165" s="65">
        <f>+demanda!AA165*HTDCOEF!AA165</f>
        <v>6890423</v>
      </c>
      <c r="AB165" s="65">
        <f>+demanda!AB165*HTDCOEF!AB165</f>
        <v>3195782</v>
      </c>
      <c r="AC165" s="65">
        <f>+demanda!AC165*HTDCOEF!AC165</f>
        <v>2412755</v>
      </c>
      <c r="AD165" s="65">
        <f>+demanda!AD165*HTDCOEF!AD165</f>
        <v>12191754</v>
      </c>
      <c r="AE165" s="65">
        <f>+demanda!AE165*HTDCOEF!AE165</f>
        <v>2645739</v>
      </c>
      <c r="AF165" s="65">
        <f>+demanda!AF165*HTDCOEF!AF165</f>
        <v>689765</v>
      </c>
      <c r="AG165" s="65">
        <f>+demanda!AG165*HTDCOEF!AG165</f>
        <v>894049</v>
      </c>
      <c r="AH165" s="65">
        <f>+demanda!AH165*HTDCOEF!AH165</f>
        <v>1869312</v>
      </c>
      <c r="AI165" s="65">
        <f>+demanda!AI165*HTDCOEF!AI165</f>
        <v>1594659</v>
      </c>
      <c r="AJ165" s="65">
        <f>+demanda!AJ165*HTDCOEF!AJ165</f>
        <v>976673</v>
      </c>
      <c r="AK165" s="65">
        <f>+demanda!AK165*HTDCOEF!AK165</f>
        <v>26790929</v>
      </c>
      <c r="AL165" s="65">
        <f>+demanda!AL165*HTDCOEF!AL165</f>
        <v>3363599</v>
      </c>
      <c r="AM165" s="65">
        <f>+demanda!AM165*HTDCOEF!AM165</f>
        <v>9036593</v>
      </c>
      <c r="AN165" s="65">
        <f>+demanda!AN165*HTDCOEF!AN165</f>
        <v>4779285</v>
      </c>
      <c r="AO165" s="65">
        <f>+demanda!AO165*HTDCOEF!AO165</f>
        <v>5021111</v>
      </c>
      <c r="AP165" s="65">
        <f>+demanda!AP165*HTDCOEF!AP165</f>
        <v>1601123</v>
      </c>
      <c r="AQ165" s="65">
        <f>+demanda!AQ165*HTDCOEF!AQ165</f>
        <v>1436083</v>
      </c>
      <c r="AR165" s="65">
        <f>+demanda!AR165*HTDCOEF!AR165</f>
        <v>211544</v>
      </c>
      <c r="AS165" s="65">
        <f>+demanda!AS165*HTDCOEF!AS165</f>
        <v>346407</v>
      </c>
      <c r="AT165" s="65">
        <f>+demanda!AT165*HTDCOEF!AT165</f>
        <v>97055</v>
      </c>
      <c r="AU165" s="65">
        <f>+demanda!AU165*HTDCOEF!AU165</f>
        <v>243803</v>
      </c>
      <c r="AV165" s="65">
        <f>+demanda!AV165*HTDCOEF!AV165</f>
        <v>156786</v>
      </c>
      <c r="AW165" s="65">
        <f>+demanda!AW165*HTDCOEF!AW165</f>
        <v>52512</v>
      </c>
      <c r="AX165" s="65">
        <f>+demanda!AX165*HTDCOEF!AX165</f>
        <v>612924</v>
      </c>
      <c r="AY165" s="65">
        <f>+demanda!AY165*HTDCOEF!AY165</f>
        <v>331000</v>
      </c>
      <c r="AZ165" s="65">
        <f>+demanda!AZ165*HTDCOEF!AZ165</f>
        <v>175501</v>
      </c>
      <c r="BA165" s="65">
        <f>+demanda!BA165*HTDCOEF!BA165</f>
        <v>243945</v>
      </c>
      <c r="BB165" s="65">
        <f>+demanda!BB165*HTDCOEF!BB165</f>
        <v>55263</v>
      </c>
      <c r="BC165" s="65">
        <f>+demanda!BC165*HTDCOEF!BC165</f>
        <v>129378</v>
      </c>
      <c r="BD165" s="65">
        <f>+demanda!BD165*HTDCOEF!BD165</f>
        <v>110289</v>
      </c>
      <c r="BE165" s="65">
        <f>+demanda!BE165*HTDCOEF!BE165</f>
        <v>46755</v>
      </c>
      <c r="BF165" s="65">
        <f>+demanda!BF165*HTDCOEF!BF165</f>
        <v>195165</v>
      </c>
      <c r="BG165" s="65">
        <f>+demanda!BG165*HTDCOEF!BG165</f>
        <v>143147</v>
      </c>
      <c r="BH165" s="65">
        <f>+demanda!BH165*HTDCOEF!BH165</f>
        <v>36043</v>
      </c>
      <c r="BI165" s="65">
        <f>+demanda!BI165*HTDCOEF!BI165</f>
        <v>102462</v>
      </c>
      <c r="BJ165" s="65">
        <f>+demanda!BJ165*HTDCOEF!BJ165</f>
        <v>41791</v>
      </c>
      <c r="BK165" s="65">
        <f>+demanda!BK165*HTDCOEF!BK165</f>
        <v>114425</v>
      </c>
      <c r="BL165" s="65">
        <f>+demanda!BL165*HTDCOEF!BL165</f>
        <v>46496</v>
      </c>
      <c r="BM165" s="65">
        <f>+demanda!BM165*HTDCOEF!BM165</f>
        <v>5757</v>
      </c>
      <c r="BN165" s="65">
        <f>+demanda!BN165*HTDCOEF!BN165</f>
        <v>417759</v>
      </c>
      <c r="BO165" s="65">
        <f>+demanda!BO165*HTDCOEF!BO165</f>
        <v>187853</v>
      </c>
      <c r="BP165" s="65">
        <f>+demanda!BP165*HTDCOEF!BP165</f>
        <v>696228</v>
      </c>
      <c r="BQ165" s="65">
        <f>+demanda!BQ165*HTDCOEF!BQ165</f>
        <v>1032410</v>
      </c>
      <c r="BR165" s="65">
        <f>+demanda!BR165*HTDCOEF!BR165</f>
        <v>161811</v>
      </c>
      <c r="BS165" s="65">
        <f>+demanda!BS165*HTDCOEF!BS165</f>
        <v>527901</v>
      </c>
      <c r="BT165" s="65">
        <f>+demanda!BT165*HTDCOEF!BT165</f>
        <v>544851</v>
      </c>
      <c r="BU165" s="65">
        <f>+demanda!BU165*HTDCOEF!BU165</f>
        <v>92175</v>
      </c>
      <c r="BV165" s="65">
        <f>+demanda!BV165*HTDCOEF!BV165</f>
        <v>2290250</v>
      </c>
      <c r="BW165" s="65">
        <f>+demanda!BW165*HTDCOEF!BW165</f>
        <v>663710</v>
      </c>
      <c r="BX165" s="65">
        <f>+demanda!BX165*HTDCOEF!BX165</f>
        <v>521661</v>
      </c>
      <c r="BY165" s="65">
        <f>+demanda!BY165*HTDCOEF!BY165</f>
        <v>641944</v>
      </c>
      <c r="BZ165" s="65">
        <f>+demanda!BZ165*HTDCOEF!BZ165</f>
        <v>93208</v>
      </c>
      <c r="CA165" s="65">
        <f>+demanda!CA165*HTDCOEF!CA165</f>
        <v>278026</v>
      </c>
      <c r="CB165" s="65">
        <f>+demanda!CB165*HTDCOEF!CB165</f>
        <v>319714</v>
      </c>
      <c r="CC165" s="65">
        <f>+demanda!CC165*HTDCOEF!CC165</f>
        <v>82901</v>
      </c>
      <c r="CD165" s="65">
        <f>+demanda!CD165*HTDCOEF!CD165</f>
        <v>463100</v>
      </c>
      <c r="CE165" s="65">
        <f>+demanda!CE165*HTDCOEF!CE165</f>
        <v>245185</v>
      </c>
      <c r="CF165" s="65">
        <f>+demanda!CF165*HTDCOEF!CF165</f>
        <v>174567</v>
      </c>
      <c r="CG165" s="65">
        <f>+demanda!CG165*HTDCOEF!CG165</f>
        <v>390466</v>
      </c>
      <c r="CH165" s="65">
        <f>+demanda!CH165*HTDCOEF!CH165</f>
        <v>68603</v>
      </c>
      <c r="CI165" s="65">
        <f>+demanda!CI165*HTDCOEF!CI165</f>
        <v>249876</v>
      </c>
      <c r="CJ165" s="65">
        <f>+demanda!CJ165*HTDCOEF!CJ165</f>
        <v>225138</v>
      </c>
      <c r="CK165" s="65">
        <f>+demanda!CK165*HTDCOEF!CK165</f>
        <v>9273</v>
      </c>
      <c r="CL165" s="65">
        <f>+demanda!CL165*HTDCOEF!CL165</f>
        <v>1827151</v>
      </c>
      <c r="CM165" s="65">
        <f>+demanda!CM165*HTDCOEF!CM165</f>
        <v>418525</v>
      </c>
    </row>
    <row r="166" spans="1:91" s="59" customFormat="1" x14ac:dyDescent="0.3">
      <c r="A166" s="64" t="s">
        <v>381</v>
      </c>
      <c r="B166" s="65">
        <f>+demanda!B166*HTDCOEF!B166</f>
        <v>13044764</v>
      </c>
      <c r="C166" s="65">
        <f>+demanda!C166*HTDCOEF!C166</f>
        <v>2118987</v>
      </c>
      <c r="D166" s="65">
        <f>+demanda!D166*HTDCOEF!D166</f>
        <v>2036446</v>
      </c>
      <c r="E166" s="65">
        <f>+demanda!E166*HTDCOEF!E166</f>
        <v>999568</v>
      </c>
      <c r="F166" s="65">
        <f>+demanda!F166*HTDCOEF!F166</f>
        <v>2615520</v>
      </c>
      <c r="G166" s="65">
        <f>+demanda!G166*HTDCOEF!G166</f>
        <v>1078879</v>
      </c>
      <c r="H166" s="65">
        <f>+demanda!H166*HTDCOEF!H166</f>
        <v>1179239</v>
      </c>
      <c r="I166" s="65">
        <f>+demanda!I166*HTDCOEF!I166</f>
        <v>5842459</v>
      </c>
      <c r="J166" s="65">
        <f>+demanda!J166*HTDCOEF!J166</f>
        <v>1221977</v>
      </c>
      <c r="K166" s="65">
        <f>+demanda!K166*HTDCOEF!K166</f>
        <v>193208</v>
      </c>
      <c r="L166" s="65">
        <f>+demanda!L166*HTDCOEF!L166</f>
        <v>283655</v>
      </c>
      <c r="M166" s="65">
        <f>+demanda!M166*HTDCOEF!M166</f>
        <v>884330</v>
      </c>
      <c r="N166" s="65">
        <f>+demanda!N166*HTDCOEF!N166</f>
        <v>610651</v>
      </c>
      <c r="O166" s="65">
        <f>+demanda!O166*HTDCOEF!O166</f>
        <v>527894</v>
      </c>
      <c r="P166" s="65">
        <f>+demanda!P166*HTDCOEF!P166</f>
        <v>7202305</v>
      </c>
      <c r="Q166" s="65">
        <f>+demanda!Q166*HTDCOEF!Q166</f>
        <v>897011</v>
      </c>
      <c r="R166" s="65">
        <f>+demanda!R166*HTDCOEF!R166</f>
        <v>1843238</v>
      </c>
      <c r="S166" s="65">
        <f>+demanda!S166*HTDCOEF!S166</f>
        <v>715913</v>
      </c>
      <c r="T166" s="65">
        <f>+demanda!T166*HTDCOEF!T166</f>
        <v>1731190</v>
      </c>
      <c r="U166" s="65">
        <f>+demanda!U166*HTDCOEF!U166</f>
        <v>468227</v>
      </c>
      <c r="V166" s="65">
        <f>+demanda!V166*HTDCOEF!V166</f>
        <v>651345</v>
      </c>
      <c r="W166" s="65">
        <f>+demanda!W166*HTDCOEF!W166</f>
        <v>44691923</v>
      </c>
      <c r="X166" s="65">
        <f>+demanda!X166*HTDCOEF!X166</f>
        <v>6857986</v>
      </c>
      <c r="Y166" s="65">
        <f>+demanda!Y166*HTDCOEF!Y166</f>
        <v>10987630</v>
      </c>
      <c r="Z166" s="65">
        <f>+demanda!Z166*HTDCOEF!Z166</f>
        <v>6552626</v>
      </c>
      <c r="AA166" s="65">
        <f>+demanda!AA166*HTDCOEF!AA166</f>
        <v>8217469</v>
      </c>
      <c r="AB166" s="65">
        <f>+demanda!AB166*HTDCOEF!AB166</f>
        <v>3710573</v>
      </c>
      <c r="AC166" s="65">
        <f>+demanda!AC166*HTDCOEF!AC166</f>
        <v>2330843</v>
      </c>
      <c r="AD166" s="65">
        <f>+demanda!AD166*HTDCOEF!AD166</f>
        <v>14895856</v>
      </c>
      <c r="AE166" s="65">
        <f>+demanda!AE166*HTDCOEF!AE166</f>
        <v>3636198</v>
      </c>
      <c r="AF166" s="65">
        <f>+demanda!AF166*HTDCOEF!AF166</f>
        <v>740149</v>
      </c>
      <c r="AG166" s="65">
        <f>+demanda!AG166*HTDCOEF!AG166</f>
        <v>1172408</v>
      </c>
      <c r="AH166" s="65">
        <f>+demanda!AH166*HTDCOEF!AH166</f>
        <v>2152959</v>
      </c>
      <c r="AI166" s="65">
        <f>+demanda!AI166*HTDCOEF!AI166</f>
        <v>1934077</v>
      </c>
      <c r="AJ166" s="65">
        <f>+demanda!AJ166*HTDCOEF!AJ166</f>
        <v>903133</v>
      </c>
      <c r="AK166" s="65">
        <f>+demanda!AK166*HTDCOEF!AK166</f>
        <v>29796067</v>
      </c>
      <c r="AL166" s="65">
        <f>+demanda!AL166*HTDCOEF!AL166</f>
        <v>3221788</v>
      </c>
      <c r="AM166" s="65">
        <f>+demanda!AM166*HTDCOEF!AM166</f>
        <v>10247481</v>
      </c>
      <c r="AN166" s="65">
        <f>+demanda!AN166*HTDCOEF!AN166</f>
        <v>5380218</v>
      </c>
      <c r="AO166" s="65">
        <f>+demanda!AO166*HTDCOEF!AO166</f>
        <v>6064510</v>
      </c>
      <c r="AP166" s="65">
        <f>+demanda!AP166*HTDCOEF!AP166</f>
        <v>1776496</v>
      </c>
      <c r="AQ166" s="65">
        <f>+demanda!AQ166*HTDCOEF!AQ166</f>
        <v>1427710</v>
      </c>
      <c r="AR166" s="65">
        <f>+demanda!AR166*HTDCOEF!AR166</f>
        <v>238971</v>
      </c>
      <c r="AS166" s="65">
        <f>+demanda!AS166*HTDCOEF!AS166</f>
        <v>371412</v>
      </c>
      <c r="AT166" s="65">
        <f>+demanda!AT166*HTDCOEF!AT166</f>
        <v>80770</v>
      </c>
      <c r="AU166" s="65">
        <f>+demanda!AU166*HTDCOEF!AU166</f>
        <v>240435</v>
      </c>
      <c r="AV166" s="65">
        <f>+demanda!AV166*HTDCOEF!AV166</f>
        <v>172504</v>
      </c>
      <c r="AW166" s="65">
        <f>+demanda!AW166*HTDCOEF!AW166</f>
        <v>45927</v>
      </c>
      <c r="AX166" s="65">
        <f>+demanda!AX166*HTDCOEF!AX166</f>
        <v>671077</v>
      </c>
      <c r="AY166" s="65">
        <f>+demanda!AY166*HTDCOEF!AY166</f>
        <v>297892</v>
      </c>
      <c r="AZ166" s="65">
        <f>+demanda!AZ166*HTDCOEF!AZ166</f>
        <v>194704</v>
      </c>
      <c r="BA166" s="65">
        <f>+demanda!BA166*HTDCOEF!BA166</f>
        <v>279008</v>
      </c>
      <c r="BB166" s="65">
        <f>+demanda!BB166*HTDCOEF!BB166</f>
        <v>48246</v>
      </c>
      <c r="BC166" s="65">
        <f>+demanda!BC166*HTDCOEF!BC166</f>
        <v>129953</v>
      </c>
      <c r="BD166" s="65">
        <f>+demanda!BD166*HTDCOEF!BD166</f>
        <v>133751</v>
      </c>
      <c r="BE166" s="65">
        <f>+demanda!BE166*HTDCOEF!BE166</f>
        <v>39614</v>
      </c>
      <c r="BF166" s="65">
        <f>+demanda!BF166*HTDCOEF!BF166</f>
        <v>266023</v>
      </c>
      <c r="BG166" s="65">
        <f>+demanda!BG166*HTDCOEF!BG166</f>
        <v>130677</v>
      </c>
      <c r="BH166" s="65">
        <f>+demanda!BH166*HTDCOEF!BH166</f>
        <v>44268</v>
      </c>
      <c r="BI166" s="65">
        <f>+demanda!BI166*HTDCOEF!BI166</f>
        <v>92404</v>
      </c>
      <c r="BJ166" s="65">
        <f>+demanda!BJ166*HTDCOEF!BJ166</f>
        <v>32524</v>
      </c>
      <c r="BK166" s="65">
        <f>+demanda!BK166*HTDCOEF!BK166</f>
        <v>110482</v>
      </c>
      <c r="BL166" s="65">
        <f>+demanda!BL166*HTDCOEF!BL166</f>
        <v>38753</v>
      </c>
      <c r="BM166" s="65">
        <f>+demanda!BM166*HTDCOEF!BM166</f>
        <v>6313</v>
      </c>
      <c r="BN166" s="65">
        <f>+demanda!BN166*HTDCOEF!BN166</f>
        <v>405053</v>
      </c>
      <c r="BO166" s="65">
        <f>+demanda!BO166*HTDCOEF!BO166</f>
        <v>167215</v>
      </c>
      <c r="BP166" s="65">
        <f>+demanda!BP166*HTDCOEF!BP166</f>
        <v>934056</v>
      </c>
      <c r="BQ166" s="65">
        <f>+demanda!BQ166*HTDCOEF!BQ166</f>
        <v>1285232</v>
      </c>
      <c r="BR166" s="65">
        <f>+demanda!BR166*HTDCOEF!BR166</f>
        <v>133177</v>
      </c>
      <c r="BS166" s="65">
        <f>+demanda!BS166*HTDCOEF!BS166</f>
        <v>543231</v>
      </c>
      <c r="BT166" s="65">
        <f>+demanda!BT166*HTDCOEF!BT166</f>
        <v>697257</v>
      </c>
      <c r="BU166" s="65">
        <f>+demanda!BU166*HTDCOEF!BU166</f>
        <v>82383</v>
      </c>
      <c r="BV166" s="65">
        <f>+demanda!BV166*HTDCOEF!BV166</f>
        <v>2588361</v>
      </c>
      <c r="BW166" s="65">
        <f>+demanda!BW166*HTDCOEF!BW166</f>
        <v>594291</v>
      </c>
      <c r="BX166" s="65">
        <f>+demanda!BX166*HTDCOEF!BX166</f>
        <v>741323</v>
      </c>
      <c r="BY166" s="65">
        <f>+demanda!BY166*HTDCOEF!BY166</f>
        <v>949021</v>
      </c>
      <c r="BZ166" s="65">
        <f>+demanda!BZ166*HTDCOEF!BZ166</f>
        <v>79200</v>
      </c>
      <c r="CA166" s="65">
        <f>+demanda!CA166*HTDCOEF!CA166</f>
        <v>307804</v>
      </c>
      <c r="CB166" s="65">
        <f>+demanda!CB166*HTDCOEF!CB166</f>
        <v>487846</v>
      </c>
      <c r="CC166" s="65">
        <f>+demanda!CC166*HTDCOEF!CC166</f>
        <v>72256</v>
      </c>
      <c r="CD166" s="65">
        <f>+demanda!CD166*HTDCOEF!CD166</f>
        <v>770668</v>
      </c>
      <c r="CE166" s="65">
        <f>+demanda!CE166*HTDCOEF!CE166</f>
        <v>228080</v>
      </c>
      <c r="CF166" s="65">
        <f>+demanda!CF166*HTDCOEF!CF166</f>
        <v>192732</v>
      </c>
      <c r="CG166" s="65">
        <f>+demanda!CG166*HTDCOEF!CG166</f>
        <v>336211</v>
      </c>
      <c r="CH166" s="65">
        <f>+demanda!CH166*HTDCOEF!CH166</f>
        <v>53977</v>
      </c>
      <c r="CI166" s="65">
        <f>+demanda!CI166*HTDCOEF!CI166</f>
        <v>235427</v>
      </c>
      <c r="CJ166" s="65">
        <f>+demanda!CJ166*HTDCOEF!CJ166</f>
        <v>209411</v>
      </c>
      <c r="CK166" s="65">
        <f>+demanda!CK166*HTDCOEF!CK166</f>
        <v>10127</v>
      </c>
      <c r="CL166" s="65">
        <f>+demanda!CL166*HTDCOEF!CL166</f>
        <v>1817692</v>
      </c>
      <c r="CM166" s="65">
        <f>+demanda!CM166*HTDCOEF!CM166</f>
        <v>366210</v>
      </c>
    </row>
    <row r="167" spans="1:91" s="59" customFormat="1" x14ac:dyDescent="0.3">
      <c r="A167" s="64" t="s">
        <v>382</v>
      </c>
      <c r="B167" s="65">
        <f>+demanda!B167*HTDCOEF!B167</f>
        <v>13828672</v>
      </c>
      <c r="C167" s="65">
        <f>+demanda!C167*HTDCOEF!C167</f>
        <v>2287040</v>
      </c>
      <c r="D167" s="65">
        <f>+demanda!D167*HTDCOEF!D167</f>
        <v>2058841</v>
      </c>
      <c r="E167" s="65">
        <f>+demanda!E167*HTDCOEF!E167</f>
        <v>1056497</v>
      </c>
      <c r="F167" s="65">
        <f>+demanda!F167*HTDCOEF!F167</f>
        <v>2723647</v>
      </c>
      <c r="G167" s="65">
        <f>+demanda!G167*HTDCOEF!G167</f>
        <v>1178892</v>
      </c>
      <c r="H167" s="65">
        <f>+demanda!H167*HTDCOEF!H167</f>
        <v>1025795</v>
      </c>
      <c r="I167" s="65">
        <f>+demanda!I167*HTDCOEF!I167</f>
        <v>6409255</v>
      </c>
      <c r="J167" s="65">
        <f>+demanda!J167*HTDCOEF!J167</f>
        <v>1333873</v>
      </c>
      <c r="K167" s="65">
        <f>+demanda!K167*HTDCOEF!K167</f>
        <v>203250</v>
      </c>
      <c r="L167" s="65">
        <f>+demanda!L167*HTDCOEF!L167</f>
        <v>327337</v>
      </c>
      <c r="M167" s="65">
        <f>+demanda!M167*HTDCOEF!M167</f>
        <v>921258</v>
      </c>
      <c r="N167" s="65">
        <f>+demanda!N167*HTDCOEF!N167</f>
        <v>674716</v>
      </c>
      <c r="O167" s="65">
        <f>+demanda!O167*HTDCOEF!O167</f>
        <v>436770</v>
      </c>
      <c r="P167" s="65">
        <f>+demanda!P167*HTDCOEF!P167</f>
        <v>7419417</v>
      </c>
      <c r="Q167" s="65">
        <f>+demanda!Q167*HTDCOEF!Q167</f>
        <v>953167</v>
      </c>
      <c r="R167" s="65">
        <f>+demanda!R167*HTDCOEF!R167</f>
        <v>1855591</v>
      </c>
      <c r="S167" s="65">
        <f>+demanda!S167*HTDCOEF!S167</f>
        <v>729160</v>
      </c>
      <c r="T167" s="65">
        <f>+demanda!T167*HTDCOEF!T167</f>
        <v>1802390</v>
      </c>
      <c r="U167" s="65">
        <f>+demanda!U167*HTDCOEF!U167</f>
        <v>504176</v>
      </c>
      <c r="V167" s="65">
        <f>+demanda!V167*HTDCOEF!V167</f>
        <v>589025</v>
      </c>
      <c r="W167" s="65">
        <f>+demanda!W167*HTDCOEF!W167</f>
        <v>48181913</v>
      </c>
      <c r="X167" s="65">
        <f>+demanda!X167*HTDCOEF!X167</f>
        <v>7586225</v>
      </c>
      <c r="Y167" s="65">
        <f>+demanda!Y167*HTDCOEF!Y167</f>
        <v>11388816</v>
      </c>
      <c r="Z167" s="65">
        <f>+demanda!Z167*HTDCOEF!Z167</f>
        <v>7076919</v>
      </c>
      <c r="AA167" s="65">
        <f>+demanda!AA167*HTDCOEF!AA167</f>
        <v>8814586</v>
      </c>
      <c r="AB167" s="65">
        <f>+demanda!AB167*HTDCOEF!AB167</f>
        <v>4078805</v>
      </c>
      <c r="AC167" s="65">
        <f>+demanda!AC167*HTDCOEF!AC167</f>
        <v>2115059</v>
      </c>
      <c r="AD167" s="65">
        <f>+demanda!AD167*HTDCOEF!AD167</f>
        <v>17218949</v>
      </c>
      <c r="AE167" s="65">
        <f>+demanda!AE167*HTDCOEF!AE167</f>
        <v>4125912</v>
      </c>
      <c r="AF167" s="65">
        <f>+demanda!AF167*HTDCOEF!AF167</f>
        <v>856252</v>
      </c>
      <c r="AG167" s="65">
        <f>+demanda!AG167*HTDCOEF!AG167</f>
        <v>1481718</v>
      </c>
      <c r="AH167" s="65">
        <f>+demanda!AH167*HTDCOEF!AH167</f>
        <v>2448969</v>
      </c>
      <c r="AI167" s="65">
        <f>+demanda!AI167*HTDCOEF!AI167</f>
        <v>2166967</v>
      </c>
      <c r="AJ167" s="65">
        <f>+demanda!AJ167*HTDCOEF!AJ167</f>
        <v>785462</v>
      </c>
      <c r="AK167" s="65">
        <f>+demanda!AK167*HTDCOEF!AK167</f>
        <v>30962964</v>
      </c>
      <c r="AL167" s="65">
        <f>+demanda!AL167*HTDCOEF!AL167</f>
        <v>3460312</v>
      </c>
      <c r="AM167" s="65">
        <f>+demanda!AM167*HTDCOEF!AM167</f>
        <v>10532565</v>
      </c>
      <c r="AN167" s="65">
        <f>+demanda!AN167*HTDCOEF!AN167</f>
        <v>5595201</v>
      </c>
      <c r="AO167" s="65">
        <f>+demanda!AO167*HTDCOEF!AO167</f>
        <v>6365616</v>
      </c>
      <c r="AP167" s="65">
        <f>+demanda!AP167*HTDCOEF!AP167</f>
        <v>1911838</v>
      </c>
      <c r="AQ167" s="65">
        <f>+demanda!AQ167*HTDCOEF!AQ167</f>
        <v>1329597</v>
      </c>
      <c r="AR167" s="65">
        <f>+demanda!AR167*HTDCOEF!AR167</f>
        <v>276757</v>
      </c>
      <c r="AS167" s="65">
        <f>+demanda!AS167*HTDCOEF!AS167</f>
        <v>381409</v>
      </c>
      <c r="AT167" s="65">
        <f>+demanda!AT167*HTDCOEF!AT167</f>
        <v>86686</v>
      </c>
      <c r="AU167" s="65">
        <f>+demanda!AU167*HTDCOEF!AU167</f>
        <v>265970</v>
      </c>
      <c r="AV167" s="65">
        <f>+demanda!AV167*HTDCOEF!AV167</f>
        <v>181444</v>
      </c>
      <c r="AW167" s="65">
        <f>+demanda!AW167*HTDCOEF!AW167</f>
        <v>57597</v>
      </c>
      <c r="AX167" s="65">
        <f>+demanda!AX167*HTDCOEF!AX167</f>
        <v>722501</v>
      </c>
      <c r="AY167" s="65">
        <f>+demanda!AY167*HTDCOEF!AY167</f>
        <v>314675</v>
      </c>
      <c r="AZ167" s="65">
        <f>+demanda!AZ167*HTDCOEF!AZ167</f>
        <v>230759</v>
      </c>
      <c r="BA167" s="65">
        <f>+demanda!BA167*HTDCOEF!BA167</f>
        <v>294193</v>
      </c>
      <c r="BB167" s="65">
        <f>+demanda!BB167*HTDCOEF!BB167</f>
        <v>52016</v>
      </c>
      <c r="BC167" s="65">
        <f>+demanda!BC167*HTDCOEF!BC167</f>
        <v>160100</v>
      </c>
      <c r="BD167" s="65">
        <f>+demanda!BD167*HTDCOEF!BD167</f>
        <v>130463</v>
      </c>
      <c r="BE167" s="65">
        <f>+demanda!BE167*HTDCOEF!BE167</f>
        <v>50380</v>
      </c>
      <c r="BF167" s="65">
        <f>+demanda!BF167*HTDCOEF!BF167</f>
        <v>291484</v>
      </c>
      <c r="BG167" s="65">
        <f>+demanda!BG167*HTDCOEF!BG167</f>
        <v>124477</v>
      </c>
      <c r="BH167" s="65">
        <f>+demanda!BH167*HTDCOEF!BH167</f>
        <v>45998</v>
      </c>
      <c r="BI167" s="65">
        <f>+demanda!BI167*HTDCOEF!BI167</f>
        <v>87216</v>
      </c>
      <c r="BJ167" s="65">
        <f>+demanda!BJ167*HTDCOEF!BJ167</f>
        <v>34670</v>
      </c>
      <c r="BK167" s="65">
        <f>+demanda!BK167*HTDCOEF!BK167</f>
        <v>105870</v>
      </c>
      <c r="BL167" s="65">
        <f>+demanda!BL167*HTDCOEF!BL167</f>
        <v>50981</v>
      </c>
      <c r="BM167" s="65">
        <f>+demanda!BM167*HTDCOEF!BM167</f>
        <v>7217</v>
      </c>
      <c r="BN167" s="65">
        <f>+demanda!BN167*HTDCOEF!BN167</f>
        <v>431017</v>
      </c>
      <c r="BO167" s="65">
        <f>+demanda!BO167*HTDCOEF!BO167</f>
        <v>190198</v>
      </c>
      <c r="BP167" s="65">
        <f>+demanda!BP167*HTDCOEF!BP167</f>
        <v>1025660</v>
      </c>
      <c r="BQ167" s="65">
        <f>+demanda!BQ167*HTDCOEF!BQ167</f>
        <v>1395922</v>
      </c>
      <c r="BR167" s="65">
        <f>+demanda!BR167*HTDCOEF!BR167</f>
        <v>156436</v>
      </c>
      <c r="BS167" s="65">
        <f>+demanda!BS167*HTDCOEF!BS167</f>
        <v>638415</v>
      </c>
      <c r="BT167" s="65">
        <f>+demanda!BT167*HTDCOEF!BT167</f>
        <v>746129</v>
      </c>
      <c r="BU167" s="65">
        <f>+demanda!BU167*HTDCOEF!BU167</f>
        <v>112551</v>
      </c>
      <c r="BV167" s="65">
        <f>+demanda!BV167*HTDCOEF!BV167</f>
        <v>2865636</v>
      </c>
      <c r="BW167" s="65">
        <f>+demanda!BW167*HTDCOEF!BW167</f>
        <v>645475</v>
      </c>
      <c r="BX167" s="65">
        <f>+demanda!BX167*HTDCOEF!BX167</f>
        <v>808303</v>
      </c>
      <c r="BY167" s="65">
        <f>+demanda!BY167*HTDCOEF!BY167</f>
        <v>1078753</v>
      </c>
      <c r="BZ167" s="65">
        <f>+demanda!BZ167*HTDCOEF!BZ167</f>
        <v>96040</v>
      </c>
      <c r="CA167" s="65">
        <f>+demanda!CA167*HTDCOEF!CA167</f>
        <v>400546</v>
      </c>
      <c r="CB167" s="65">
        <f>+demanda!CB167*HTDCOEF!CB167</f>
        <v>487857</v>
      </c>
      <c r="CC167" s="65">
        <f>+demanda!CC167*HTDCOEF!CC167</f>
        <v>101886</v>
      </c>
      <c r="CD167" s="65">
        <f>+demanda!CD167*HTDCOEF!CD167</f>
        <v>935256</v>
      </c>
      <c r="CE167" s="65">
        <f>+demanda!CE167*HTDCOEF!CE167</f>
        <v>217272</v>
      </c>
      <c r="CF167" s="65">
        <f>+demanda!CF167*HTDCOEF!CF167</f>
        <v>217357</v>
      </c>
      <c r="CG167" s="65">
        <f>+demanda!CG167*HTDCOEF!CG167</f>
        <v>317169</v>
      </c>
      <c r="CH167" s="65">
        <f>+demanda!CH167*HTDCOEF!CH167</f>
        <v>60395</v>
      </c>
      <c r="CI167" s="65">
        <f>+demanda!CI167*HTDCOEF!CI167</f>
        <v>237869</v>
      </c>
      <c r="CJ167" s="65">
        <f>+demanda!CJ167*HTDCOEF!CJ167</f>
        <v>258273</v>
      </c>
      <c r="CK167" s="65">
        <f>+demanda!CK167*HTDCOEF!CK167</f>
        <v>10665</v>
      </c>
      <c r="CL167" s="65">
        <f>+demanda!CL167*HTDCOEF!CL167</f>
        <v>1930380</v>
      </c>
      <c r="CM167" s="65">
        <f>+demanda!CM167*HTDCOEF!CM167</f>
        <v>428203</v>
      </c>
    </row>
    <row r="168" spans="1:91" s="59" customFormat="1" x14ac:dyDescent="0.3">
      <c r="A168" s="64" t="s">
        <v>383</v>
      </c>
      <c r="B168" s="65">
        <f>+demanda!B168*HTDCOEF!B168</f>
        <v>12050972</v>
      </c>
      <c r="C168" s="65">
        <f>+demanda!C168*HTDCOEF!C168</f>
        <v>2055612</v>
      </c>
      <c r="D168" s="65">
        <f>+demanda!D168*HTDCOEF!D168</f>
        <v>1831184</v>
      </c>
      <c r="E168" s="65">
        <f>+demanda!E168*HTDCOEF!E168</f>
        <v>888157</v>
      </c>
      <c r="F168" s="65">
        <f>+demanda!F168*HTDCOEF!F168</f>
        <v>2232441</v>
      </c>
      <c r="G168" s="65">
        <f>+demanda!G168*HTDCOEF!G168</f>
        <v>942618</v>
      </c>
      <c r="H168" s="65">
        <f>+demanda!H168*HTDCOEF!H168</f>
        <v>1157280</v>
      </c>
      <c r="I168" s="65">
        <f>+demanda!I168*HTDCOEF!I168</f>
        <v>5085693</v>
      </c>
      <c r="J168" s="65">
        <f>+demanda!J168*HTDCOEF!J168</f>
        <v>1021623</v>
      </c>
      <c r="K168" s="65">
        <f>+demanda!K168*HTDCOEF!K168</f>
        <v>176651</v>
      </c>
      <c r="L168" s="65">
        <f>+demanda!L168*HTDCOEF!L168</f>
        <v>235232</v>
      </c>
      <c r="M168" s="65">
        <f>+demanda!M168*HTDCOEF!M168</f>
        <v>712983</v>
      </c>
      <c r="N168" s="65">
        <f>+demanda!N168*HTDCOEF!N168</f>
        <v>483241</v>
      </c>
      <c r="O168" s="65">
        <f>+demanda!O168*HTDCOEF!O168</f>
        <v>530008</v>
      </c>
      <c r="P168" s="65">
        <f>+demanda!P168*HTDCOEF!P168</f>
        <v>6965279</v>
      </c>
      <c r="Q168" s="65">
        <f>+demanda!Q168*HTDCOEF!Q168</f>
        <v>1033989</v>
      </c>
      <c r="R168" s="65">
        <f>+demanda!R168*HTDCOEF!R168</f>
        <v>1654533</v>
      </c>
      <c r="S168" s="65">
        <f>+demanda!S168*HTDCOEF!S168</f>
        <v>652925</v>
      </c>
      <c r="T168" s="65">
        <f>+demanda!T168*HTDCOEF!T168</f>
        <v>1519458</v>
      </c>
      <c r="U168" s="65">
        <f>+demanda!U168*HTDCOEF!U168</f>
        <v>459377</v>
      </c>
      <c r="V168" s="65">
        <f>+demanda!V168*HTDCOEF!V168</f>
        <v>627272</v>
      </c>
      <c r="W168" s="65">
        <f>+demanda!W168*HTDCOEF!W168</f>
        <v>39420118</v>
      </c>
      <c r="X168" s="65">
        <f>+demanda!X168*HTDCOEF!X168</f>
        <v>6176273</v>
      </c>
      <c r="Y168" s="65">
        <f>+demanda!Y168*HTDCOEF!Y168</f>
        <v>9615358</v>
      </c>
      <c r="Z168" s="65">
        <f>+demanda!Z168*HTDCOEF!Z168</f>
        <v>5828528</v>
      </c>
      <c r="AA168" s="65">
        <f>+demanda!AA168*HTDCOEF!AA168</f>
        <v>6633863</v>
      </c>
      <c r="AB168" s="65">
        <f>+demanda!AB168*HTDCOEF!AB168</f>
        <v>3245441</v>
      </c>
      <c r="AC168" s="65">
        <f>+demanda!AC168*HTDCOEF!AC168</f>
        <v>2392520</v>
      </c>
      <c r="AD168" s="65">
        <f>+demanda!AD168*HTDCOEF!AD168</f>
        <v>11902934</v>
      </c>
      <c r="AE168" s="65">
        <f>+demanda!AE168*HTDCOEF!AE168</f>
        <v>2624618</v>
      </c>
      <c r="AF168" s="65">
        <f>+demanda!AF168*HTDCOEF!AF168</f>
        <v>675963</v>
      </c>
      <c r="AG168" s="65">
        <f>+demanda!AG168*HTDCOEF!AG168</f>
        <v>919464</v>
      </c>
      <c r="AH168" s="65">
        <f>+demanda!AH168*HTDCOEF!AH168</f>
        <v>1510483</v>
      </c>
      <c r="AI168" s="65">
        <f>+demanda!AI168*HTDCOEF!AI168</f>
        <v>1478222</v>
      </c>
      <c r="AJ168" s="65">
        <f>+demanda!AJ168*HTDCOEF!AJ168</f>
        <v>959468</v>
      </c>
      <c r="AK168" s="65">
        <f>+demanda!AK168*HTDCOEF!AK168</f>
        <v>27517185</v>
      </c>
      <c r="AL168" s="65">
        <f>+demanda!AL168*HTDCOEF!AL168</f>
        <v>3551655</v>
      </c>
      <c r="AM168" s="65">
        <f>+demanda!AM168*HTDCOEF!AM168</f>
        <v>8939395</v>
      </c>
      <c r="AN168" s="65">
        <f>+demanda!AN168*HTDCOEF!AN168</f>
        <v>4909063</v>
      </c>
      <c r="AO168" s="65">
        <f>+demanda!AO168*HTDCOEF!AO168</f>
        <v>5123380</v>
      </c>
      <c r="AP168" s="65">
        <f>+demanda!AP168*HTDCOEF!AP168</f>
        <v>1767219</v>
      </c>
      <c r="AQ168" s="65">
        <f>+demanda!AQ168*HTDCOEF!AQ168</f>
        <v>1433052</v>
      </c>
      <c r="AR168" s="65">
        <f>+demanda!AR168*HTDCOEF!AR168</f>
        <v>188306</v>
      </c>
      <c r="AS168" s="65">
        <f>+demanda!AS168*HTDCOEF!AS168</f>
        <v>311452</v>
      </c>
      <c r="AT168" s="65">
        <f>+demanda!AT168*HTDCOEF!AT168</f>
        <v>95418</v>
      </c>
      <c r="AU168" s="65">
        <f>+demanda!AU168*HTDCOEF!AU168</f>
        <v>261673</v>
      </c>
      <c r="AV168" s="65">
        <f>+demanda!AV168*HTDCOEF!AV168</f>
        <v>153033</v>
      </c>
      <c r="AW168" s="65">
        <f>+demanda!AW168*HTDCOEF!AW168</f>
        <v>52177</v>
      </c>
      <c r="AX168" s="65">
        <f>+demanda!AX168*HTDCOEF!AX168</f>
        <v>641763</v>
      </c>
      <c r="AY168" s="65">
        <f>+demanda!AY168*HTDCOEF!AY168</f>
        <v>351790</v>
      </c>
      <c r="AZ168" s="65">
        <f>+demanda!AZ168*HTDCOEF!AZ168</f>
        <v>146143</v>
      </c>
      <c r="BA168" s="65">
        <f>+demanda!BA168*HTDCOEF!BA168</f>
        <v>203871</v>
      </c>
      <c r="BB168" s="65">
        <f>+demanda!BB168*HTDCOEF!BB168</f>
        <v>50856</v>
      </c>
      <c r="BC168" s="65">
        <f>+demanda!BC168*HTDCOEF!BC168</f>
        <v>129012</v>
      </c>
      <c r="BD168" s="65">
        <f>+demanda!BD168*HTDCOEF!BD168</f>
        <v>110252</v>
      </c>
      <c r="BE168" s="65">
        <f>+demanda!BE168*HTDCOEF!BE168</f>
        <v>44426</v>
      </c>
      <c r="BF168" s="65">
        <f>+demanda!BF168*HTDCOEF!BF168</f>
        <v>194673</v>
      </c>
      <c r="BG168" s="65">
        <f>+demanda!BG168*HTDCOEF!BG168</f>
        <v>142390</v>
      </c>
      <c r="BH168" s="65">
        <f>+demanda!BH168*HTDCOEF!BH168</f>
        <v>42163</v>
      </c>
      <c r="BI168" s="65">
        <f>+demanda!BI168*HTDCOEF!BI168</f>
        <v>107580</v>
      </c>
      <c r="BJ168" s="65">
        <f>+demanda!BJ168*HTDCOEF!BJ168</f>
        <v>44562</v>
      </c>
      <c r="BK168" s="65">
        <f>+demanda!BK168*HTDCOEF!BK168</f>
        <v>132661</v>
      </c>
      <c r="BL168" s="65">
        <f>+demanda!BL168*HTDCOEF!BL168</f>
        <v>42781</v>
      </c>
      <c r="BM168" s="65">
        <f>+demanda!BM168*HTDCOEF!BM168</f>
        <v>7751</v>
      </c>
      <c r="BN168" s="65">
        <f>+demanda!BN168*HTDCOEF!BN168</f>
        <v>447090</v>
      </c>
      <c r="BO168" s="65">
        <f>+demanda!BO168*HTDCOEF!BO168</f>
        <v>209400</v>
      </c>
      <c r="BP168" s="65">
        <f>+demanda!BP168*HTDCOEF!BP168</f>
        <v>688993</v>
      </c>
      <c r="BQ168" s="65">
        <f>+demanda!BQ168*HTDCOEF!BQ168</f>
        <v>1046929</v>
      </c>
      <c r="BR168" s="65">
        <f>+demanda!BR168*HTDCOEF!BR168</f>
        <v>164230</v>
      </c>
      <c r="BS168" s="65">
        <f>+demanda!BS168*HTDCOEF!BS168</f>
        <v>583945</v>
      </c>
      <c r="BT168" s="65">
        <f>+demanda!BT168*HTDCOEF!BT168</f>
        <v>557615</v>
      </c>
      <c r="BU168" s="65">
        <f>+demanda!BU168*HTDCOEF!BU168</f>
        <v>90564</v>
      </c>
      <c r="BV168" s="65">
        <f>+demanda!BV168*HTDCOEF!BV168</f>
        <v>2344703</v>
      </c>
      <c r="BW168" s="65">
        <f>+demanda!BW168*HTDCOEF!BW168</f>
        <v>699294</v>
      </c>
      <c r="BX168" s="65">
        <f>+demanda!BX168*HTDCOEF!BX168</f>
        <v>497553</v>
      </c>
      <c r="BY168" s="65">
        <f>+demanda!BY168*HTDCOEF!BY168</f>
        <v>611358</v>
      </c>
      <c r="BZ168" s="65">
        <f>+demanda!BZ168*HTDCOEF!BZ168</f>
        <v>87555</v>
      </c>
      <c r="CA168" s="65">
        <f>+demanda!CA168*HTDCOEF!CA168</f>
        <v>282367</v>
      </c>
      <c r="CB168" s="65">
        <f>+demanda!CB168*HTDCOEF!CB168</f>
        <v>336370</v>
      </c>
      <c r="CC168" s="65">
        <f>+demanda!CC168*HTDCOEF!CC168</f>
        <v>77987</v>
      </c>
      <c r="CD168" s="65">
        <f>+demanda!CD168*HTDCOEF!CD168</f>
        <v>490033</v>
      </c>
      <c r="CE168" s="65">
        <f>+demanda!CE168*HTDCOEF!CE168</f>
        <v>241395</v>
      </c>
      <c r="CF168" s="65">
        <f>+demanda!CF168*HTDCOEF!CF168</f>
        <v>191440</v>
      </c>
      <c r="CG168" s="65">
        <f>+demanda!CG168*HTDCOEF!CG168</f>
        <v>435571</v>
      </c>
      <c r="CH168" s="65">
        <f>+demanda!CH168*HTDCOEF!CH168</f>
        <v>76675</v>
      </c>
      <c r="CI168" s="65">
        <f>+demanda!CI168*HTDCOEF!CI168</f>
        <v>301577</v>
      </c>
      <c r="CJ168" s="65">
        <f>+demanda!CJ168*HTDCOEF!CJ168</f>
        <v>221245</v>
      </c>
      <c r="CK168" s="65">
        <f>+demanda!CK168*HTDCOEF!CK168</f>
        <v>12577</v>
      </c>
      <c r="CL168" s="65">
        <f>+demanda!CL168*HTDCOEF!CL168</f>
        <v>1854670</v>
      </c>
      <c r="CM168" s="65">
        <f>+demanda!CM168*HTDCOEF!CM168</f>
        <v>457899</v>
      </c>
    </row>
    <row r="169" spans="1:91" s="59" customFormat="1" x14ac:dyDescent="0.3">
      <c r="A169" s="64" t="s">
        <v>384</v>
      </c>
      <c r="B169" s="65">
        <f>+demanda!B169*HTDCOEF!B169</f>
        <v>11041430</v>
      </c>
      <c r="C169" s="65">
        <f>+demanda!C169*HTDCOEF!C169</f>
        <v>1903645</v>
      </c>
      <c r="D169" s="65">
        <f>+demanda!D169*HTDCOEF!D169</f>
        <v>1298471</v>
      </c>
      <c r="E169" s="65">
        <f>+demanda!E169*HTDCOEF!E169</f>
        <v>988326</v>
      </c>
      <c r="F169" s="65">
        <f>+demanda!F169*HTDCOEF!F169</f>
        <v>2094477</v>
      </c>
      <c r="G169" s="65">
        <f>+demanda!G169*HTDCOEF!G169</f>
        <v>883558</v>
      </c>
      <c r="H169" s="65">
        <f>+demanda!H169*HTDCOEF!H169</f>
        <v>1244341</v>
      </c>
      <c r="I169" s="65">
        <f>+demanda!I169*HTDCOEF!I169</f>
        <v>4645026</v>
      </c>
      <c r="J169" s="65">
        <f>+demanda!J169*HTDCOEF!J169</f>
        <v>843852</v>
      </c>
      <c r="K169" s="65">
        <f>+demanda!K169*HTDCOEF!K169</f>
        <v>143232</v>
      </c>
      <c r="L169" s="65">
        <f>+demanda!L169*HTDCOEF!L169</f>
        <v>184416</v>
      </c>
      <c r="M169" s="65">
        <f>+demanda!M169*HTDCOEF!M169</f>
        <v>674991</v>
      </c>
      <c r="N169" s="65">
        <f>+demanda!N169*HTDCOEF!N169</f>
        <v>431938</v>
      </c>
      <c r="O169" s="65">
        <f>+demanda!O169*HTDCOEF!O169</f>
        <v>538773</v>
      </c>
      <c r="P169" s="65">
        <f>+demanda!P169*HTDCOEF!P169</f>
        <v>6396404</v>
      </c>
      <c r="Q169" s="65">
        <f>+demanda!Q169*HTDCOEF!Q169</f>
        <v>1059793</v>
      </c>
      <c r="R169" s="65">
        <f>+demanda!R169*HTDCOEF!R169</f>
        <v>1155239</v>
      </c>
      <c r="S169" s="65">
        <f>+demanda!S169*HTDCOEF!S169</f>
        <v>803910</v>
      </c>
      <c r="T169" s="65">
        <f>+demanda!T169*HTDCOEF!T169</f>
        <v>1419486</v>
      </c>
      <c r="U169" s="65">
        <f>+demanda!U169*HTDCOEF!U169</f>
        <v>451620</v>
      </c>
      <c r="V169" s="65">
        <f>+demanda!V169*HTDCOEF!V169</f>
        <v>705568</v>
      </c>
      <c r="W169" s="65">
        <f>+demanda!W169*HTDCOEF!W169</f>
        <v>34281206</v>
      </c>
      <c r="X169" s="65">
        <f>+demanda!X169*HTDCOEF!X169</f>
        <v>5250858</v>
      </c>
      <c r="Y169" s="65">
        <f>+demanda!Y169*HTDCOEF!Y169</f>
        <v>6967344</v>
      </c>
      <c r="Z169" s="65">
        <f>+demanda!Z169*HTDCOEF!Z169</f>
        <v>6395927</v>
      </c>
      <c r="AA169" s="65">
        <f>+demanda!AA169*HTDCOEF!AA169</f>
        <v>5417015</v>
      </c>
      <c r="AB169" s="65">
        <f>+demanda!AB169*HTDCOEF!AB169</f>
        <v>2799094</v>
      </c>
      <c r="AC169" s="65">
        <f>+demanda!AC169*HTDCOEF!AC169</f>
        <v>2598869</v>
      </c>
      <c r="AD169" s="65">
        <f>+demanda!AD169*HTDCOEF!AD169</f>
        <v>9566101</v>
      </c>
      <c r="AE169" s="65">
        <f>+demanda!AE169*HTDCOEF!AE169</f>
        <v>1703330</v>
      </c>
      <c r="AF169" s="65">
        <f>+demanda!AF169*HTDCOEF!AF169</f>
        <v>419992</v>
      </c>
      <c r="AG169" s="65">
        <f>+demanda!AG169*HTDCOEF!AG169</f>
        <v>690900</v>
      </c>
      <c r="AH169" s="65">
        <f>+demanda!AH169*HTDCOEF!AH169</f>
        <v>1210585</v>
      </c>
      <c r="AI169" s="65">
        <f>+demanda!AI169*HTDCOEF!AI169</f>
        <v>1129931</v>
      </c>
      <c r="AJ169" s="65">
        <f>+demanda!AJ169*HTDCOEF!AJ169</f>
        <v>977831</v>
      </c>
      <c r="AK169" s="65">
        <f>+demanda!AK169*HTDCOEF!AK169</f>
        <v>24715105</v>
      </c>
      <c r="AL169" s="65">
        <f>+demanda!AL169*HTDCOEF!AL169</f>
        <v>3547528</v>
      </c>
      <c r="AM169" s="65">
        <f>+demanda!AM169*HTDCOEF!AM169</f>
        <v>6547352</v>
      </c>
      <c r="AN169" s="65">
        <f>+demanda!AN169*HTDCOEF!AN169</f>
        <v>5705027</v>
      </c>
      <c r="AO169" s="65">
        <f>+demanda!AO169*HTDCOEF!AO169</f>
        <v>4206430</v>
      </c>
      <c r="AP169" s="65">
        <f>+demanda!AP169*HTDCOEF!AP169</f>
        <v>1669163</v>
      </c>
      <c r="AQ169" s="65">
        <f>+demanda!AQ169*HTDCOEF!AQ169</f>
        <v>1621038</v>
      </c>
      <c r="AR169" s="65">
        <f>+demanda!AR169*HTDCOEF!AR169</f>
        <v>115073</v>
      </c>
      <c r="AS169" s="65">
        <f>+demanda!AS169*HTDCOEF!AS169</f>
        <v>278880</v>
      </c>
      <c r="AT169" s="65">
        <f>+demanda!AT169*HTDCOEF!AT169</f>
        <v>116774</v>
      </c>
      <c r="AU169" s="65">
        <f>+demanda!AU169*HTDCOEF!AU169</f>
        <v>269229</v>
      </c>
      <c r="AV169" s="65">
        <f>+demanda!AV169*HTDCOEF!AV169</f>
        <v>78195</v>
      </c>
      <c r="AW169" s="65">
        <f>+demanda!AW169*HTDCOEF!AW169</f>
        <v>60169</v>
      </c>
      <c r="AX169" s="65">
        <f>+demanda!AX169*HTDCOEF!AX169</f>
        <v>618584</v>
      </c>
      <c r="AY169" s="65">
        <f>+demanda!AY169*HTDCOEF!AY169</f>
        <v>366742</v>
      </c>
      <c r="AZ169" s="65">
        <f>+demanda!AZ169*HTDCOEF!AZ169</f>
        <v>81044</v>
      </c>
      <c r="BA169" s="65">
        <f>+demanda!BA169*HTDCOEF!BA169</f>
        <v>160796</v>
      </c>
      <c r="BB169" s="65">
        <f>+demanda!BB169*HTDCOEF!BB169</f>
        <v>59423</v>
      </c>
      <c r="BC169" s="65">
        <f>+demanda!BC169*HTDCOEF!BC169</f>
        <v>130914</v>
      </c>
      <c r="BD169" s="65">
        <f>+demanda!BD169*HTDCOEF!BD169</f>
        <v>56029</v>
      </c>
      <c r="BE169" s="65">
        <f>+demanda!BE169*HTDCOEF!BE169</f>
        <v>52018</v>
      </c>
      <c r="BF169" s="65">
        <f>+demanda!BF169*HTDCOEF!BF169</f>
        <v>163815</v>
      </c>
      <c r="BG169" s="65">
        <f>+demanda!BG169*HTDCOEF!BG169</f>
        <v>139814</v>
      </c>
      <c r="BH169" s="65">
        <f>+demanda!BH169*HTDCOEF!BH169</f>
        <v>34028</v>
      </c>
      <c r="BI169" s="65">
        <f>+demanda!BI169*HTDCOEF!BI169</f>
        <v>118085</v>
      </c>
      <c r="BJ169" s="65">
        <f>+demanda!BJ169*HTDCOEF!BJ169</f>
        <v>57351</v>
      </c>
      <c r="BK169" s="65">
        <f>+demanda!BK169*HTDCOEF!BK169</f>
        <v>138315</v>
      </c>
      <c r="BL169" s="65">
        <f>+demanda!BL169*HTDCOEF!BL169</f>
        <v>22166</v>
      </c>
      <c r="BM169" s="65">
        <f>+demanda!BM169*HTDCOEF!BM169</f>
        <v>8151</v>
      </c>
      <c r="BN169" s="65">
        <f>+demanda!BN169*HTDCOEF!BN169</f>
        <v>454770</v>
      </c>
      <c r="BO169" s="65">
        <f>+demanda!BO169*HTDCOEF!BO169</f>
        <v>226927</v>
      </c>
      <c r="BP169" s="65">
        <f>+demanda!BP169*HTDCOEF!BP169</f>
        <v>319058</v>
      </c>
      <c r="BQ169" s="65">
        <f>+demanda!BQ169*HTDCOEF!BQ169</f>
        <v>823552</v>
      </c>
      <c r="BR169" s="65">
        <f>+demanda!BR169*HTDCOEF!BR169</f>
        <v>193047</v>
      </c>
      <c r="BS169" s="65">
        <f>+demanda!BS169*HTDCOEF!BS169</f>
        <v>558102</v>
      </c>
      <c r="BT169" s="65">
        <f>+demanda!BT169*HTDCOEF!BT169</f>
        <v>234221</v>
      </c>
      <c r="BU169" s="65">
        <f>+demanda!BU169*HTDCOEF!BU169</f>
        <v>105039</v>
      </c>
      <c r="BV169" s="65">
        <f>+demanda!BV169*HTDCOEF!BV169</f>
        <v>2261407</v>
      </c>
      <c r="BW169" s="65">
        <f>+demanda!BW169*HTDCOEF!BW169</f>
        <v>756432</v>
      </c>
      <c r="BX169" s="65">
        <f>+demanda!BX169*HTDCOEF!BX169</f>
        <v>184681</v>
      </c>
      <c r="BY169" s="65">
        <f>+demanda!BY169*HTDCOEF!BY169</f>
        <v>366178</v>
      </c>
      <c r="BZ169" s="65">
        <f>+demanda!BZ169*HTDCOEF!BZ169</f>
        <v>100091</v>
      </c>
      <c r="CA169" s="65">
        <f>+demanda!CA169*HTDCOEF!CA169</f>
        <v>252672</v>
      </c>
      <c r="CB169" s="65">
        <f>+demanda!CB169*HTDCOEF!CB169</f>
        <v>127430</v>
      </c>
      <c r="CC169" s="65">
        <f>+demanda!CC169*HTDCOEF!CC169</f>
        <v>92194</v>
      </c>
      <c r="CD169" s="65">
        <f>+demanda!CD169*HTDCOEF!CD169</f>
        <v>339091</v>
      </c>
      <c r="CE169" s="65">
        <f>+demanda!CE169*HTDCOEF!CE169</f>
        <v>240993</v>
      </c>
      <c r="CF169" s="65">
        <f>+demanda!CF169*HTDCOEF!CF169</f>
        <v>134377</v>
      </c>
      <c r="CG169" s="65">
        <f>+demanda!CG169*HTDCOEF!CG169</f>
        <v>457373</v>
      </c>
      <c r="CH169" s="65">
        <f>+demanda!CH169*HTDCOEF!CH169</f>
        <v>92956</v>
      </c>
      <c r="CI169" s="65">
        <f>+demanda!CI169*HTDCOEF!CI169</f>
        <v>305431</v>
      </c>
      <c r="CJ169" s="65">
        <f>+demanda!CJ169*HTDCOEF!CJ169</f>
        <v>106792</v>
      </c>
      <c r="CK169" s="65">
        <f>+demanda!CK169*HTDCOEF!CK169</f>
        <v>12844</v>
      </c>
      <c r="CL169" s="65">
        <f>+demanda!CL169*HTDCOEF!CL169</f>
        <v>1922316</v>
      </c>
      <c r="CM169" s="65">
        <f>+demanda!CM169*HTDCOEF!CM169</f>
        <v>515439</v>
      </c>
    </row>
    <row r="170" spans="1:91" s="59" customFormat="1" x14ac:dyDescent="0.3">
      <c r="A170" s="64" t="s">
        <v>385</v>
      </c>
      <c r="B170" s="65">
        <f>+demanda!B170*HTDCOEF!B170</f>
        <v>0</v>
      </c>
      <c r="C170" s="65">
        <f>+demanda!C170*HTDCOEF!C170</f>
        <v>0</v>
      </c>
      <c r="D170" s="65">
        <f>+demanda!D170*HTDCOEF!D170</f>
        <v>0</v>
      </c>
      <c r="E170" s="65">
        <f>+demanda!E170*HTDCOEF!E170</f>
        <v>0</v>
      </c>
      <c r="F170" s="65">
        <f>+demanda!F170*HTDCOEF!F170</f>
        <v>0</v>
      </c>
      <c r="G170" s="65">
        <f>+demanda!G170*HTDCOEF!G170</f>
        <v>0</v>
      </c>
      <c r="H170" s="65">
        <f>+demanda!H170*HTDCOEF!H170</f>
        <v>0</v>
      </c>
      <c r="I170" s="65">
        <f>+demanda!I170*HTDCOEF!I170</f>
        <v>0</v>
      </c>
      <c r="J170" s="65">
        <f>+demanda!J170*HTDCOEF!J170</f>
        <v>0</v>
      </c>
      <c r="K170" s="65">
        <f>+demanda!K170*HTDCOEF!K170</f>
        <v>0</v>
      </c>
      <c r="L170" s="65">
        <f>+demanda!L170*HTDCOEF!L170</f>
        <v>0</v>
      </c>
      <c r="M170" s="65">
        <f>+demanda!M170*HTDCOEF!M170</f>
        <v>0</v>
      </c>
      <c r="N170" s="65">
        <f>+demanda!N170*HTDCOEF!N170</f>
        <v>0</v>
      </c>
      <c r="O170" s="65">
        <f>+demanda!O170*HTDCOEF!O170</f>
        <v>0</v>
      </c>
      <c r="P170" s="65">
        <f>+demanda!P170*HTDCOEF!P170</f>
        <v>0</v>
      </c>
      <c r="Q170" s="65">
        <f>+demanda!Q170*HTDCOEF!Q170</f>
        <v>0</v>
      </c>
      <c r="R170" s="65">
        <f>+demanda!R170*HTDCOEF!R170</f>
        <v>0</v>
      </c>
      <c r="S170" s="65">
        <f>+demanda!S170*HTDCOEF!S170</f>
        <v>0</v>
      </c>
      <c r="T170" s="65">
        <f>+demanda!T170*HTDCOEF!T170</f>
        <v>0</v>
      </c>
      <c r="U170" s="65">
        <f>+demanda!U170*HTDCOEF!U170</f>
        <v>0</v>
      </c>
      <c r="V170" s="65">
        <f>+demanda!V170*HTDCOEF!V170</f>
        <v>0</v>
      </c>
      <c r="W170" s="65">
        <f>+demanda!W170*HTDCOEF!W170</f>
        <v>0</v>
      </c>
      <c r="X170" s="65">
        <f>+demanda!X170*HTDCOEF!X170</f>
        <v>0</v>
      </c>
      <c r="Y170" s="65">
        <f>+demanda!Y170*HTDCOEF!Y170</f>
        <v>0</v>
      </c>
      <c r="Z170" s="65">
        <f>+demanda!Z170*HTDCOEF!Z170</f>
        <v>0</v>
      </c>
      <c r="AA170" s="65">
        <f>+demanda!AA170*HTDCOEF!AA170</f>
        <v>0</v>
      </c>
      <c r="AB170" s="65">
        <f>+demanda!AB170*HTDCOEF!AB170</f>
        <v>0</v>
      </c>
      <c r="AC170" s="65">
        <f>+demanda!AC170*HTDCOEF!AC170</f>
        <v>0</v>
      </c>
      <c r="AD170" s="65">
        <f>+demanda!AD170*HTDCOEF!AD170</f>
        <v>0</v>
      </c>
      <c r="AE170" s="65">
        <f>+demanda!AE170*HTDCOEF!AE170</f>
        <v>0</v>
      </c>
      <c r="AF170" s="65">
        <f>+demanda!AF170*HTDCOEF!AF170</f>
        <v>0</v>
      </c>
      <c r="AG170" s="65">
        <f>+demanda!AG170*HTDCOEF!AG170</f>
        <v>0</v>
      </c>
      <c r="AH170" s="65">
        <f>+demanda!AH170*HTDCOEF!AH170</f>
        <v>0</v>
      </c>
      <c r="AI170" s="65">
        <f>+demanda!AI170*HTDCOEF!AI170</f>
        <v>0</v>
      </c>
      <c r="AJ170" s="65">
        <f>+demanda!AJ170*HTDCOEF!AJ170</f>
        <v>0</v>
      </c>
      <c r="AK170" s="65">
        <f>+demanda!AK170*HTDCOEF!AK170</f>
        <v>0</v>
      </c>
      <c r="AL170" s="65">
        <f>+demanda!AL170*HTDCOEF!AL170</f>
        <v>0</v>
      </c>
      <c r="AM170" s="65">
        <f>+demanda!AM170*HTDCOEF!AM170</f>
        <v>0</v>
      </c>
      <c r="AN170" s="65">
        <f>+demanda!AN170*HTDCOEF!AN170</f>
        <v>0</v>
      </c>
      <c r="AO170" s="65">
        <f>+demanda!AO170*HTDCOEF!AO170</f>
        <v>0</v>
      </c>
      <c r="AP170" s="65">
        <f>+demanda!AP170*HTDCOEF!AP170</f>
        <v>0</v>
      </c>
      <c r="AQ170" s="65">
        <f>+demanda!AQ170*HTDCOEF!AQ170</f>
        <v>0</v>
      </c>
      <c r="AR170" s="65">
        <f>+demanda!AR170*HTDCOEF!AR170</f>
        <v>0</v>
      </c>
      <c r="AS170" s="65">
        <f>+demanda!AS170*HTDCOEF!AS170</f>
        <v>0</v>
      </c>
      <c r="AT170" s="65">
        <f>+demanda!AT170*HTDCOEF!AT170</f>
        <v>0</v>
      </c>
      <c r="AU170" s="65">
        <f>+demanda!AU170*HTDCOEF!AU170</f>
        <v>0</v>
      </c>
      <c r="AV170" s="65">
        <f>+demanda!AV170*HTDCOEF!AV170</f>
        <v>0</v>
      </c>
      <c r="AW170" s="65">
        <f>+demanda!AW170*HTDCOEF!AW170</f>
        <v>0</v>
      </c>
      <c r="AX170" s="65">
        <f>+demanda!AX170*HTDCOEF!AX170</f>
        <v>0</v>
      </c>
      <c r="AY170" s="65">
        <f>+demanda!AY170*HTDCOEF!AY170</f>
        <v>0</v>
      </c>
      <c r="AZ170" s="65">
        <f>+demanda!AZ170*HTDCOEF!AZ170</f>
        <v>0</v>
      </c>
      <c r="BA170" s="65">
        <f>+demanda!BA170*HTDCOEF!BA170</f>
        <v>0</v>
      </c>
      <c r="BB170" s="65">
        <f>+demanda!BB170*HTDCOEF!BB170</f>
        <v>0</v>
      </c>
      <c r="BC170" s="65">
        <f>+demanda!BC170*HTDCOEF!BC170</f>
        <v>0</v>
      </c>
      <c r="BD170" s="65">
        <f>+demanda!BD170*HTDCOEF!BD170</f>
        <v>0</v>
      </c>
      <c r="BE170" s="65">
        <f>+demanda!BE170*HTDCOEF!BE170</f>
        <v>0</v>
      </c>
      <c r="BF170" s="65">
        <f>+demanda!BF170*HTDCOEF!BF170</f>
        <v>0</v>
      </c>
      <c r="BG170" s="65">
        <f>+demanda!BG170*HTDCOEF!BG170</f>
        <v>0</v>
      </c>
      <c r="BH170" s="65">
        <f>+demanda!BH170*HTDCOEF!BH170</f>
        <v>0</v>
      </c>
      <c r="BI170" s="65">
        <f>+demanda!BI170*HTDCOEF!BI170</f>
        <v>0</v>
      </c>
      <c r="BJ170" s="65">
        <f>+demanda!BJ170*HTDCOEF!BJ170</f>
        <v>0</v>
      </c>
      <c r="BK170" s="65">
        <f>+demanda!BK170*HTDCOEF!BK170</f>
        <v>0</v>
      </c>
      <c r="BL170" s="65">
        <f>+demanda!BL170*HTDCOEF!BL170</f>
        <v>0</v>
      </c>
      <c r="BM170" s="65">
        <f>+demanda!BM170*HTDCOEF!BM170</f>
        <v>0</v>
      </c>
      <c r="BN170" s="65">
        <f>+demanda!BN170*HTDCOEF!BN170</f>
        <v>0</v>
      </c>
      <c r="BO170" s="65">
        <f>+demanda!BO170*HTDCOEF!BO170</f>
        <v>0</v>
      </c>
      <c r="BP170" s="65">
        <f>+demanda!BP170*HTDCOEF!BP170</f>
        <v>0</v>
      </c>
      <c r="BQ170" s="65">
        <f>+demanda!BQ170*HTDCOEF!BQ170</f>
        <v>0</v>
      </c>
      <c r="BR170" s="65">
        <f>+demanda!BR170*HTDCOEF!BR170</f>
        <v>0</v>
      </c>
      <c r="BS170" s="65">
        <f>+demanda!BS170*HTDCOEF!BS170</f>
        <v>0</v>
      </c>
      <c r="BT170" s="65">
        <f>+demanda!BT170*HTDCOEF!BT170</f>
        <v>0</v>
      </c>
      <c r="BU170" s="65">
        <f>+demanda!BU170*HTDCOEF!BU170</f>
        <v>0</v>
      </c>
      <c r="BV170" s="65">
        <f>+demanda!BV170*HTDCOEF!BV170</f>
        <v>0</v>
      </c>
      <c r="BW170" s="65">
        <f>+demanda!BW170*HTDCOEF!BW170</f>
        <v>0</v>
      </c>
      <c r="BX170" s="65">
        <f>+demanda!BX170*HTDCOEF!BX170</f>
        <v>0</v>
      </c>
      <c r="BY170" s="65">
        <f>+demanda!BY170*HTDCOEF!BY170</f>
        <v>0</v>
      </c>
      <c r="BZ170" s="65">
        <f>+demanda!BZ170*HTDCOEF!BZ170</f>
        <v>0</v>
      </c>
      <c r="CA170" s="65">
        <f>+demanda!CA170*HTDCOEF!CA170</f>
        <v>0</v>
      </c>
      <c r="CB170" s="65">
        <f>+demanda!CB170*HTDCOEF!CB170</f>
        <v>0</v>
      </c>
      <c r="CC170" s="65">
        <f>+demanda!CC170*HTDCOEF!CC170</f>
        <v>0</v>
      </c>
      <c r="CD170" s="65">
        <f>+demanda!CD170*HTDCOEF!CD170</f>
        <v>0</v>
      </c>
      <c r="CE170" s="65">
        <f>+demanda!CE170*HTDCOEF!CE170</f>
        <v>0</v>
      </c>
      <c r="CF170" s="65">
        <f>+demanda!CF170*HTDCOEF!CF170</f>
        <v>0</v>
      </c>
      <c r="CG170" s="65">
        <f>+demanda!CG170*HTDCOEF!CG170</f>
        <v>0</v>
      </c>
      <c r="CH170" s="65">
        <f>+demanda!CH170*HTDCOEF!CH170</f>
        <v>0</v>
      </c>
      <c r="CI170" s="65">
        <f>+demanda!CI170*HTDCOEF!CI170</f>
        <v>0</v>
      </c>
      <c r="CJ170" s="65">
        <f>+demanda!CJ170*HTDCOEF!CJ170</f>
        <v>0</v>
      </c>
      <c r="CK170" s="65">
        <f>+demanda!CK170*HTDCOEF!CK170</f>
        <v>0</v>
      </c>
      <c r="CL170" s="65">
        <f>+demanda!CL170*HTDCOEF!CL170</f>
        <v>0</v>
      </c>
      <c r="CM170" s="65">
        <f>+demanda!CM170*HTDCOEF!CM170</f>
        <v>0</v>
      </c>
    </row>
    <row r="171" spans="1:91" s="59" customFormat="1" x14ac:dyDescent="0.3">
      <c r="A171" s="64" t="s">
        <v>386</v>
      </c>
      <c r="B171" s="65">
        <f>+demanda!B171*HTDCOEF!B171</f>
        <v>0</v>
      </c>
      <c r="C171" s="65">
        <f>+demanda!C171*HTDCOEF!C171</f>
        <v>0</v>
      </c>
      <c r="D171" s="65">
        <f>+demanda!D171*HTDCOEF!D171</f>
        <v>0</v>
      </c>
      <c r="E171" s="65">
        <f>+demanda!E171*HTDCOEF!E171</f>
        <v>0</v>
      </c>
      <c r="F171" s="65">
        <f>+demanda!F171*HTDCOEF!F171</f>
        <v>0</v>
      </c>
      <c r="G171" s="65">
        <f>+demanda!G171*HTDCOEF!G171</f>
        <v>0</v>
      </c>
      <c r="H171" s="65">
        <f>+demanda!H171*HTDCOEF!H171</f>
        <v>0</v>
      </c>
      <c r="I171" s="65">
        <f>+demanda!I171*HTDCOEF!I171</f>
        <v>0</v>
      </c>
      <c r="J171" s="65">
        <f>+demanda!J171*HTDCOEF!J171</f>
        <v>0</v>
      </c>
      <c r="K171" s="65">
        <f>+demanda!K171*HTDCOEF!K171</f>
        <v>0</v>
      </c>
      <c r="L171" s="65">
        <f>+demanda!L171*HTDCOEF!L171</f>
        <v>0</v>
      </c>
      <c r="M171" s="65">
        <f>+demanda!M171*HTDCOEF!M171</f>
        <v>0</v>
      </c>
      <c r="N171" s="65">
        <f>+demanda!N171*HTDCOEF!N171</f>
        <v>0</v>
      </c>
      <c r="O171" s="65">
        <f>+demanda!O171*HTDCOEF!O171</f>
        <v>0</v>
      </c>
      <c r="P171" s="65">
        <f>+demanda!P171*HTDCOEF!P171</f>
        <v>0</v>
      </c>
      <c r="Q171" s="65">
        <f>+demanda!Q171*HTDCOEF!Q171</f>
        <v>0</v>
      </c>
      <c r="R171" s="65">
        <f>+demanda!R171*HTDCOEF!R171</f>
        <v>0</v>
      </c>
      <c r="S171" s="65">
        <f>+demanda!S171*HTDCOEF!S171</f>
        <v>0</v>
      </c>
      <c r="T171" s="65">
        <f>+demanda!T171*HTDCOEF!T171</f>
        <v>0</v>
      </c>
      <c r="U171" s="65">
        <f>+demanda!U171*HTDCOEF!U171</f>
        <v>0</v>
      </c>
      <c r="V171" s="65">
        <f>+demanda!V171*HTDCOEF!V171</f>
        <v>0</v>
      </c>
      <c r="W171" s="65">
        <f>+demanda!W171*HTDCOEF!W171</f>
        <v>0</v>
      </c>
      <c r="X171" s="65">
        <f>+demanda!X171*HTDCOEF!X171</f>
        <v>0</v>
      </c>
      <c r="Y171" s="65">
        <f>+demanda!Y171*HTDCOEF!Y171</f>
        <v>0</v>
      </c>
      <c r="Z171" s="65">
        <f>+demanda!Z171*HTDCOEF!Z171</f>
        <v>0</v>
      </c>
      <c r="AA171" s="65">
        <f>+demanda!AA171*HTDCOEF!AA171</f>
        <v>0</v>
      </c>
      <c r="AB171" s="65">
        <f>+demanda!AB171*HTDCOEF!AB171</f>
        <v>0</v>
      </c>
      <c r="AC171" s="65">
        <f>+demanda!AC171*HTDCOEF!AC171</f>
        <v>0</v>
      </c>
      <c r="AD171" s="65">
        <f>+demanda!AD171*HTDCOEF!AD171</f>
        <v>0</v>
      </c>
      <c r="AE171" s="65">
        <f>+demanda!AE171*HTDCOEF!AE171</f>
        <v>0</v>
      </c>
      <c r="AF171" s="65">
        <f>+demanda!AF171*HTDCOEF!AF171</f>
        <v>0</v>
      </c>
      <c r="AG171" s="65">
        <f>+demanda!AG171*HTDCOEF!AG171</f>
        <v>0</v>
      </c>
      <c r="AH171" s="65">
        <f>+demanda!AH171*HTDCOEF!AH171</f>
        <v>0</v>
      </c>
      <c r="AI171" s="65">
        <f>+demanda!AI171*HTDCOEF!AI171</f>
        <v>0</v>
      </c>
      <c r="AJ171" s="65">
        <f>+demanda!AJ171*HTDCOEF!AJ171</f>
        <v>0</v>
      </c>
      <c r="AK171" s="65">
        <f>+demanda!AK171*HTDCOEF!AK171</f>
        <v>0</v>
      </c>
      <c r="AL171" s="65">
        <f>+demanda!AL171*HTDCOEF!AL171</f>
        <v>0</v>
      </c>
      <c r="AM171" s="65">
        <f>+demanda!AM171*HTDCOEF!AM171</f>
        <v>0</v>
      </c>
      <c r="AN171" s="65">
        <f>+demanda!AN171*HTDCOEF!AN171</f>
        <v>0</v>
      </c>
      <c r="AO171" s="65">
        <f>+demanda!AO171*HTDCOEF!AO171</f>
        <v>0</v>
      </c>
      <c r="AP171" s="65">
        <f>+demanda!AP171*HTDCOEF!AP171</f>
        <v>0</v>
      </c>
      <c r="AQ171" s="65">
        <f>+demanda!AQ171*HTDCOEF!AQ171</f>
        <v>0</v>
      </c>
      <c r="AR171" s="65">
        <f>+demanda!AR171*HTDCOEF!AR171</f>
        <v>0</v>
      </c>
      <c r="AS171" s="65">
        <f>+demanda!AS171*HTDCOEF!AS171</f>
        <v>0</v>
      </c>
      <c r="AT171" s="65">
        <f>+demanda!AT171*HTDCOEF!AT171</f>
        <v>0</v>
      </c>
      <c r="AU171" s="65">
        <f>+demanda!AU171*HTDCOEF!AU171</f>
        <v>0</v>
      </c>
      <c r="AV171" s="65">
        <f>+demanda!AV171*HTDCOEF!AV171</f>
        <v>0</v>
      </c>
      <c r="AW171" s="65">
        <f>+demanda!AW171*HTDCOEF!AW171</f>
        <v>0</v>
      </c>
      <c r="AX171" s="65">
        <f>+demanda!AX171*HTDCOEF!AX171</f>
        <v>0</v>
      </c>
      <c r="AY171" s="65">
        <f>+demanda!AY171*HTDCOEF!AY171</f>
        <v>0</v>
      </c>
      <c r="AZ171" s="65">
        <f>+demanda!AZ171*HTDCOEF!AZ171</f>
        <v>0</v>
      </c>
      <c r="BA171" s="65">
        <f>+demanda!BA171*HTDCOEF!BA171</f>
        <v>0</v>
      </c>
      <c r="BB171" s="65">
        <f>+demanda!BB171*HTDCOEF!BB171</f>
        <v>0</v>
      </c>
      <c r="BC171" s="65">
        <f>+demanda!BC171*HTDCOEF!BC171</f>
        <v>0</v>
      </c>
      <c r="BD171" s="65">
        <f>+demanda!BD171*HTDCOEF!BD171</f>
        <v>0</v>
      </c>
      <c r="BE171" s="65">
        <f>+demanda!BE171*HTDCOEF!BE171</f>
        <v>0</v>
      </c>
      <c r="BF171" s="65">
        <f>+demanda!BF171*HTDCOEF!BF171</f>
        <v>0</v>
      </c>
      <c r="BG171" s="65">
        <f>+demanda!BG171*HTDCOEF!BG171</f>
        <v>0</v>
      </c>
      <c r="BH171" s="65">
        <f>+demanda!BH171*HTDCOEF!BH171</f>
        <v>0</v>
      </c>
      <c r="BI171" s="65">
        <f>+demanda!BI171*HTDCOEF!BI171</f>
        <v>0</v>
      </c>
      <c r="BJ171" s="65">
        <f>+demanda!BJ171*HTDCOEF!BJ171</f>
        <v>0</v>
      </c>
      <c r="BK171" s="65">
        <f>+demanda!BK171*HTDCOEF!BK171</f>
        <v>0</v>
      </c>
      <c r="BL171" s="65">
        <f>+demanda!BL171*HTDCOEF!BL171</f>
        <v>0</v>
      </c>
      <c r="BM171" s="65">
        <f>+demanda!BM171*HTDCOEF!BM171</f>
        <v>0</v>
      </c>
      <c r="BN171" s="65">
        <f>+demanda!BN171*HTDCOEF!BN171</f>
        <v>0</v>
      </c>
      <c r="BO171" s="65">
        <f>+demanda!BO171*HTDCOEF!BO171</f>
        <v>0</v>
      </c>
      <c r="BP171" s="65">
        <f>+demanda!BP171*HTDCOEF!BP171</f>
        <v>0</v>
      </c>
      <c r="BQ171" s="65">
        <f>+demanda!BQ171*HTDCOEF!BQ171</f>
        <v>0</v>
      </c>
      <c r="BR171" s="65">
        <f>+demanda!BR171*HTDCOEF!BR171</f>
        <v>0</v>
      </c>
      <c r="BS171" s="65">
        <f>+demanda!BS171*HTDCOEF!BS171</f>
        <v>0</v>
      </c>
      <c r="BT171" s="65">
        <f>+demanda!BT171*HTDCOEF!BT171</f>
        <v>0</v>
      </c>
      <c r="BU171" s="65">
        <f>+demanda!BU171*HTDCOEF!BU171</f>
        <v>0</v>
      </c>
      <c r="BV171" s="65">
        <f>+demanda!BV171*HTDCOEF!BV171</f>
        <v>0</v>
      </c>
      <c r="BW171" s="65">
        <f>+demanda!BW171*HTDCOEF!BW171</f>
        <v>0</v>
      </c>
      <c r="BX171" s="65">
        <f>+demanda!BX171*HTDCOEF!BX171</f>
        <v>0</v>
      </c>
      <c r="BY171" s="65">
        <f>+demanda!BY171*HTDCOEF!BY171</f>
        <v>0</v>
      </c>
      <c r="BZ171" s="65">
        <f>+demanda!BZ171*HTDCOEF!BZ171</f>
        <v>0</v>
      </c>
      <c r="CA171" s="65">
        <f>+demanda!CA171*HTDCOEF!CA171</f>
        <v>0</v>
      </c>
      <c r="CB171" s="65">
        <f>+demanda!CB171*HTDCOEF!CB171</f>
        <v>0</v>
      </c>
      <c r="CC171" s="65">
        <f>+demanda!CC171*HTDCOEF!CC171</f>
        <v>0</v>
      </c>
      <c r="CD171" s="65">
        <f>+demanda!CD171*HTDCOEF!CD171</f>
        <v>0</v>
      </c>
      <c r="CE171" s="65">
        <f>+demanda!CE171*HTDCOEF!CE171</f>
        <v>0</v>
      </c>
      <c r="CF171" s="65">
        <f>+demanda!CF171*HTDCOEF!CF171</f>
        <v>0</v>
      </c>
      <c r="CG171" s="65">
        <f>+demanda!CG171*HTDCOEF!CG171</f>
        <v>0</v>
      </c>
      <c r="CH171" s="65">
        <f>+demanda!CH171*HTDCOEF!CH171</f>
        <v>0</v>
      </c>
      <c r="CI171" s="65">
        <f>+demanda!CI171*HTDCOEF!CI171</f>
        <v>0</v>
      </c>
      <c r="CJ171" s="65">
        <f>+demanda!CJ171*HTDCOEF!CJ171</f>
        <v>0</v>
      </c>
      <c r="CK171" s="65">
        <f>+demanda!CK171*HTDCOEF!CK171</f>
        <v>0</v>
      </c>
      <c r="CL171" s="65">
        <f>+demanda!CL171*HTDCOEF!CL171</f>
        <v>0</v>
      </c>
      <c r="CM171" s="65">
        <f>+demanda!CM171*HTDCOEF!CM171</f>
        <v>0</v>
      </c>
    </row>
    <row r="172" spans="1:91" s="59" customFormat="1" x14ac:dyDescent="0.3"/>
    <row r="173" spans="1:91" x14ac:dyDescent="0.3">
      <c r="A173" s="6" t="s">
        <v>107</v>
      </c>
      <c r="B173" s="431" t="str">
        <f>+B1</f>
        <v>VIAJEROS</v>
      </c>
      <c r="C173" s="432">
        <f t="shared" ref="C173:BN173" si="0">+C1</f>
        <v>0</v>
      </c>
      <c r="D173" s="432">
        <f t="shared" si="0"/>
        <v>0</v>
      </c>
      <c r="E173" s="432">
        <f t="shared" si="0"/>
        <v>0</v>
      </c>
      <c r="F173" s="432">
        <f t="shared" si="0"/>
        <v>0</v>
      </c>
      <c r="G173" s="432">
        <f t="shared" si="0"/>
        <v>0</v>
      </c>
      <c r="H173" s="432">
        <f t="shared" si="0"/>
        <v>0</v>
      </c>
      <c r="I173" s="432">
        <f t="shared" si="0"/>
        <v>0</v>
      </c>
      <c r="J173" s="432">
        <f t="shared" si="0"/>
        <v>0</v>
      </c>
      <c r="K173" s="432">
        <f t="shared" si="0"/>
        <v>0</v>
      </c>
      <c r="L173" s="432">
        <f t="shared" si="0"/>
        <v>0</v>
      </c>
      <c r="M173" s="432">
        <f t="shared" si="0"/>
        <v>0</v>
      </c>
      <c r="N173" s="432">
        <f t="shared" si="0"/>
        <v>0</v>
      </c>
      <c r="O173" s="432">
        <f t="shared" si="0"/>
        <v>0</v>
      </c>
      <c r="P173" s="432">
        <f t="shared" si="0"/>
        <v>0</v>
      </c>
      <c r="Q173" s="432">
        <f t="shared" si="0"/>
        <v>0</v>
      </c>
      <c r="R173" s="432">
        <f t="shared" si="0"/>
        <v>0</v>
      </c>
      <c r="S173" s="432">
        <f t="shared" si="0"/>
        <v>0</v>
      </c>
      <c r="T173" s="432">
        <f t="shared" si="0"/>
        <v>0</v>
      </c>
      <c r="U173" s="432">
        <f t="shared" si="0"/>
        <v>0</v>
      </c>
      <c r="V173" s="432">
        <f t="shared" si="0"/>
        <v>0</v>
      </c>
      <c r="W173" s="431" t="str">
        <f t="shared" si="0"/>
        <v>PERNOCTACIONES</v>
      </c>
      <c r="X173" s="432">
        <f t="shared" si="0"/>
        <v>0</v>
      </c>
      <c r="Y173" s="432">
        <f t="shared" si="0"/>
        <v>0</v>
      </c>
      <c r="Z173" s="432">
        <f t="shared" si="0"/>
        <v>0</v>
      </c>
      <c r="AA173" s="432">
        <f t="shared" si="0"/>
        <v>0</v>
      </c>
      <c r="AB173" s="432">
        <f t="shared" si="0"/>
        <v>0</v>
      </c>
      <c r="AC173" s="432">
        <f t="shared" si="0"/>
        <v>0</v>
      </c>
      <c r="AD173" s="432">
        <f t="shared" si="0"/>
        <v>0</v>
      </c>
      <c r="AE173" s="432">
        <f t="shared" si="0"/>
        <v>0</v>
      </c>
      <c r="AF173" s="432">
        <f t="shared" si="0"/>
        <v>0</v>
      </c>
      <c r="AG173" s="432">
        <f t="shared" si="0"/>
        <v>0</v>
      </c>
      <c r="AH173" s="432">
        <f t="shared" si="0"/>
        <v>0</v>
      </c>
      <c r="AI173" s="432">
        <f t="shared" si="0"/>
        <v>0</v>
      </c>
      <c r="AJ173" s="432">
        <f t="shared" si="0"/>
        <v>0</v>
      </c>
      <c r="AK173" s="432">
        <f t="shared" si="0"/>
        <v>0</v>
      </c>
      <c r="AL173" s="432">
        <f t="shared" si="0"/>
        <v>0</v>
      </c>
      <c r="AM173" s="432">
        <f t="shared" si="0"/>
        <v>0</v>
      </c>
      <c r="AN173" s="432">
        <f t="shared" si="0"/>
        <v>0</v>
      </c>
      <c r="AO173" s="432">
        <f t="shared" si="0"/>
        <v>0</v>
      </c>
      <c r="AP173" s="432">
        <f t="shared" si="0"/>
        <v>0</v>
      </c>
      <c r="AQ173" s="432">
        <f t="shared" si="0"/>
        <v>0</v>
      </c>
      <c r="AR173" s="431" t="str">
        <f t="shared" si="0"/>
        <v>VIAJEROS</v>
      </c>
      <c r="AS173" s="431">
        <f t="shared" si="0"/>
        <v>0</v>
      </c>
      <c r="AT173" s="431">
        <f t="shared" si="0"/>
        <v>0</v>
      </c>
      <c r="AU173" s="431">
        <f t="shared" si="0"/>
        <v>0</v>
      </c>
      <c r="AV173" s="431">
        <f t="shared" si="0"/>
        <v>0</v>
      </c>
      <c r="AW173" s="431">
        <f t="shared" si="0"/>
        <v>0</v>
      </c>
      <c r="AX173" s="431">
        <f t="shared" si="0"/>
        <v>0</v>
      </c>
      <c r="AY173" s="431">
        <f t="shared" si="0"/>
        <v>0</v>
      </c>
      <c r="AZ173" s="431">
        <f t="shared" si="0"/>
        <v>0</v>
      </c>
      <c r="BA173" s="431">
        <f t="shared" si="0"/>
        <v>0</v>
      </c>
      <c r="BB173" s="431">
        <f t="shared" si="0"/>
        <v>0</v>
      </c>
      <c r="BC173" s="431">
        <f t="shared" si="0"/>
        <v>0</v>
      </c>
      <c r="BD173" s="431">
        <f t="shared" si="0"/>
        <v>0</v>
      </c>
      <c r="BE173" s="431">
        <f t="shared" si="0"/>
        <v>0</v>
      </c>
      <c r="BF173" s="431">
        <f t="shared" si="0"/>
        <v>0</v>
      </c>
      <c r="BG173" s="431">
        <f t="shared" si="0"/>
        <v>0</v>
      </c>
      <c r="BH173" s="431">
        <f t="shared" si="0"/>
        <v>0</v>
      </c>
      <c r="BI173" s="431">
        <f t="shared" si="0"/>
        <v>0</v>
      </c>
      <c r="BJ173" s="431">
        <f t="shared" si="0"/>
        <v>0</v>
      </c>
      <c r="BK173" s="431">
        <f t="shared" si="0"/>
        <v>0</v>
      </c>
      <c r="BL173" s="431">
        <f t="shared" si="0"/>
        <v>0</v>
      </c>
      <c r="BM173" s="431">
        <f t="shared" si="0"/>
        <v>0</v>
      </c>
      <c r="BN173" s="431">
        <f t="shared" si="0"/>
        <v>0</v>
      </c>
      <c r="BO173" s="431">
        <f t="shared" ref="BO173:CM173" si="1">+BO1</f>
        <v>0</v>
      </c>
      <c r="BP173" s="431" t="str">
        <f t="shared" si="1"/>
        <v>PERNOCTACIONES</v>
      </c>
      <c r="BQ173" s="431">
        <f t="shared" si="1"/>
        <v>0</v>
      </c>
      <c r="BR173" s="431">
        <f t="shared" si="1"/>
        <v>0</v>
      </c>
      <c r="BS173" s="431">
        <f t="shared" si="1"/>
        <v>0</v>
      </c>
      <c r="BT173" s="431">
        <f t="shared" si="1"/>
        <v>0</v>
      </c>
      <c r="BU173" s="431">
        <f t="shared" si="1"/>
        <v>0</v>
      </c>
      <c r="BV173" s="431">
        <f t="shared" si="1"/>
        <v>0</v>
      </c>
      <c r="BW173" s="431">
        <f t="shared" si="1"/>
        <v>0</v>
      </c>
      <c r="BX173" s="431">
        <f t="shared" si="1"/>
        <v>0</v>
      </c>
      <c r="BY173" s="431">
        <f t="shared" si="1"/>
        <v>0</v>
      </c>
      <c r="BZ173" s="431">
        <f t="shared" si="1"/>
        <v>0</v>
      </c>
      <c r="CA173" s="431">
        <f t="shared" si="1"/>
        <v>0</v>
      </c>
      <c r="CB173" s="431">
        <f t="shared" si="1"/>
        <v>0</v>
      </c>
      <c r="CC173" s="431">
        <f t="shared" si="1"/>
        <v>0</v>
      </c>
      <c r="CD173" s="431">
        <f t="shared" si="1"/>
        <v>0</v>
      </c>
      <c r="CE173" s="431">
        <f t="shared" si="1"/>
        <v>0</v>
      </c>
      <c r="CF173" s="431">
        <f t="shared" si="1"/>
        <v>0</v>
      </c>
      <c r="CG173" s="431">
        <f t="shared" si="1"/>
        <v>0</v>
      </c>
      <c r="CH173" s="431">
        <f t="shared" si="1"/>
        <v>0</v>
      </c>
      <c r="CI173" s="431">
        <f t="shared" si="1"/>
        <v>0</v>
      </c>
      <c r="CJ173" s="431">
        <f t="shared" si="1"/>
        <v>0</v>
      </c>
      <c r="CK173" s="431">
        <f t="shared" si="1"/>
        <v>0</v>
      </c>
      <c r="CL173" s="431">
        <f t="shared" si="1"/>
        <v>0</v>
      </c>
      <c r="CM173" s="431">
        <f t="shared" si="1"/>
        <v>0</v>
      </c>
    </row>
    <row r="174" spans="1:91" x14ac:dyDescent="0.3">
      <c r="B174" s="425" t="str">
        <f>+B2</f>
        <v>TOTAL</v>
      </c>
      <c r="C174" s="426">
        <f t="shared" ref="C174:BN174" si="2">+C2</f>
        <v>0</v>
      </c>
      <c r="D174" s="426">
        <f t="shared" si="2"/>
        <v>0</v>
      </c>
      <c r="E174" s="426">
        <f t="shared" si="2"/>
        <v>0</v>
      </c>
      <c r="F174" s="426">
        <f t="shared" si="2"/>
        <v>0</v>
      </c>
      <c r="G174" s="426">
        <f t="shared" si="2"/>
        <v>0</v>
      </c>
      <c r="H174" s="426">
        <f t="shared" si="2"/>
        <v>0</v>
      </c>
      <c r="I174" s="427" t="str">
        <f t="shared" si="2"/>
        <v>NACIONALES</v>
      </c>
      <c r="J174" s="428">
        <f t="shared" si="2"/>
        <v>0</v>
      </c>
      <c r="K174" s="428">
        <f t="shared" si="2"/>
        <v>0</v>
      </c>
      <c r="L174" s="428">
        <f t="shared" si="2"/>
        <v>0</v>
      </c>
      <c r="M174" s="428">
        <f t="shared" si="2"/>
        <v>0</v>
      </c>
      <c r="N174" s="428">
        <f t="shared" si="2"/>
        <v>0</v>
      </c>
      <c r="O174" s="428">
        <f t="shared" si="2"/>
        <v>0</v>
      </c>
      <c r="P174" s="429" t="str">
        <f t="shared" si="2"/>
        <v>EXTRANJEROS</v>
      </c>
      <c r="Q174" s="424">
        <f t="shared" si="2"/>
        <v>0</v>
      </c>
      <c r="R174" s="424">
        <f t="shared" si="2"/>
        <v>0</v>
      </c>
      <c r="S174" s="424">
        <f t="shared" si="2"/>
        <v>0</v>
      </c>
      <c r="T174" s="424">
        <f t="shared" si="2"/>
        <v>0</v>
      </c>
      <c r="U174" s="424">
        <f t="shared" si="2"/>
        <v>0</v>
      </c>
      <c r="V174" s="424">
        <f t="shared" si="2"/>
        <v>0</v>
      </c>
      <c r="W174" s="425" t="str">
        <f t="shared" si="2"/>
        <v>TOTAL</v>
      </c>
      <c r="X174" s="426">
        <f t="shared" si="2"/>
        <v>0</v>
      </c>
      <c r="Y174" s="426">
        <f t="shared" si="2"/>
        <v>0</v>
      </c>
      <c r="Z174" s="426">
        <f t="shared" si="2"/>
        <v>0</v>
      </c>
      <c r="AA174" s="426">
        <f t="shared" si="2"/>
        <v>0</v>
      </c>
      <c r="AB174" s="426">
        <f t="shared" si="2"/>
        <v>0</v>
      </c>
      <c r="AC174" s="426">
        <f t="shared" si="2"/>
        <v>0</v>
      </c>
      <c r="AD174" s="427" t="str">
        <f t="shared" si="2"/>
        <v>NACIONALES</v>
      </c>
      <c r="AE174" s="428">
        <f t="shared" si="2"/>
        <v>0</v>
      </c>
      <c r="AF174" s="428">
        <f t="shared" si="2"/>
        <v>0</v>
      </c>
      <c r="AG174" s="428">
        <f t="shared" si="2"/>
        <v>0</v>
      </c>
      <c r="AH174" s="428">
        <f t="shared" si="2"/>
        <v>0</v>
      </c>
      <c r="AI174" s="428">
        <f t="shared" si="2"/>
        <v>0</v>
      </c>
      <c r="AJ174" s="428">
        <f t="shared" si="2"/>
        <v>0</v>
      </c>
      <c r="AK174" s="429" t="str">
        <f t="shared" si="2"/>
        <v>EXTRANJEROS</v>
      </c>
      <c r="AL174" s="424">
        <f t="shared" si="2"/>
        <v>0</v>
      </c>
      <c r="AM174" s="424">
        <f t="shared" si="2"/>
        <v>0</v>
      </c>
      <c r="AN174" s="424">
        <f t="shared" si="2"/>
        <v>0</v>
      </c>
      <c r="AO174" s="424">
        <f t="shared" si="2"/>
        <v>0</v>
      </c>
      <c r="AP174" s="424">
        <f t="shared" si="2"/>
        <v>0</v>
      </c>
      <c r="AQ174" s="424">
        <f t="shared" si="2"/>
        <v>0</v>
      </c>
      <c r="AR174" s="425" t="str">
        <f t="shared" si="2"/>
        <v>TOTAL</v>
      </c>
      <c r="AS174" s="425">
        <f t="shared" si="2"/>
        <v>0</v>
      </c>
      <c r="AT174" s="425">
        <f t="shared" si="2"/>
        <v>0</v>
      </c>
      <c r="AU174" s="425">
        <f t="shared" si="2"/>
        <v>0</v>
      </c>
      <c r="AV174" s="425">
        <f t="shared" si="2"/>
        <v>0</v>
      </c>
      <c r="AW174" s="425">
        <f t="shared" si="2"/>
        <v>0</v>
      </c>
      <c r="AX174" s="425">
        <f t="shared" si="2"/>
        <v>0</v>
      </c>
      <c r="AY174" s="425">
        <f t="shared" si="2"/>
        <v>0</v>
      </c>
      <c r="AZ174" s="430" t="str">
        <f t="shared" si="2"/>
        <v>NACIONALES</v>
      </c>
      <c r="BA174" s="430">
        <f t="shared" si="2"/>
        <v>0</v>
      </c>
      <c r="BB174" s="430">
        <f t="shared" si="2"/>
        <v>0</v>
      </c>
      <c r="BC174" s="430">
        <f t="shared" si="2"/>
        <v>0</v>
      </c>
      <c r="BD174" s="430">
        <f t="shared" si="2"/>
        <v>0</v>
      </c>
      <c r="BE174" s="430">
        <f t="shared" si="2"/>
        <v>0</v>
      </c>
      <c r="BF174" s="430">
        <f t="shared" si="2"/>
        <v>0</v>
      </c>
      <c r="BG174" s="430">
        <f t="shared" si="2"/>
        <v>0</v>
      </c>
      <c r="BH174" s="424" t="str">
        <f t="shared" si="2"/>
        <v>EXTRANJEROS</v>
      </c>
      <c r="BI174" s="424">
        <f t="shared" si="2"/>
        <v>0</v>
      </c>
      <c r="BJ174" s="424">
        <f t="shared" si="2"/>
        <v>0</v>
      </c>
      <c r="BK174" s="424">
        <f t="shared" si="2"/>
        <v>0</v>
      </c>
      <c r="BL174" s="424">
        <f t="shared" si="2"/>
        <v>0</v>
      </c>
      <c r="BM174" s="424">
        <f t="shared" si="2"/>
        <v>0</v>
      </c>
      <c r="BN174" s="424">
        <f t="shared" si="2"/>
        <v>0</v>
      </c>
      <c r="BO174" s="424">
        <f t="shared" ref="BO174:CM174" si="3">+BO2</f>
        <v>0</v>
      </c>
      <c r="BP174" s="425" t="str">
        <f t="shared" si="3"/>
        <v>TOTAL</v>
      </c>
      <c r="BQ174" s="425">
        <f t="shared" si="3"/>
        <v>0</v>
      </c>
      <c r="BR174" s="425">
        <f t="shared" si="3"/>
        <v>0</v>
      </c>
      <c r="BS174" s="425">
        <f t="shared" si="3"/>
        <v>0</v>
      </c>
      <c r="BT174" s="425">
        <f t="shared" si="3"/>
        <v>0</v>
      </c>
      <c r="BU174" s="425">
        <f t="shared" si="3"/>
        <v>0</v>
      </c>
      <c r="BV174" s="425">
        <f t="shared" si="3"/>
        <v>0</v>
      </c>
      <c r="BW174" s="425">
        <f t="shared" si="3"/>
        <v>0</v>
      </c>
      <c r="BX174" s="430" t="str">
        <f t="shared" si="3"/>
        <v>NACIONALES</v>
      </c>
      <c r="BY174" s="430">
        <f t="shared" si="3"/>
        <v>0</v>
      </c>
      <c r="BZ174" s="430">
        <f t="shared" si="3"/>
        <v>0</v>
      </c>
      <c r="CA174" s="430">
        <f t="shared" si="3"/>
        <v>0</v>
      </c>
      <c r="CB174" s="430">
        <f t="shared" si="3"/>
        <v>0</v>
      </c>
      <c r="CC174" s="430">
        <f t="shared" si="3"/>
        <v>0</v>
      </c>
      <c r="CD174" s="430">
        <f t="shared" si="3"/>
        <v>0</v>
      </c>
      <c r="CE174" s="430">
        <f t="shared" si="3"/>
        <v>0</v>
      </c>
      <c r="CF174" s="424" t="str">
        <f t="shared" si="3"/>
        <v>EXTRANJEROS</v>
      </c>
      <c r="CG174" s="424">
        <f t="shared" si="3"/>
        <v>0</v>
      </c>
      <c r="CH174" s="424">
        <f t="shared" si="3"/>
        <v>0</v>
      </c>
      <c r="CI174" s="424">
        <f t="shared" si="3"/>
        <v>0</v>
      </c>
      <c r="CJ174" s="424">
        <f t="shared" si="3"/>
        <v>0</v>
      </c>
      <c r="CK174" s="424">
        <f t="shared" si="3"/>
        <v>0</v>
      </c>
      <c r="CL174" s="424">
        <f t="shared" si="3"/>
        <v>0</v>
      </c>
      <c r="CM174" s="424">
        <f t="shared" si="3"/>
        <v>0</v>
      </c>
    </row>
    <row r="175" spans="1:91" s="59" customFormat="1" x14ac:dyDescent="0.3">
      <c r="A175" s="57"/>
      <c r="B175" s="58" t="str">
        <f>+B3</f>
        <v>España</v>
      </c>
      <c r="C175" s="58" t="str">
        <f t="shared" ref="C175:BN175" si="4">+C3</f>
        <v>Andalucía</v>
      </c>
      <c r="D175" s="58" t="str">
        <f t="shared" si="4"/>
        <v>Baleares</v>
      </c>
      <c r="E175" s="58" t="str">
        <f t="shared" si="4"/>
        <v>Canarias</v>
      </c>
      <c r="F175" s="58" t="str">
        <f t="shared" si="4"/>
        <v>Cataluña</v>
      </c>
      <c r="G175" s="58" t="str">
        <f t="shared" si="4"/>
        <v>C. Valenciana</v>
      </c>
      <c r="H175" s="58" t="str">
        <f t="shared" si="4"/>
        <v>Madrid</v>
      </c>
      <c r="I175" s="58" t="str">
        <f t="shared" si="4"/>
        <v>España</v>
      </c>
      <c r="J175" s="58" t="str">
        <f t="shared" si="4"/>
        <v>Andalucía</v>
      </c>
      <c r="K175" s="58" t="str">
        <f t="shared" si="4"/>
        <v>Baleares</v>
      </c>
      <c r="L175" s="58" t="str">
        <f t="shared" si="4"/>
        <v>Canarias</v>
      </c>
      <c r="M175" s="58" t="str">
        <f t="shared" si="4"/>
        <v>Cataluña</v>
      </c>
      <c r="N175" s="58" t="str">
        <f t="shared" si="4"/>
        <v>C. Valenciana</v>
      </c>
      <c r="O175" s="58" t="str">
        <f t="shared" si="4"/>
        <v>Madrid</v>
      </c>
      <c r="P175" s="58" t="str">
        <f t="shared" si="4"/>
        <v>España</v>
      </c>
      <c r="Q175" s="58" t="str">
        <f t="shared" si="4"/>
        <v>Andalucía</v>
      </c>
      <c r="R175" s="58" t="str">
        <f t="shared" si="4"/>
        <v>Baleares</v>
      </c>
      <c r="S175" s="58" t="str">
        <f t="shared" si="4"/>
        <v>Canarias</v>
      </c>
      <c r="T175" s="58" t="str">
        <f t="shared" si="4"/>
        <v>Cataluña</v>
      </c>
      <c r="U175" s="58" t="str">
        <f t="shared" si="4"/>
        <v>C. Valenciana</v>
      </c>
      <c r="V175" s="58" t="str">
        <f t="shared" si="4"/>
        <v>Madrid</v>
      </c>
      <c r="W175" s="58" t="str">
        <f t="shared" si="4"/>
        <v>España</v>
      </c>
      <c r="X175" s="58" t="str">
        <f t="shared" si="4"/>
        <v>Andalucía</v>
      </c>
      <c r="Y175" s="58" t="str">
        <f t="shared" si="4"/>
        <v>Baleares</v>
      </c>
      <c r="Z175" s="58" t="str">
        <f t="shared" si="4"/>
        <v>Canarias</v>
      </c>
      <c r="AA175" s="58" t="str">
        <f t="shared" si="4"/>
        <v>Cataluña</v>
      </c>
      <c r="AB175" s="58" t="str">
        <f t="shared" si="4"/>
        <v>C. Valenciana</v>
      </c>
      <c r="AC175" s="58" t="str">
        <f t="shared" si="4"/>
        <v>Madrid</v>
      </c>
      <c r="AD175" s="58" t="str">
        <f t="shared" si="4"/>
        <v>España</v>
      </c>
      <c r="AE175" s="58" t="str">
        <f t="shared" si="4"/>
        <v>Andalucía</v>
      </c>
      <c r="AF175" s="58" t="str">
        <f t="shared" si="4"/>
        <v>Baleares</v>
      </c>
      <c r="AG175" s="58" t="str">
        <f t="shared" si="4"/>
        <v>Canarias</v>
      </c>
      <c r="AH175" s="58" t="str">
        <f t="shared" si="4"/>
        <v>Cataluña</v>
      </c>
      <c r="AI175" s="58" t="str">
        <f t="shared" si="4"/>
        <v>C. Valenciana</v>
      </c>
      <c r="AJ175" s="58" t="str">
        <f t="shared" si="4"/>
        <v>Madrid</v>
      </c>
      <c r="AK175" s="58" t="str">
        <f t="shared" si="4"/>
        <v>España</v>
      </c>
      <c r="AL175" s="58" t="str">
        <f t="shared" si="4"/>
        <v>Andalucía</v>
      </c>
      <c r="AM175" s="58" t="str">
        <f t="shared" si="4"/>
        <v>Baleares</v>
      </c>
      <c r="AN175" s="58" t="str">
        <f t="shared" si="4"/>
        <v>Canarias</v>
      </c>
      <c r="AO175" s="58" t="str">
        <f t="shared" si="4"/>
        <v>Cataluña</v>
      </c>
      <c r="AP175" s="58" t="str">
        <f t="shared" si="4"/>
        <v>C. Valenciana</v>
      </c>
      <c r="AQ175" s="58" t="str">
        <f t="shared" si="4"/>
        <v>Madrid</v>
      </c>
      <c r="AR175" s="58" t="str">
        <f t="shared" si="4"/>
        <v xml:space="preserve"> 04 Almería</v>
      </c>
      <c r="AS175" s="58" t="str">
        <f t="shared" si="4"/>
        <v xml:space="preserve"> 11 Cádiz</v>
      </c>
      <c r="AT175" s="58" t="str">
        <f t="shared" si="4"/>
        <v xml:space="preserve"> 14 Córdoba</v>
      </c>
      <c r="AU175" s="58" t="str">
        <f t="shared" si="4"/>
        <v xml:space="preserve"> 18 Granada</v>
      </c>
      <c r="AV175" s="58" t="str">
        <f t="shared" si="4"/>
        <v xml:space="preserve"> 21 Huelva</v>
      </c>
      <c r="AW175" s="58" t="str">
        <f t="shared" si="4"/>
        <v xml:space="preserve"> 23 Jaén</v>
      </c>
      <c r="AX175" s="58" t="str">
        <f t="shared" si="4"/>
        <v xml:space="preserve"> 29 Málaga</v>
      </c>
      <c r="AY175" s="58" t="str">
        <f t="shared" si="4"/>
        <v xml:space="preserve"> 41 Sevilla</v>
      </c>
      <c r="AZ175" s="58" t="str">
        <f t="shared" si="4"/>
        <v xml:space="preserve"> 04 Almería</v>
      </c>
      <c r="BA175" s="58" t="str">
        <f t="shared" si="4"/>
        <v xml:space="preserve"> 11 Cádiz</v>
      </c>
      <c r="BB175" s="58" t="str">
        <f t="shared" si="4"/>
        <v xml:space="preserve"> 14 Córdoba</v>
      </c>
      <c r="BC175" s="58" t="str">
        <f t="shared" si="4"/>
        <v xml:space="preserve"> 18 Granada</v>
      </c>
      <c r="BD175" s="58" t="str">
        <f t="shared" si="4"/>
        <v xml:space="preserve"> 21 Huelva</v>
      </c>
      <c r="BE175" s="58" t="str">
        <f t="shared" si="4"/>
        <v xml:space="preserve"> 23 Jaén</v>
      </c>
      <c r="BF175" s="58" t="str">
        <f t="shared" si="4"/>
        <v xml:space="preserve"> 29 Málaga</v>
      </c>
      <c r="BG175" s="58" t="str">
        <f t="shared" si="4"/>
        <v xml:space="preserve"> 41 Sevilla</v>
      </c>
      <c r="BH175" s="58" t="str">
        <f t="shared" si="4"/>
        <v xml:space="preserve"> 04 Almería</v>
      </c>
      <c r="BI175" s="58" t="str">
        <f t="shared" si="4"/>
        <v xml:space="preserve"> 11 Cádiz</v>
      </c>
      <c r="BJ175" s="58" t="str">
        <f t="shared" si="4"/>
        <v xml:space="preserve"> 14 Córdoba</v>
      </c>
      <c r="BK175" s="58" t="str">
        <f t="shared" si="4"/>
        <v xml:space="preserve"> 18 Granada</v>
      </c>
      <c r="BL175" s="58" t="str">
        <f t="shared" si="4"/>
        <v xml:space="preserve"> 21 Huelva</v>
      </c>
      <c r="BM175" s="58" t="str">
        <f t="shared" si="4"/>
        <v xml:space="preserve"> 23 Jaén</v>
      </c>
      <c r="BN175" s="58" t="str">
        <f t="shared" si="4"/>
        <v xml:space="preserve"> 29 Málaga</v>
      </c>
      <c r="BO175" s="58" t="str">
        <f t="shared" ref="BO175:CM175" si="5">+BO3</f>
        <v xml:space="preserve"> 41 Sevilla</v>
      </c>
      <c r="BP175" s="58" t="str">
        <f t="shared" si="5"/>
        <v xml:space="preserve"> 04 Almería</v>
      </c>
      <c r="BQ175" s="58" t="str">
        <f t="shared" si="5"/>
        <v xml:space="preserve"> 11 Cádiz</v>
      </c>
      <c r="BR175" s="58" t="str">
        <f t="shared" si="5"/>
        <v xml:space="preserve"> 14 Córdoba</v>
      </c>
      <c r="BS175" s="58" t="str">
        <f t="shared" si="5"/>
        <v xml:space="preserve"> 18 Granada</v>
      </c>
      <c r="BT175" s="58" t="str">
        <f t="shared" si="5"/>
        <v xml:space="preserve"> 21 Huelva</v>
      </c>
      <c r="BU175" s="58" t="str">
        <f t="shared" si="5"/>
        <v xml:space="preserve"> 23 Jaén</v>
      </c>
      <c r="BV175" s="58" t="str">
        <f t="shared" si="5"/>
        <v xml:space="preserve"> 29 Málaga</v>
      </c>
      <c r="BW175" s="58" t="str">
        <f t="shared" si="5"/>
        <v xml:space="preserve"> 41 Sevilla</v>
      </c>
      <c r="BX175" s="58" t="str">
        <f t="shared" si="5"/>
        <v xml:space="preserve"> 04 Almería</v>
      </c>
      <c r="BY175" s="58" t="str">
        <f t="shared" si="5"/>
        <v xml:space="preserve"> 11 Cádiz</v>
      </c>
      <c r="BZ175" s="58" t="str">
        <f t="shared" si="5"/>
        <v xml:space="preserve"> 14 Córdoba</v>
      </c>
      <c r="CA175" s="58" t="str">
        <f t="shared" si="5"/>
        <v xml:space="preserve"> 18 Granada</v>
      </c>
      <c r="CB175" s="58" t="str">
        <f t="shared" si="5"/>
        <v xml:space="preserve"> 21 Huelva</v>
      </c>
      <c r="CC175" s="58" t="str">
        <f t="shared" si="5"/>
        <v xml:space="preserve"> 23 Jaén</v>
      </c>
      <c r="CD175" s="58" t="str">
        <f t="shared" si="5"/>
        <v xml:space="preserve"> 29 Málaga</v>
      </c>
      <c r="CE175" s="58" t="str">
        <f t="shared" si="5"/>
        <v xml:space="preserve"> 41 Sevilla</v>
      </c>
      <c r="CF175" s="58" t="str">
        <f t="shared" si="5"/>
        <v xml:space="preserve"> 04 Almería</v>
      </c>
      <c r="CG175" s="58" t="str">
        <f t="shared" si="5"/>
        <v xml:space="preserve"> 11 Cádiz</v>
      </c>
      <c r="CH175" s="58" t="str">
        <f t="shared" si="5"/>
        <v xml:space="preserve"> 14 Córdoba</v>
      </c>
      <c r="CI175" s="58" t="str">
        <f t="shared" si="5"/>
        <v xml:space="preserve"> 18 Granada</v>
      </c>
      <c r="CJ175" s="58" t="str">
        <f t="shared" si="5"/>
        <v xml:space="preserve"> 21 Huelva</v>
      </c>
      <c r="CK175" s="58" t="str">
        <f t="shared" si="5"/>
        <v xml:space="preserve"> 23 Jaén</v>
      </c>
      <c r="CL175" s="58" t="str">
        <f t="shared" si="5"/>
        <v xml:space="preserve"> 29 Málaga</v>
      </c>
      <c r="CM175" s="58" t="str">
        <f t="shared" si="5"/>
        <v xml:space="preserve"> 41 Sevilla</v>
      </c>
    </row>
    <row r="176" spans="1:91" s="59" customFormat="1" x14ac:dyDescent="0.3">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row>
    <row r="177" spans="1:91" s="59" customFormat="1" x14ac:dyDescent="0.3">
      <c r="A177" s="74" t="s">
        <v>412</v>
      </c>
      <c r="B177" s="75">
        <f>(B157)</f>
        <v>10757739</v>
      </c>
      <c r="C177" s="75">
        <f t="shared" ref="C177:BN177" si="6">(C157)</f>
        <v>1835740</v>
      </c>
      <c r="D177" s="75">
        <f t="shared" si="6"/>
        <v>1360646</v>
      </c>
      <c r="E177" s="75">
        <f t="shared" si="6"/>
        <v>985132</v>
      </c>
      <c r="F177" s="75">
        <f t="shared" si="6"/>
        <v>1936191</v>
      </c>
      <c r="G177" s="75">
        <f t="shared" si="6"/>
        <v>839583</v>
      </c>
      <c r="H177" s="75">
        <f t="shared" si="6"/>
        <v>1228195</v>
      </c>
      <c r="I177" s="75">
        <f t="shared" si="6"/>
        <v>4523969</v>
      </c>
      <c r="J177" s="75">
        <f t="shared" si="6"/>
        <v>795523</v>
      </c>
      <c r="K177" s="75">
        <f t="shared" si="6"/>
        <v>162615</v>
      </c>
      <c r="L177" s="75">
        <f t="shared" si="6"/>
        <v>200645</v>
      </c>
      <c r="M177" s="75">
        <f t="shared" si="6"/>
        <v>608812</v>
      </c>
      <c r="N177" s="75">
        <f t="shared" si="6"/>
        <v>410411</v>
      </c>
      <c r="O177" s="75">
        <f t="shared" si="6"/>
        <v>563246</v>
      </c>
      <c r="P177" s="75">
        <f t="shared" si="6"/>
        <v>6233770</v>
      </c>
      <c r="Q177" s="75">
        <f t="shared" si="6"/>
        <v>1040217</v>
      </c>
      <c r="R177" s="75">
        <f t="shared" si="6"/>
        <v>1198031</v>
      </c>
      <c r="S177" s="75">
        <f t="shared" si="6"/>
        <v>784487</v>
      </c>
      <c r="T177" s="75">
        <f t="shared" si="6"/>
        <v>1327379</v>
      </c>
      <c r="U177" s="75">
        <f t="shared" si="6"/>
        <v>429172</v>
      </c>
      <c r="V177" s="75">
        <f t="shared" si="6"/>
        <v>664949</v>
      </c>
      <c r="W177" s="75">
        <f t="shared" si="6"/>
        <v>33836772</v>
      </c>
      <c r="X177" s="75">
        <f t="shared" si="6"/>
        <v>5141230</v>
      </c>
      <c r="Y177" s="75">
        <f t="shared" si="6"/>
        <v>7041981</v>
      </c>
      <c r="Z177" s="75">
        <f t="shared" si="6"/>
        <v>6440956</v>
      </c>
      <c r="AA177" s="75">
        <f t="shared" si="6"/>
        <v>5221686</v>
      </c>
      <c r="AB177" s="75">
        <f t="shared" si="6"/>
        <v>2691347</v>
      </c>
      <c r="AC177" s="75">
        <f t="shared" si="6"/>
        <v>2522790</v>
      </c>
      <c r="AD177" s="75">
        <f t="shared" si="6"/>
        <v>9614409</v>
      </c>
      <c r="AE177" s="75">
        <f t="shared" si="6"/>
        <v>1665690</v>
      </c>
      <c r="AF177" s="75">
        <f t="shared" si="6"/>
        <v>511919</v>
      </c>
      <c r="AG177" s="75">
        <f t="shared" si="6"/>
        <v>759636</v>
      </c>
      <c r="AH177" s="75">
        <f t="shared" si="6"/>
        <v>1173598</v>
      </c>
      <c r="AI177" s="75">
        <f t="shared" si="6"/>
        <v>1114650</v>
      </c>
      <c r="AJ177" s="75">
        <f t="shared" si="6"/>
        <v>1002672</v>
      </c>
      <c r="AK177" s="75">
        <f t="shared" si="6"/>
        <v>24222363</v>
      </c>
      <c r="AL177" s="75">
        <f t="shared" si="6"/>
        <v>3475540</v>
      </c>
      <c r="AM177" s="75">
        <f t="shared" si="6"/>
        <v>6530063</v>
      </c>
      <c r="AN177" s="75">
        <f t="shared" si="6"/>
        <v>5681320</v>
      </c>
      <c r="AO177" s="75">
        <f t="shared" si="6"/>
        <v>4048088</v>
      </c>
      <c r="AP177" s="75">
        <f t="shared" si="6"/>
        <v>1576697</v>
      </c>
      <c r="AQ177" s="75">
        <f t="shared" si="6"/>
        <v>1520119</v>
      </c>
      <c r="AR177" s="75">
        <f t="shared" si="6"/>
        <v>101292</v>
      </c>
      <c r="AS177" s="75">
        <f t="shared" si="6"/>
        <v>246232</v>
      </c>
      <c r="AT177" s="75">
        <f t="shared" si="6"/>
        <v>111408</v>
      </c>
      <c r="AU177" s="75">
        <f t="shared" si="6"/>
        <v>264549</v>
      </c>
      <c r="AV177" s="75">
        <f t="shared" si="6"/>
        <v>78792</v>
      </c>
      <c r="AW177" s="75">
        <f t="shared" si="6"/>
        <v>59296</v>
      </c>
      <c r="AX177" s="75">
        <f t="shared" si="6"/>
        <v>602045</v>
      </c>
      <c r="AY177" s="75">
        <f t="shared" si="6"/>
        <v>372127</v>
      </c>
      <c r="AZ177" s="75">
        <f t="shared" si="6"/>
        <v>70109</v>
      </c>
      <c r="BA177" s="75">
        <f t="shared" si="6"/>
        <v>139559</v>
      </c>
      <c r="BB177" s="75">
        <f t="shared" si="6"/>
        <v>55430</v>
      </c>
      <c r="BC177" s="75">
        <f t="shared" si="6"/>
        <v>120330</v>
      </c>
      <c r="BD177" s="75">
        <f t="shared" si="6"/>
        <v>55042</v>
      </c>
      <c r="BE177" s="75">
        <f t="shared" si="6"/>
        <v>50792</v>
      </c>
      <c r="BF177" s="75">
        <f t="shared" si="6"/>
        <v>163918</v>
      </c>
      <c r="BG177" s="75">
        <f t="shared" si="6"/>
        <v>140343</v>
      </c>
      <c r="BH177" s="75">
        <f t="shared" si="6"/>
        <v>31183</v>
      </c>
      <c r="BI177" s="75">
        <f t="shared" si="6"/>
        <v>106673</v>
      </c>
      <c r="BJ177" s="75">
        <f t="shared" si="6"/>
        <v>55978</v>
      </c>
      <c r="BK177" s="75">
        <f t="shared" si="6"/>
        <v>144219</v>
      </c>
      <c r="BL177" s="75">
        <f t="shared" si="6"/>
        <v>23750</v>
      </c>
      <c r="BM177" s="75">
        <f t="shared" si="6"/>
        <v>8504</v>
      </c>
      <c r="BN177" s="75">
        <f t="shared" si="6"/>
        <v>438127</v>
      </c>
      <c r="BO177" s="75">
        <f t="shared" ref="BO177:CM177" si="7">(BO157)</f>
        <v>231784</v>
      </c>
      <c r="BP177" s="75">
        <f t="shared" si="7"/>
        <v>314938</v>
      </c>
      <c r="BQ177" s="75">
        <f t="shared" si="7"/>
        <v>753410</v>
      </c>
      <c r="BR177" s="75">
        <f t="shared" si="7"/>
        <v>202707</v>
      </c>
      <c r="BS177" s="75">
        <f t="shared" si="7"/>
        <v>558604</v>
      </c>
      <c r="BT177" s="75">
        <f t="shared" si="7"/>
        <v>254670</v>
      </c>
      <c r="BU177" s="75">
        <f t="shared" si="7"/>
        <v>101516</v>
      </c>
      <c r="BV177" s="75">
        <f t="shared" si="7"/>
        <v>2188021</v>
      </c>
      <c r="BW177" s="75">
        <f t="shared" si="7"/>
        <v>767363</v>
      </c>
      <c r="BX177" s="75">
        <f t="shared" si="7"/>
        <v>174965</v>
      </c>
      <c r="BY177" s="75">
        <f t="shared" si="7"/>
        <v>339552</v>
      </c>
      <c r="BZ177" s="75">
        <f t="shared" si="7"/>
        <v>101430</v>
      </c>
      <c r="CA177" s="75">
        <f t="shared" si="7"/>
        <v>227440</v>
      </c>
      <c r="CB177" s="75">
        <f t="shared" si="7"/>
        <v>132819</v>
      </c>
      <c r="CC177" s="75">
        <f t="shared" si="7"/>
        <v>88102</v>
      </c>
      <c r="CD177" s="75">
        <f t="shared" si="7"/>
        <v>356327</v>
      </c>
      <c r="CE177" s="75">
        <f t="shared" si="7"/>
        <v>245055</v>
      </c>
      <c r="CF177" s="75">
        <f t="shared" si="7"/>
        <v>139974</v>
      </c>
      <c r="CG177" s="75">
        <f t="shared" si="7"/>
        <v>413858</v>
      </c>
      <c r="CH177" s="75">
        <f t="shared" si="7"/>
        <v>101277</v>
      </c>
      <c r="CI177" s="75">
        <f t="shared" si="7"/>
        <v>331164</v>
      </c>
      <c r="CJ177" s="75">
        <f t="shared" si="7"/>
        <v>121850</v>
      </c>
      <c r="CK177" s="75">
        <f t="shared" si="7"/>
        <v>13414</v>
      </c>
      <c r="CL177" s="75">
        <f t="shared" si="7"/>
        <v>1831695</v>
      </c>
      <c r="CM177" s="75">
        <f t="shared" si="7"/>
        <v>522307</v>
      </c>
    </row>
    <row r="178" spans="1:91" s="59" customFormat="1" x14ac:dyDescent="0.3">
      <c r="A178" s="74" t="s">
        <v>413</v>
      </c>
      <c r="B178" s="75">
        <f>(B169)</f>
        <v>11041430</v>
      </c>
      <c r="C178" s="75">
        <f t="shared" ref="C178:BN178" si="8">(C169)</f>
        <v>1903645</v>
      </c>
      <c r="D178" s="75">
        <f t="shared" si="8"/>
        <v>1298471</v>
      </c>
      <c r="E178" s="75">
        <f t="shared" si="8"/>
        <v>988326</v>
      </c>
      <c r="F178" s="75">
        <f t="shared" si="8"/>
        <v>2094477</v>
      </c>
      <c r="G178" s="75">
        <f t="shared" si="8"/>
        <v>883558</v>
      </c>
      <c r="H178" s="75">
        <f t="shared" si="8"/>
        <v>1244341</v>
      </c>
      <c r="I178" s="75">
        <f t="shared" si="8"/>
        <v>4645026</v>
      </c>
      <c r="J178" s="75">
        <f t="shared" si="8"/>
        <v>843852</v>
      </c>
      <c r="K178" s="75">
        <f t="shared" si="8"/>
        <v>143232</v>
      </c>
      <c r="L178" s="75">
        <f t="shared" si="8"/>
        <v>184416</v>
      </c>
      <c r="M178" s="75">
        <f t="shared" si="8"/>
        <v>674991</v>
      </c>
      <c r="N178" s="75">
        <f t="shared" si="8"/>
        <v>431938</v>
      </c>
      <c r="O178" s="75">
        <f t="shared" si="8"/>
        <v>538773</v>
      </c>
      <c r="P178" s="75">
        <f t="shared" si="8"/>
        <v>6396404</v>
      </c>
      <c r="Q178" s="75">
        <f t="shared" si="8"/>
        <v>1059793</v>
      </c>
      <c r="R178" s="75">
        <f t="shared" si="8"/>
        <v>1155239</v>
      </c>
      <c r="S178" s="75">
        <f t="shared" si="8"/>
        <v>803910</v>
      </c>
      <c r="T178" s="75">
        <f t="shared" si="8"/>
        <v>1419486</v>
      </c>
      <c r="U178" s="75">
        <f t="shared" si="8"/>
        <v>451620</v>
      </c>
      <c r="V178" s="75">
        <f t="shared" si="8"/>
        <v>705568</v>
      </c>
      <c r="W178" s="75">
        <f t="shared" si="8"/>
        <v>34281206</v>
      </c>
      <c r="X178" s="75">
        <f t="shared" si="8"/>
        <v>5250858</v>
      </c>
      <c r="Y178" s="75">
        <f t="shared" si="8"/>
        <v>6967344</v>
      </c>
      <c r="Z178" s="75">
        <f t="shared" si="8"/>
        <v>6395927</v>
      </c>
      <c r="AA178" s="75">
        <f t="shared" si="8"/>
        <v>5417015</v>
      </c>
      <c r="AB178" s="75">
        <f t="shared" si="8"/>
        <v>2799094</v>
      </c>
      <c r="AC178" s="75">
        <f t="shared" si="8"/>
        <v>2598869</v>
      </c>
      <c r="AD178" s="75">
        <f t="shared" si="8"/>
        <v>9566101</v>
      </c>
      <c r="AE178" s="75">
        <f t="shared" si="8"/>
        <v>1703330</v>
      </c>
      <c r="AF178" s="75">
        <f t="shared" si="8"/>
        <v>419992</v>
      </c>
      <c r="AG178" s="75">
        <f t="shared" si="8"/>
        <v>690900</v>
      </c>
      <c r="AH178" s="75">
        <f t="shared" si="8"/>
        <v>1210585</v>
      </c>
      <c r="AI178" s="75">
        <f t="shared" si="8"/>
        <v>1129931</v>
      </c>
      <c r="AJ178" s="75">
        <f t="shared" si="8"/>
        <v>977831</v>
      </c>
      <c r="AK178" s="75">
        <f t="shared" si="8"/>
        <v>24715105</v>
      </c>
      <c r="AL178" s="75">
        <f t="shared" si="8"/>
        <v>3547528</v>
      </c>
      <c r="AM178" s="75">
        <f t="shared" si="8"/>
        <v>6547352</v>
      </c>
      <c r="AN178" s="75">
        <f t="shared" si="8"/>
        <v>5705027</v>
      </c>
      <c r="AO178" s="75">
        <f t="shared" si="8"/>
        <v>4206430</v>
      </c>
      <c r="AP178" s="75">
        <f t="shared" si="8"/>
        <v>1669163</v>
      </c>
      <c r="AQ178" s="75">
        <f t="shared" si="8"/>
        <v>1621038</v>
      </c>
      <c r="AR178" s="75">
        <f t="shared" si="8"/>
        <v>115073</v>
      </c>
      <c r="AS178" s="75">
        <f t="shared" si="8"/>
        <v>278880</v>
      </c>
      <c r="AT178" s="75">
        <f t="shared" si="8"/>
        <v>116774</v>
      </c>
      <c r="AU178" s="75">
        <f t="shared" si="8"/>
        <v>269229</v>
      </c>
      <c r="AV178" s="75">
        <f t="shared" si="8"/>
        <v>78195</v>
      </c>
      <c r="AW178" s="75">
        <f t="shared" si="8"/>
        <v>60169</v>
      </c>
      <c r="AX178" s="75">
        <f t="shared" si="8"/>
        <v>618584</v>
      </c>
      <c r="AY178" s="75">
        <f t="shared" si="8"/>
        <v>366742</v>
      </c>
      <c r="AZ178" s="75">
        <f t="shared" si="8"/>
        <v>81044</v>
      </c>
      <c r="BA178" s="75">
        <f t="shared" si="8"/>
        <v>160796</v>
      </c>
      <c r="BB178" s="75">
        <f t="shared" si="8"/>
        <v>59423</v>
      </c>
      <c r="BC178" s="75">
        <f t="shared" si="8"/>
        <v>130914</v>
      </c>
      <c r="BD178" s="75">
        <f t="shared" si="8"/>
        <v>56029</v>
      </c>
      <c r="BE178" s="75">
        <f t="shared" si="8"/>
        <v>52018</v>
      </c>
      <c r="BF178" s="75">
        <f t="shared" si="8"/>
        <v>163815</v>
      </c>
      <c r="BG178" s="75">
        <f t="shared" si="8"/>
        <v>139814</v>
      </c>
      <c r="BH178" s="75">
        <f t="shared" si="8"/>
        <v>34028</v>
      </c>
      <c r="BI178" s="75">
        <f t="shared" si="8"/>
        <v>118085</v>
      </c>
      <c r="BJ178" s="75">
        <f t="shared" si="8"/>
        <v>57351</v>
      </c>
      <c r="BK178" s="75">
        <f t="shared" si="8"/>
        <v>138315</v>
      </c>
      <c r="BL178" s="75">
        <f t="shared" si="8"/>
        <v>22166</v>
      </c>
      <c r="BM178" s="75">
        <f t="shared" si="8"/>
        <v>8151</v>
      </c>
      <c r="BN178" s="75">
        <f t="shared" si="8"/>
        <v>454770</v>
      </c>
      <c r="BO178" s="75">
        <f t="shared" ref="BO178:CM178" si="9">(BO169)</f>
        <v>226927</v>
      </c>
      <c r="BP178" s="75">
        <f t="shared" si="9"/>
        <v>319058</v>
      </c>
      <c r="BQ178" s="75">
        <f t="shared" si="9"/>
        <v>823552</v>
      </c>
      <c r="BR178" s="75">
        <f t="shared" si="9"/>
        <v>193047</v>
      </c>
      <c r="BS178" s="75">
        <f t="shared" si="9"/>
        <v>558102</v>
      </c>
      <c r="BT178" s="75">
        <f t="shared" si="9"/>
        <v>234221</v>
      </c>
      <c r="BU178" s="75">
        <f t="shared" si="9"/>
        <v>105039</v>
      </c>
      <c r="BV178" s="75">
        <f t="shared" si="9"/>
        <v>2261407</v>
      </c>
      <c r="BW178" s="75">
        <f t="shared" si="9"/>
        <v>756432</v>
      </c>
      <c r="BX178" s="75">
        <f t="shared" si="9"/>
        <v>184681</v>
      </c>
      <c r="BY178" s="75">
        <f t="shared" si="9"/>
        <v>366178</v>
      </c>
      <c r="BZ178" s="75">
        <f t="shared" si="9"/>
        <v>100091</v>
      </c>
      <c r="CA178" s="75">
        <f t="shared" si="9"/>
        <v>252672</v>
      </c>
      <c r="CB178" s="75">
        <f t="shared" si="9"/>
        <v>127430</v>
      </c>
      <c r="CC178" s="75">
        <f t="shared" si="9"/>
        <v>92194</v>
      </c>
      <c r="CD178" s="75">
        <f t="shared" si="9"/>
        <v>339091</v>
      </c>
      <c r="CE178" s="75">
        <f t="shared" si="9"/>
        <v>240993</v>
      </c>
      <c r="CF178" s="75">
        <f t="shared" si="9"/>
        <v>134377</v>
      </c>
      <c r="CG178" s="75">
        <f t="shared" si="9"/>
        <v>457373</v>
      </c>
      <c r="CH178" s="75">
        <f t="shared" si="9"/>
        <v>92956</v>
      </c>
      <c r="CI178" s="75">
        <f t="shared" si="9"/>
        <v>305431</v>
      </c>
      <c r="CJ178" s="75">
        <f t="shared" si="9"/>
        <v>106792</v>
      </c>
      <c r="CK178" s="75">
        <f t="shared" si="9"/>
        <v>12844</v>
      </c>
      <c r="CL178" s="75">
        <f t="shared" si="9"/>
        <v>1922316</v>
      </c>
      <c r="CM178" s="75">
        <f t="shared" si="9"/>
        <v>515439</v>
      </c>
    </row>
    <row r="179" spans="1:91" s="59" customFormat="1" x14ac:dyDescent="0.3">
      <c r="A179" s="76" t="s">
        <v>108</v>
      </c>
      <c r="B179" s="77">
        <f>(B178/B177)-1</f>
        <v>2.6370875887582024E-2</v>
      </c>
      <c r="C179" s="77">
        <f>(C178/C177)-1</f>
        <v>3.6990532428339495E-2</v>
      </c>
      <c r="D179" s="77">
        <f t="shared" ref="D179:BO179" si="10">(D178/D177)-1</f>
        <v>-4.5695206541598643E-2</v>
      </c>
      <c r="E179" s="77">
        <f t="shared" si="10"/>
        <v>3.2422051055087664E-3</v>
      </c>
      <c r="F179" s="77">
        <f t="shared" si="10"/>
        <v>8.1751232187320388E-2</v>
      </c>
      <c r="G179" s="77">
        <f t="shared" si="10"/>
        <v>5.2377192010795826E-2</v>
      </c>
      <c r="H179" s="77">
        <f>(H178/H177)-1</f>
        <v>1.3146120933565042E-2</v>
      </c>
      <c r="I179" s="77">
        <f t="shared" si="10"/>
        <v>2.6759025094999611E-2</v>
      </c>
      <c r="J179" s="77">
        <f t="shared" si="10"/>
        <v>6.0751229065658663E-2</v>
      </c>
      <c r="K179" s="77">
        <f t="shared" si="10"/>
        <v>-0.11919564615810352</v>
      </c>
      <c r="L179" s="77">
        <f t="shared" si="10"/>
        <v>-8.088414862069826E-2</v>
      </c>
      <c r="M179" s="77">
        <f t="shared" si="10"/>
        <v>0.10870186527203796</v>
      </c>
      <c r="N179" s="77">
        <f t="shared" si="10"/>
        <v>5.2452297818528226E-2</v>
      </c>
      <c r="O179" s="77">
        <f t="shared" si="10"/>
        <v>-4.3449931291123289E-2</v>
      </c>
      <c r="P179" s="77">
        <f t="shared" si="10"/>
        <v>2.6089188404448738E-2</v>
      </c>
      <c r="Q179" s="77">
        <f t="shared" si="10"/>
        <v>1.8819150234999027E-2</v>
      </c>
      <c r="R179" s="77">
        <f t="shared" si="10"/>
        <v>-3.5718608283091147E-2</v>
      </c>
      <c r="S179" s="77">
        <f t="shared" si="10"/>
        <v>2.475885514992604E-2</v>
      </c>
      <c r="T179" s="77">
        <f t="shared" si="10"/>
        <v>6.9390128968440878E-2</v>
      </c>
      <c r="U179" s="77">
        <f t="shared" si="10"/>
        <v>5.2305369409001434E-2</v>
      </c>
      <c r="V179" s="77">
        <f t="shared" si="10"/>
        <v>6.1085887789890547E-2</v>
      </c>
      <c r="W179" s="77">
        <f t="shared" si="10"/>
        <v>1.3134645349739626E-2</v>
      </c>
      <c r="X179" s="77">
        <f t="shared" si="10"/>
        <v>2.1323302011386325E-2</v>
      </c>
      <c r="Y179" s="77">
        <f t="shared" si="10"/>
        <v>-1.0598864154845011E-2</v>
      </c>
      <c r="Z179" s="77">
        <f t="shared" si="10"/>
        <v>-6.991042944556658E-3</v>
      </c>
      <c r="AA179" s="77">
        <f t="shared" si="10"/>
        <v>3.7407266541879425E-2</v>
      </c>
      <c r="AB179" s="77">
        <f t="shared" si="10"/>
        <v>4.0034599774759538E-2</v>
      </c>
      <c r="AC179" s="77">
        <f t="shared" si="10"/>
        <v>3.0156691599380059E-2</v>
      </c>
      <c r="AD179" s="77">
        <f t="shared" si="10"/>
        <v>-5.0245418101102501E-3</v>
      </c>
      <c r="AE179" s="77">
        <f t="shared" si="10"/>
        <v>2.259724198380253E-2</v>
      </c>
      <c r="AF179" s="77">
        <f t="shared" si="10"/>
        <v>-0.17957333093712091</v>
      </c>
      <c r="AG179" s="77">
        <f t="shared" si="10"/>
        <v>-9.0485443027976564E-2</v>
      </c>
      <c r="AH179" s="77">
        <f t="shared" si="10"/>
        <v>3.1515902378838501E-2</v>
      </c>
      <c r="AI179" s="77">
        <f t="shared" si="10"/>
        <v>1.3709236083075504E-2</v>
      </c>
      <c r="AJ179" s="77">
        <f t="shared" si="10"/>
        <v>-2.4774801729778084E-2</v>
      </c>
      <c r="AK179" s="77">
        <f t="shared" si="10"/>
        <v>2.034244140425101E-2</v>
      </c>
      <c r="AL179" s="77">
        <f t="shared" si="10"/>
        <v>2.0712752550682723E-2</v>
      </c>
      <c r="AM179" s="77">
        <f t="shared" si="10"/>
        <v>2.6476007965008375E-3</v>
      </c>
      <c r="AN179" s="77">
        <f t="shared" si="10"/>
        <v>4.1727978709173996E-3</v>
      </c>
      <c r="AO179" s="77">
        <f t="shared" si="10"/>
        <v>3.9115256387707076E-2</v>
      </c>
      <c r="AP179" s="77">
        <f t="shared" si="10"/>
        <v>5.8645383355203862E-2</v>
      </c>
      <c r="AQ179" s="77">
        <f t="shared" si="10"/>
        <v>6.6388881396785449E-2</v>
      </c>
      <c r="AR179" s="77">
        <f t="shared" si="10"/>
        <v>0.13605220550487696</v>
      </c>
      <c r="AS179" s="77">
        <f t="shared" si="10"/>
        <v>0.13259040254719134</v>
      </c>
      <c r="AT179" s="77">
        <f t="shared" si="10"/>
        <v>4.8165302312221714E-2</v>
      </c>
      <c r="AU179" s="77">
        <f t="shared" si="10"/>
        <v>1.769048456051614E-2</v>
      </c>
      <c r="AV179" s="77">
        <f t="shared" si="10"/>
        <v>-7.5769113615595796E-3</v>
      </c>
      <c r="AW179" s="77">
        <f t="shared" si="10"/>
        <v>1.4722746896923988E-2</v>
      </c>
      <c r="AX179" s="77">
        <f t="shared" si="10"/>
        <v>2.7471368419304198E-2</v>
      </c>
      <c r="AY179" s="77">
        <f t="shared" si="10"/>
        <v>-1.4470866129036586E-2</v>
      </c>
      <c r="AZ179" s="77">
        <f t="shared" si="10"/>
        <v>0.15597141593803943</v>
      </c>
      <c r="BA179" s="77">
        <f t="shared" si="10"/>
        <v>0.15217219957150729</v>
      </c>
      <c r="BB179" s="77">
        <f t="shared" si="10"/>
        <v>7.2036803175175912E-2</v>
      </c>
      <c r="BC179" s="77">
        <f t="shared" si="10"/>
        <v>8.7958115183246033E-2</v>
      </c>
      <c r="BD179" s="77">
        <f t="shared" si="10"/>
        <v>1.7931761200537855E-2</v>
      </c>
      <c r="BE179" s="77">
        <f t="shared" si="10"/>
        <v>2.4137659473932871E-2</v>
      </c>
      <c r="BF179" s="77">
        <f t="shared" si="10"/>
        <v>-6.2836296196877583E-4</v>
      </c>
      <c r="BG179" s="77">
        <f t="shared" si="10"/>
        <v>-3.7693365540141244E-3</v>
      </c>
      <c r="BH179" s="77">
        <f t="shared" si="10"/>
        <v>9.1235609146009145E-2</v>
      </c>
      <c r="BI179" s="77">
        <f t="shared" si="10"/>
        <v>0.10698114799433789</v>
      </c>
      <c r="BJ179" s="77">
        <f t="shared" si="10"/>
        <v>2.4527492943656526E-2</v>
      </c>
      <c r="BK179" s="77">
        <f t="shared" si="10"/>
        <v>-4.0937740519626398E-2</v>
      </c>
      <c r="BL179" s="77">
        <f t="shared" si="10"/>
        <v>-6.6694736842105251E-2</v>
      </c>
      <c r="BM179" s="77">
        <f t="shared" si="10"/>
        <v>-4.1509877704609566E-2</v>
      </c>
      <c r="BN179" s="77">
        <f t="shared" si="10"/>
        <v>3.7986702485808932E-2</v>
      </c>
      <c r="BO179" s="77">
        <f t="shared" si="10"/>
        <v>-2.095485451972523E-2</v>
      </c>
      <c r="BP179" s="77">
        <f t="shared" ref="BP179:CM179" si="11">(BP178/BP177)-1</f>
        <v>1.308193993738449E-2</v>
      </c>
      <c r="BQ179" s="77">
        <f t="shared" si="11"/>
        <v>9.3099374842383398E-2</v>
      </c>
      <c r="BR179" s="77">
        <f t="shared" si="11"/>
        <v>-4.765498971421811E-2</v>
      </c>
      <c r="BS179" s="77">
        <f t="shared" si="11"/>
        <v>-8.9866882442657392E-4</v>
      </c>
      <c r="BT179" s="77">
        <f t="shared" si="11"/>
        <v>-8.0296069423175132E-2</v>
      </c>
      <c r="BU179" s="77">
        <f t="shared" si="11"/>
        <v>3.4703889042121405E-2</v>
      </c>
      <c r="BV179" s="77">
        <f t="shared" si="11"/>
        <v>3.3539897468991331E-2</v>
      </c>
      <c r="BW179" s="77">
        <f t="shared" si="11"/>
        <v>-1.424488801258339E-2</v>
      </c>
      <c r="BX179" s="77">
        <f t="shared" si="11"/>
        <v>5.5531106221244242E-2</v>
      </c>
      <c r="BY179" s="77">
        <f t="shared" si="11"/>
        <v>7.8415088116105869E-2</v>
      </c>
      <c r="BZ179" s="77">
        <f t="shared" si="11"/>
        <v>-1.3201222517992717E-2</v>
      </c>
      <c r="CA179" s="77">
        <f t="shared" si="11"/>
        <v>0.11093914878649325</v>
      </c>
      <c r="CB179" s="77">
        <f t="shared" si="11"/>
        <v>-4.0574014260007951E-2</v>
      </c>
      <c r="CC179" s="77">
        <f t="shared" si="11"/>
        <v>4.6446164672765633E-2</v>
      </c>
      <c r="CD179" s="77">
        <f t="shared" si="11"/>
        <v>-4.8371299396340994E-2</v>
      </c>
      <c r="CE179" s="77">
        <f t="shared" si="11"/>
        <v>-1.65758707228989E-2</v>
      </c>
      <c r="CF179" s="77">
        <f t="shared" si="11"/>
        <v>-3.9985997399517026E-2</v>
      </c>
      <c r="CG179" s="77">
        <f t="shared" si="11"/>
        <v>0.10514475979683846</v>
      </c>
      <c r="CH179" s="77">
        <f t="shared" si="11"/>
        <v>-8.2160806500982453E-2</v>
      </c>
      <c r="CI179" s="77">
        <f t="shared" si="11"/>
        <v>-7.7704702201930154E-2</v>
      </c>
      <c r="CJ179" s="77">
        <f t="shared" si="11"/>
        <v>-0.12357816988100123</v>
      </c>
      <c r="CK179" s="77">
        <f t="shared" si="11"/>
        <v>-4.2492917847025469E-2</v>
      </c>
      <c r="CL179" s="77">
        <f t="shared" si="11"/>
        <v>4.9473847993252162E-2</v>
      </c>
      <c r="CM179" s="77">
        <f t="shared" si="11"/>
        <v>-1.3149354689866333E-2</v>
      </c>
    </row>
    <row r="180" spans="1:91" s="59" customFormat="1" x14ac:dyDescent="0.3">
      <c r="A180" s="76" t="s">
        <v>109</v>
      </c>
      <c r="B180" s="75">
        <f>+B178-B177</f>
        <v>283691</v>
      </c>
      <c r="C180" s="75">
        <f>+C178-C177</f>
        <v>67905</v>
      </c>
      <c r="D180" s="75">
        <f t="shared" ref="D180:BO180" si="12">+D178-D177</f>
        <v>-62175</v>
      </c>
      <c r="E180" s="75">
        <f t="shared" si="12"/>
        <v>3194</v>
      </c>
      <c r="F180" s="75">
        <f t="shared" si="12"/>
        <v>158286</v>
      </c>
      <c r="G180" s="75">
        <f t="shared" si="12"/>
        <v>43975</v>
      </c>
      <c r="H180" s="75">
        <f t="shared" si="12"/>
        <v>16146</v>
      </c>
      <c r="I180" s="75">
        <f t="shared" si="12"/>
        <v>121057</v>
      </c>
      <c r="J180" s="75">
        <f t="shared" si="12"/>
        <v>48329</v>
      </c>
      <c r="K180" s="75">
        <f t="shared" si="12"/>
        <v>-19383</v>
      </c>
      <c r="L180" s="75">
        <f t="shared" si="12"/>
        <v>-16229</v>
      </c>
      <c r="M180" s="75">
        <f t="shared" si="12"/>
        <v>66179</v>
      </c>
      <c r="N180" s="75">
        <f t="shared" si="12"/>
        <v>21527</v>
      </c>
      <c r="O180" s="75">
        <f t="shared" si="12"/>
        <v>-24473</v>
      </c>
      <c r="P180" s="75">
        <f t="shared" si="12"/>
        <v>162634</v>
      </c>
      <c r="Q180" s="75">
        <f t="shared" si="12"/>
        <v>19576</v>
      </c>
      <c r="R180" s="75">
        <f t="shared" si="12"/>
        <v>-42792</v>
      </c>
      <c r="S180" s="75">
        <f t="shared" si="12"/>
        <v>19423</v>
      </c>
      <c r="T180" s="75">
        <f t="shared" si="12"/>
        <v>92107</v>
      </c>
      <c r="U180" s="75">
        <f t="shared" si="12"/>
        <v>22448</v>
      </c>
      <c r="V180" s="75">
        <f t="shared" si="12"/>
        <v>40619</v>
      </c>
      <c r="W180" s="75">
        <f t="shared" si="12"/>
        <v>444434</v>
      </c>
      <c r="X180" s="75">
        <f t="shared" si="12"/>
        <v>109628</v>
      </c>
      <c r="Y180" s="75">
        <f t="shared" si="12"/>
        <v>-74637</v>
      </c>
      <c r="Z180" s="75">
        <f t="shared" si="12"/>
        <v>-45029</v>
      </c>
      <c r="AA180" s="75">
        <f t="shared" si="12"/>
        <v>195329</v>
      </c>
      <c r="AB180" s="75">
        <f t="shared" si="12"/>
        <v>107747</v>
      </c>
      <c r="AC180" s="75">
        <f t="shared" si="12"/>
        <v>76079</v>
      </c>
      <c r="AD180" s="75">
        <f t="shared" si="12"/>
        <v>-48308</v>
      </c>
      <c r="AE180" s="75">
        <f t="shared" si="12"/>
        <v>37640</v>
      </c>
      <c r="AF180" s="75">
        <f t="shared" si="12"/>
        <v>-91927</v>
      </c>
      <c r="AG180" s="75">
        <f t="shared" si="12"/>
        <v>-68736</v>
      </c>
      <c r="AH180" s="75">
        <f t="shared" si="12"/>
        <v>36987</v>
      </c>
      <c r="AI180" s="75">
        <f t="shared" si="12"/>
        <v>15281</v>
      </c>
      <c r="AJ180" s="75">
        <f t="shared" si="12"/>
        <v>-24841</v>
      </c>
      <c r="AK180" s="75">
        <f t="shared" si="12"/>
        <v>492742</v>
      </c>
      <c r="AL180" s="75">
        <f t="shared" si="12"/>
        <v>71988</v>
      </c>
      <c r="AM180" s="75">
        <f t="shared" si="12"/>
        <v>17289</v>
      </c>
      <c r="AN180" s="75">
        <f t="shared" si="12"/>
        <v>23707</v>
      </c>
      <c r="AO180" s="75">
        <f t="shared" si="12"/>
        <v>158342</v>
      </c>
      <c r="AP180" s="75">
        <f t="shared" si="12"/>
        <v>92466</v>
      </c>
      <c r="AQ180" s="75">
        <f t="shared" si="12"/>
        <v>100919</v>
      </c>
      <c r="AR180" s="75">
        <f t="shared" si="12"/>
        <v>13781</v>
      </c>
      <c r="AS180" s="75">
        <f t="shared" si="12"/>
        <v>32648</v>
      </c>
      <c r="AT180" s="75">
        <f t="shared" si="12"/>
        <v>5366</v>
      </c>
      <c r="AU180" s="75">
        <f t="shared" si="12"/>
        <v>4680</v>
      </c>
      <c r="AV180" s="75">
        <f t="shared" si="12"/>
        <v>-597</v>
      </c>
      <c r="AW180" s="75">
        <f t="shared" si="12"/>
        <v>873</v>
      </c>
      <c r="AX180" s="75">
        <f t="shared" si="12"/>
        <v>16539</v>
      </c>
      <c r="AY180" s="75">
        <f t="shared" si="12"/>
        <v>-5385</v>
      </c>
      <c r="AZ180" s="75">
        <f t="shared" si="12"/>
        <v>10935</v>
      </c>
      <c r="BA180" s="75">
        <f t="shared" si="12"/>
        <v>21237</v>
      </c>
      <c r="BB180" s="75">
        <f t="shared" si="12"/>
        <v>3993</v>
      </c>
      <c r="BC180" s="75">
        <f t="shared" si="12"/>
        <v>10584</v>
      </c>
      <c r="BD180" s="75">
        <f t="shared" si="12"/>
        <v>987</v>
      </c>
      <c r="BE180" s="75">
        <f t="shared" si="12"/>
        <v>1226</v>
      </c>
      <c r="BF180" s="75">
        <f t="shared" si="12"/>
        <v>-103</v>
      </c>
      <c r="BG180" s="75">
        <f t="shared" si="12"/>
        <v>-529</v>
      </c>
      <c r="BH180" s="75">
        <f t="shared" si="12"/>
        <v>2845</v>
      </c>
      <c r="BI180" s="75">
        <f t="shared" si="12"/>
        <v>11412</v>
      </c>
      <c r="BJ180" s="75">
        <f t="shared" si="12"/>
        <v>1373</v>
      </c>
      <c r="BK180" s="75">
        <f t="shared" si="12"/>
        <v>-5904</v>
      </c>
      <c r="BL180" s="75">
        <f t="shared" si="12"/>
        <v>-1584</v>
      </c>
      <c r="BM180" s="75">
        <f t="shared" si="12"/>
        <v>-353</v>
      </c>
      <c r="BN180" s="75">
        <f t="shared" si="12"/>
        <v>16643</v>
      </c>
      <c r="BO180" s="75">
        <f t="shared" si="12"/>
        <v>-4857</v>
      </c>
      <c r="BP180" s="75">
        <f t="shared" ref="BP180:CM180" si="13">+BP178-BP177</f>
        <v>4120</v>
      </c>
      <c r="BQ180" s="75">
        <f t="shared" si="13"/>
        <v>70142</v>
      </c>
      <c r="BR180" s="75">
        <f t="shared" si="13"/>
        <v>-9660</v>
      </c>
      <c r="BS180" s="75">
        <f t="shared" si="13"/>
        <v>-502</v>
      </c>
      <c r="BT180" s="75">
        <f t="shared" si="13"/>
        <v>-20449</v>
      </c>
      <c r="BU180" s="75">
        <f t="shared" si="13"/>
        <v>3523</v>
      </c>
      <c r="BV180" s="75">
        <f t="shared" si="13"/>
        <v>73386</v>
      </c>
      <c r="BW180" s="75">
        <f t="shared" si="13"/>
        <v>-10931</v>
      </c>
      <c r="BX180" s="75">
        <f t="shared" si="13"/>
        <v>9716</v>
      </c>
      <c r="BY180" s="75">
        <f t="shared" si="13"/>
        <v>26626</v>
      </c>
      <c r="BZ180" s="75">
        <f t="shared" si="13"/>
        <v>-1339</v>
      </c>
      <c r="CA180" s="75">
        <f t="shared" si="13"/>
        <v>25232</v>
      </c>
      <c r="CB180" s="75">
        <f t="shared" si="13"/>
        <v>-5389</v>
      </c>
      <c r="CC180" s="75">
        <f t="shared" si="13"/>
        <v>4092</v>
      </c>
      <c r="CD180" s="75">
        <f t="shared" si="13"/>
        <v>-17236</v>
      </c>
      <c r="CE180" s="75">
        <f t="shared" si="13"/>
        <v>-4062</v>
      </c>
      <c r="CF180" s="75">
        <f t="shared" si="13"/>
        <v>-5597</v>
      </c>
      <c r="CG180" s="75">
        <f t="shared" si="13"/>
        <v>43515</v>
      </c>
      <c r="CH180" s="75">
        <f t="shared" si="13"/>
        <v>-8321</v>
      </c>
      <c r="CI180" s="75">
        <f t="shared" si="13"/>
        <v>-25733</v>
      </c>
      <c r="CJ180" s="75">
        <f t="shared" si="13"/>
        <v>-15058</v>
      </c>
      <c r="CK180" s="75">
        <f t="shared" si="13"/>
        <v>-570</v>
      </c>
      <c r="CL180" s="75">
        <f t="shared" si="13"/>
        <v>90621</v>
      </c>
      <c r="CM180" s="75">
        <f t="shared" si="13"/>
        <v>-6868</v>
      </c>
    </row>
    <row r="181" spans="1:91" s="59" customFormat="1" x14ac:dyDescent="0.3">
      <c r="A181" s="74" t="s">
        <v>414</v>
      </c>
      <c r="B181" s="75">
        <f>SUM(B148:B157)</f>
        <v>102452361</v>
      </c>
      <c r="C181" s="75">
        <f t="shared" ref="C181:BN181" si="14">SUM(C148:C157)</f>
        <v>17913586</v>
      </c>
      <c r="D181" s="75">
        <f t="shared" si="14"/>
        <v>12180549</v>
      </c>
      <c r="E181" s="75">
        <f t="shared" si="14"/>
        <v>9281679</v>
      </c>
      <c r="F181" s="75">
        <f t="shared" si="14"/>
        <v>19182786</v>
      </c>
      <c r="G181" s="75">
        <f t="shared" si="14"/>
        <v>8595913</v>
      </c>
      <c r="H181" s="75">
        <f t="shared" si="14"/>
        <v>11107598</v>
      </c>
      <c r="I181" s="75">
        <f t="shared" si="14"/>
        <v>46918693</v>
      </c>
      <c r="J181" s="75">
        <f t="shared" si="14"/>
        <v>9302920</v>
      </c>
      <c r="K181" s="75">
        <f t="shared" si="14"/>
        <v>1529986</v>
      </c>
      <c r="L181" s="75">
        <f t="shared" si="14"/>
        <v>2074245</v>
      </c>
      <c r="M181" s="75">
        <f t="shared" si="14"/>
        <v>6631724</v>
      </c>
      <c r="N181" s="75">
        <f t="shared" si="14"/>
        <v>4727993</v>
      </c>
      <c r="O181" s="75">
        <f t="shared" si="14"/>
        <v>5456206</v>
      </c>
      <c r="P181" s="75">
        <f t="shared" si="14"/>
        <v>55533668</v>
      </c>
      <c r="Q181" s="75">
        <f t="shared" si="14"/>
        <v>8610665</v>
      </c>
      <c r="R181" s="75">
        <f t="shared" si="14"/>
        <v>10650562</v>
      </c>
      <c r="S181" s="75">
        <f t="shared" si="14"/>
        <v>7207434</v>
      </c>
      <c r="T181" s="75">
        <f t="shared" si="14"/>
        <v>12551061</v>
      </c>
      <c r="U181" s="75">
        <f t="shared" si="14"/>
        <v>3867920</v>
      </c>
      <c r="V181" s="75">
        <f t="shared" si="14"/>
        <v>5651390</v>
      </c>
      <c r="W181" s="75">
        <f t="shared" si="14"/>
        <v>325061502</v>
      </c>
      <c r="X181" s="75">
        <f t="shared" si="14"/>
        <v>51019715</v>
      </c>
      <c r="Y181" s="75">
        <f t="shared" si="14"/>
        <v>62321479</v>
      </c>
      <c r="Z181" s="75">
        <f t="shared" si="14"/>
        <v>60855527</v>
      </c>
      <c r="AA181" s="75">
        <f t="shared" si="14"/>
        <v>55220650</v>
      </c>
      <c r="AB181" s="75">
        <f t="shared" si="14"/>
        <v>27584194</v>
      </c>
      <c r="AC181" s="75">
        <f t="shared" si="14"/>
        <v>22339118</v>
      </c>
      <c r="AD181" s="75">
        <f t="shared" si="14"/>
        <v>107237865</v>
      </c>
      <c r="AE181" s="75">
        <f t="shared" si="14"/>
        <v>22733310</v>
      </c>
      <c r="AF181" s="75">
        <f t="shared" si="14"/>
        <v>5287784</v>
      </c>
      <c r="AG181" s="75">
        <f t="shared" si="14"/>
        <v>8098420</v>
      </c>
      <c r="AH181" s="75">
        <f t="shared" si="14"/>
        <v>14791590</v>
      </c>
      <c r="AI181" s="75">
        <f t="shared" si="14"/>
        <v>13474102</v>
      </c>
      <c r="AJ181" s="75">
        <f t="shared" si="14"/>
        <v>9554788</v>
      </c>
      <c r="AK181" s="75">
        <f t="shared" si="14"/>
        <v>217823638</v>
      </c>
      <c r="AL181" s="75">
        <f t="shared" si="14"/>
        <v>28286406</v>
      </c>
      <c r="AM181" s="75">
        <f t="shared" si="14"/>
        <v>57033695</v>
      </c>
      <c r="AN181" s="75">
        <f t="shared" si="14"/>
        <v>52757107</v>
      </c>
      <c r="AO181" s="75">
        <f t="shared" si="14"/>
        <v>40429061</v>
      </c>
      <c r="AP181" s="75">
        <f t="shared" si="14"/>
        <v>14110092</v>
      </c>
      <c r="AQ181" s="75">
        <f t="shared" si="14"/>
        <v>12784332</v>
      </c>
      <c r="AR181" s="75">
        <f t="shared" si="14"/>
        <v>1378872</v>
      </c>
      <c r="AS181" s="75">
        <f t="shared" si="14"/>
        <v>2590591</v>
      </c>
      <c r="AT181" s="75">
        <f t="shared" si="14"/>
        <v>976434</v>
      </c>
      <c r="AU181" s="75">
        <f t="shared" si="14"/>
        <v>2450391</v>
      </c>
      <c r="AV181" s="75">
        <f t="shared" si="14"/>
        <v>1057719</v>
      </c>
      <c r="AW181" s="75">
        <f t="shared" si="14"/>
        <v>499195</v>
      </c>
      <c r="AX181" s="75">
        <f t="shared" si="14"/>
        <v>5643381</v>
      </c>
      <c r="AY181" s="75">
        <f t="shared" si="14"/>
        <v>3317002</v>
      </c>
      <c r="AZ181" s="75">
        <f t="shared" si="14"/>
        <v>1071686</v>
      </c>
      <c r="BA181" s="75">
        <f t="shared" si="14"/>
        <v>1749802</v>
      </c>
      <c r="BB181" s="75">
        <f t="shared" si="14"/>
        <v>539103</v>
      </c>
      <c r="BC181" s="75">
        <f t="shared" si="14"/>
        <v>1308268</v>
      </c>
      <c r="BD181" s="75">
        <f t="shared" si="14"/>
        <v>775896</v>
      </c>
      <c r="BE181" s="75">
        <f t="shared" si="14"/>
        <v>432163</v>
      </c>
      <c r="BF181" s="75">
        <f t="shared" si="14"/>
        <v>2000544</v>
      </c>
      <c r="BG181" s="75">
        <f t="shared" si="14"/>
        <v>1425461</v>
      </c>
      <c r="BH181" s="75">
        <f t="shared" si="14"/>
        <v>307187</v>
      </c>
      <c r="BI181" s="75">
        <f t="shared" si="14"/>
        <v>840788</v>
      </c>
      <c r="BJ181" s="75">
        <f t="shared" si="14"/>
        <v>437329</v>
      </c>
      <c r="BK181" s="75">
        <f t="shared" si="14"/>
        <v>1142124</v>
      </c>
      <c r="BL181" s="75">
        <f t="shared" si="14"/>
        <v>281825</v>
      </c>
      <c r="BM181" s="75">
        <f t="shared" si="14"/>
        <v>67034</v>
      </c>
      <c r="BN181" s="75">
        <f t="shared" si="14"/>
        <v>3642838</v>
      </c>
      <c r="BO181" s="75">
        <f t="shared" ref="BO181:CM181" si="15">SUM(BO148:BO157)</f>
        <v>1891541</v>
      </c>
      <c r="BP181" s="75">
        <f t="shared" si="15"/>
        <v>4894049</v>
      </c>
      <c r="BQ181" s="75">
        <f t="shared" si="15"/>
        <v>7864502</v>
      </c>
      <c r="BR181" s="75">
        <f t="shared" si="15"/>
        <v>1688089</v>
      </c>
      <c r="BS181" s="75">
        <f t="shared" si="15"/>
        <v>5141029</v>
      </c>
      <c r="BT181" s="75">
        <f t="shared" si="15"/>
        <v>3842409</v>
      </c>
      <c r="BU181" s="75">
        <f t="shared" si="15"/>
        <v>894887</v>
      </c>
      <c r="BV181" s="75">
        <f t="shared" si="15"/>
        <v>19987744</v>
      </c>
      <c r="BW181" s="75">
        <f t="shared" si="15"/>
        <v>6707008</v>
      </c>
      <c r="BX181" s="75">
        <f t="shared" si="15"/>
        <v>3626280</v>
      </c>
      <c r="BY181" s="75">
        <f t="shared" si="15"/>
        <v>4847874</v>
      </c>
      <c r="BZ181" s="75">
        <f t="shared" si="15"/>
        <v>955421</v>
      </c>
      <c r="CA181" s="75">
        <f t="shared" si="15"/>
        <v>2672979</v>
      </c>
      <c r="CB181" s="75">
        <f t="shared" si="15"/>
        <v>2460795</v>
      </c>
      <c r="CC181" s="75">
        <f t="shared" si="15"/>
        <v>784806</v>
      </c>
      <c r="CD181" s="75">
        <f t="shared" si="15"/>
        <v>4926140</v>
      </c>
      <c r="CE181" s="75">
        <f t="shared" si="15"/>
        <v>2459016</v>
      </c>
      <c r="CF181" s="75">
        <f t="shared" si="15"/>
        <v>1267768</v>
      </c>
      <c r="CG181" s="75">
        <f t="shared" si="15"/>
        <v>3016629</v>
      </c>
      <c r="CH181" s="75">
        <f t="shared" si="15"/>
        <v>732671</v>
      </c>
      <c r="CI181" s="75">
        <f t="shared" si="15"/>
        <v>2468051</v>
      </c>
      <c r="CJ181" s="75">
        <f t="shared" si="15"/>
        <v>1381612</v>
      </c>
      <c r="CK181" s="75">
        <f t="shared" si="15"/>
        <v>110081</v>
      </c>
      <c r="CL181" s="75">
        <f t="shared" si="15"/>
        <v>15061607</v>
      </c>
      <c r="CM181" s="75">
        <f t="shared" si="15"/>
        <v>4247989</v>
      </c>
    </row>
    <row r="182" spans="1:91" s="59" customFormat="1" x14ac:dyDescent="0.3">
      <c r="A182" s="74" t="s">
        <v>415</v>
      </c>
      <c r="B182" s="75">
        <f>SUM(B160:B169)</f>
        <v>104041325</v>
      </c>
      <c r="C182" s="75">
        <f t="shared" ref="C182:BN182" si="16">SUM(C160:C169)</f>
        <v>17856045</v>
      </c>
      <c r="D182" s="75">
        <f t="shared" si="16"/>
        <v>12190041</v>
      </c>
      <c r="E182" s="75">
        <f t="shared" si="16"/>
        <v>9456646</v>
      </c>
      <c r="F182" s="75">
        <f t="shared" si="16"/>
        <v>19998718</v>
      </c>
      <c r="G182" s="75">
        <f t="shared" si="16"/>
        <v>8750170</v>
      </c>
      <c r="H182" s="75">
        <f t="shared" si="16"/>
        <v>11109201</v>
      </c>
      <c r="I182" s="75">
        <f t="shared" si="16"/>
        <v>47023136</v>
      </c>
      <c r="J182" s="75">
        <f t="shared" si="16"/>
        <v>9221232</v>
      </c>
      <c r="K182" s="75">
        <f t="shared" si="16"/>
        <v>1385653</v>
      </c>
      <c r="L182" s="75">
        <f t="shared" si="16"/>
        <v>2121227</v>
      </c>
      <c r="M182" s="75">
        <f t="shared" si="16"/>
        <v>6948427</v>
      </c>
      <c r="N182" s="75">
        <f t="shared" si="16"/>
        <v>4744994</v>
      </c>
      <c r="O182" s="75">
        <f t="shared" si="16"/>
        <v>5180532</v>
      </c>
      <c r="P182" s="75">
        <f t="shared" si="16"/>
        <v>57018188</v>
      </c>
      <c r="Q182" s="75">
        <f t="shared" si="16"/>
        <v>8634817</v>
      </c>
      <c r="R182" s="75">
        <f t="shared" si="16"/>
        <v>10804386</v>
      </c>
      <c r="S182" s="75">
        <f t="shared" si="16"/>
        <v>7335420</v>
      </c>
      <c r="T182" s="75">
        <f t="shared" si="16"/>
        <v>13050293</v>
      </c>
      <c r="U182" s="75">
        <f t="shared" si="16"/>
        <v>4005174</v>
      </c>
      <c r="V182" s="75">
        <f t="shared" si="16"/>
        <v>5928669</v>
      </c>
      <c r="W182" s="75">
        <f t="shared" si="16"/>
        <v>327861718</v>
      </c>
      <c r="X182" s="75">
        <f t="shared" si="16"/>
        <v>51304786</v>
      </c>
      <c r="Y182" s="75">
        <f t="shared" si="16"/>
        <v>62845971</v>
      </c>
      <c r="Z182" s="75">
        <f t="shared" si="16"/>
        <v>60977669</v>
      </c>
      <c r="AA182" s="75">
        <f t="shared" si="16"/>
        <v>55238627</v>
      </c>
      <c r="AB182" s="75">
        <f t="shared" si="16"/>
        <v>27947972</v>
      </c>
      <c r="AC182" s="75">
        <f t="shared" si="16"/>
        <v>22952143</v>
      </c>
      <c r="AD182" s="75">
        <f t="shared" si="16"/>
        <v>107027848</v>
      </c>
      <c r="AE182" s="75">
        <f t="shared" si="16"/>
        <v>22673712</v>
      </c>
      <c r="AF182" s="75">
        <f t="shared" si="16"/>
        <v>5045427</v>
      </c>
      <c r="AG182" s="75">
        <f t="shared" si="16"/>
        <v>8152300</v>
      </c>
      <c r="AH182" s="75">
        <f t="shared" si="16"/>
        <v>14945544</v>
      </c>
      <c r="AI182" s="75">
        <f t="shared" si="16"/>
        <v>13289103</v>
      </c>
      <c r="AJ182" s="75">
        <f t="shared" si="16"/>
        <v>9271044</v>
      </c>
      <c r="AK182" s="75">
        <f t="shared" si="16"/>
        <v>220833871</v>
      </c>
      <c r="AL182" s="75">
        <f t="shared" si="16"/>
        <v>28631072</v>
      </c>
      <c r="AM182" s="75">
        <f t="shared" si="16"/>
        <v>57800546</v>
      </c>
      <c r="AN182" s="75">
        <f t="shared" si="16"/>
        <v>52825368</v>
      </c>
      <c r="AO182" s="75">
        <f t="shared" si="16"/>
        <v>40293083</v>
      </c>
      <c r="AP182" s="75">
        <f t="shared" si="16"/>
        <v>14658869</v>
      </c>
      <c r="AQ182" s="75">
        <f t="shared" si="16"/>
        <v>13681101</v>
      </c>
      <c r="AR182" s="75">
        <f t="shared" si="16"/>
        <v>1461371</v>
      </c>
      <c r="AS182" s="75">
        <f t="shared" si="16"/>
        <v>2633115</v>
      </c>
      <c r="AT182" s="75">
        <f t="shared" si="16"/>
        <v>973090</v>
      </c>
      <c r="AU182" s="75">
        <f t="shared" si="16"/>
        <v>2438335</v>
      </c>
      <c r="AV182" s="75">
        <f t="shared" si="16"/>
        <v>1080901</v>
      </c>
      <c r="AW182" s="75">
        <f t="shared" si="16"/>
        <v>502286</v>
      </c>
      <c r="AX182" s="75">
        <f t="shared" si="16"/>
        <v>5552683</v>
      </c>
      <c r="AY182" s="75">
        <f t="shared" si="16"/>
        <v>3214266</v>
      </c>
      <c r="AZ182" s="75">
        <f t="shared" si="16"/>
        <v>1159271</v>
      </c>
      <c r="BA182" s="75">
        <f t="shared" si="16"/>
        <v>1793692</v>
      </c>
      <c r="BB182" s="75">
        <f t="shared" si="16"/>
        <v>550101</v>
      </c>
      <c r="BC182" s="75">
        <f t="shared" si="16"/>
        <v>1305936</v>
      </c>
      <c r="BD182" s="75">
        <f t="shared" si="16"/>
        <v>789714</v>
      </c>
      <c r="BE182" s="75">
        <f t="shared" si="16"/>
        <v>439009</v>
      </c>
      <c r="BF182" s="75">
        <f t="shared" si="16"/>
        <v>1835470</v>
      </c>
      <c r="BG182" s="75">
        <f t="shared" si="16"/>
        <v>1348034</v>
      </c>
      <c r="BH182" s="75">
        <f t="shared" si="16"/>
        <v>302098</v>
      </c>
      <c r="BI182" s="75">
        <f t="shared" si="16"/>
        <v>839423</v>
      </c>
      <c r="BJ182" s="75">
        <f t="shared" si="16"/>
        <v>422989</v>
      </c>
      <c r="BK182" s="75">
        <f t="shared" si="16"/>
        <v>1132398</v>
      </c>
      <c r="BL182" s="75">
        <f t="shared" si="16"/>
        <v>291185</v>
      </c>
      <c r="BM182" s="75">
        <f t="shared" si="16"/>
        <v>63276</v>
      </c>
      <c r="BN182" s="75">
        <f t="shared" si="16"/>
        <v>3717213</v>
      </c>
      <c r="BO182" s="75">
        <f t="shared" ref="BO182:CM182" si="17">SUM(BO160:BO169)</f>
        <v>1866232</v>
      </c>
      <c r="BP182" s="75">
        <f t="shared" si="17"/>
        <v>5047816</v>
      </c>
      <c r="BQ182" s="75">
        <f t="shared" si="17"/>
        <v>8046570</v>
      </c>
      <c r="BR182" s="75">
        <f t="shared" si="17"/>
        <v>1671360</v>
      </c>
      <c r="BS182" s="75">
        <f t="shared" si="17"/>
        <v>5262253</v>
      </c>
      <c r="BT182" s="75">
        <f t="shared" si="17"/>
        <v>3817618</v>
      </c>
      <c r="BU182" s="75">
        <f t="shared" si="17"/>
        <v>904619</v>
      </c>
      <c r="BV182" s="75">
        <f t="shared" si="17"/>
        <v>19980683</v>
      </c>
      <c r="BW182" s="75">
        <f t="shared" si="17"/>
        <v>6573866</v>
      </c>
      <c r="BX182" s="75">
        <f t="shared" si="17"/>
        <v>3763739</v>
      </c>
      <c r="BY182" s="75">
        <f t="shared" si="17"/>
        <v>5018290</v>
      </c>
      <c r="BZ182" s="75">
        <f t="shared" si="17"/>
        <v>970213</v>
      </c>
      <c r="CA182" s="75">
        <f t="shared" si="17"/>
        <v>2771480</v>
      </c>
      <c r="CB182" s="75">
        <f t="shared" si="17"/>
        <v>2415975</v>
      </c>
      <c r="CC182" s="75">
        <f t="shared" si="17"/>
        <v>801963</v>
      </c>
      <c r="CD182" s="75">
        <f t="shared" si="17"/>
        <v>4594208</v>
      </c>
      <c r="CE182" s="75">
        <f t="shared" si="17"/>
        <v>2337848</v>
      </c>
      <c r="CF182" s="75">
        <f t="shared" si="17"/>
        <v>1284077</v>
      </c>
      <c r="CG182" s="75">
        <f t="shared" si="17"/>
        <v>3028279</v>
      </c>
      <c r="CH182" s="75">
        <f t="shared" si="17"/>
        <v>701146</v>
      </c>
      <c r="CI182" s="75">
        <f t="shared" si="17"/>
        <v>2490775</v>
      </c>
      <c r="CJ182" s="75">
        <f t="shared" si="17"/>
        <v>1401644</v>
      </c>
      <c r="CK182" s="75">
        <f t="shared" si="17"/>
        <v>102655</v>
      </c>
      <c r="CL182" s="75">
        <f t="shared" si="17"/>
        <v>15386476</v>
      </c>
      <c r="CM182" s="75">
        <f t="shared" si="17"/>
        <v>4236017</v>
      </c>
    </row>
    <row r="183" spans="1:91" s="59" customFormat="1" x14ac:dyDescent="0.3">
      <c r="A183" s="76" t="s">
        <v>110</v>
      </c>
      <c r="B183" s="77">
        <f>(B182/B181)-1</f>
        <v>1.5509296071761547E-2</v>
      </c>
      <c r="C183" s="77">
        <f>(C182/C181)-1</f>
        <v>-3.2121430069892432E-3</v>
      </c>
      <c r="D183" s="77">
        <f t="shared" ref="D183:BO183" si="18">(D182/D181)-1</f>
        <v>7.7927521986076442E-4</v>
      </c>
      <c r="E183" s="77">
        <f t="shared" si="18"/>
        <v>1.8850791974167613E-2</v>
      </c>
      <c r="F183" s="77">
        <f t="shared" si="18"/>
        <v>4.2534593254598185E-2</v>
      </c>
      <c r="G183" s="77">
        <f t="shared" si="18"/>
        <v>1.7945388698094034E-2</v>
      </c>
      <c r="H183" s="77">
        <f t="shared" si="18"/>
        <v>1.44315629715841E-4</v>
      </c>
      <c r="I183" s="77">
        <f t="shared" si="18"/>
        <v>2.2260424006270707E-3</v>
      </c>
      <c r="J183" s="77">
        <f t="shared" si="18"/>
        <v>-8.7808989005602189E-3</v>
      </c>
      <c r="K183" s="77">
        <f t="shared" si="18"/>
        <v>-9.4336157324315439E-2</v>
      </c>
      <c r="L183" s="77">
        <f t="shared" si="18"/>
        <v>2.2650169097671702E-2</v>
      </c>
      <c r="M183" s="77">
        <f t="shared" si="18"/>
        <v>4.7755757024870116E-2</v>
      </c>
      <c r="N183" s="77">
        <f t="shared" si="18"/>
        <v>3.5958175064980669E-3</v>
      </c>
      <c r="O183" s="77">
        <f t="shared" si="18"/>
        <v>-5.0524851884258037E-2</v>
      </c>
      <c r="P183" s="77">
        <f t="shared" si="18"/>
        <v>2.6731891723773771E-2</v>
      </c>
      <c r="Q183" s="77">
        <f t="shared" si="18"/>
        <v>2.804893698686417E-3</v>
      </c>
      <c r="R183" s="77">
        <f t="shared" si="18"/>
        <v>1.444280592892655E-2</v>
      </c>
      <c r="S183" s="77">
        <f t="shared" si="18"/>
        <v>1.7757498715909259E-2</v>
      </c>
      <c r="T183" s="77">
        <f t="shared" si="18"/>
        <v>3.9776079488419436E-2</v>
      </c>
      <c r="U183" s="77">
        <f t="shared" si="18"/>
        <v>3.5485222031479413E-2</v>
      </c>
      <c r="V183" s="77">
        <f t="shared" si="18"/>
        <v>4.9063858625930878E-2</v>
      </c>
      <c r="W183" s="77">
        <f t="shared" si="18"/>
        <v>8.6144190646113561E-3</v>
      </c>
      <c r="X183" s="77">
        <f t="shared" si="18"/>
        <v>5.5874675113336547E-3</v>
      </c>
      <c r="Y183" s="77">
        <f t="shared" si="18"/>
        <v>8.4159106686154672E-3</v>
      </c>
      <c r="Z183" s="77">
        <f t="shared" si="18"/>
        <v>2.0070814603247999E-3</v>
      </c>
      <c r="AA183" s="77">
        <f t="shared" si="18"/>
        <v>3.2554850404697966E-4</v>
      </c>
      <c r="AB183" s="77">
        <f t="shared" si="18"/>
        <v>1.3187914789172472E-2</v>
      </c>
      <c r="AC183" s="77">
        <f t="shared" si="18"/>
        <v>2.7441772768289185E-2</v>
      </c>
      <c r="AD183" s="77">
        <f t="shared" si="18"/>
        <v>-1.9584220554931253E-3</v>
      </c>
      <c r="AE183" s="77">
        <f t="shared" si="18"/>
        <v>-2.6216155940336217E-3</v>
      </c>
      <c r="AF183" s="77">
        <f t="shared" si="18"/>
        <v>-4.5833377460198776E-2</v>
      </c>
      <c r="AG183" s="77">
        <f t="shared" si="18"/>
        <v>6.6531496267172585E-3</v>
      </c>
      <c r="AH183" s="77">
        <f t="shared" si="18"/>
        <v>1.0408211693266223E-2</v>
      </c>
      <c r="AI183" s="77">
        <f t="shared" si="18"/>
        <v>-1.372996879495203E-2</v>
      </c>
      <c r="AJ183" s="77">
        <f t="shared" si="18"/>
        <v>-2.9696524925513779E-2</v>
      </c>
      <c r="AK183" s="77">
        <f t="shared" si="18"/>
        <v>1.3819588303818575E-2</v>
      </c>
      <c r="AL183" s="77">
        <f t="shared" si="18"/>
        <v>1.2184863640859911E-2</v>
      </c>
      <c r="AM183" s="77">
        <f t="shared" si="18"/>
        <v>1.344557809203839E-2</v>
      </c>
      <c r="AN183" s="77">
        <f t="shared" si="18"/>
        <v>1.2938730700302603E-3</v>
      </c>
      <c r="AO183" s="77">
        <f t="shared" si="18"/>
        <v>-3.3633726986634915E-3</v>
      </c>
      <c r="AP183" s="77">
        <f t="shared" si="18"/>
        <v>3.8892517497405299E-2</v>
      </c>
      <c r="AQ183" s="77">
        <f t="shared" si="18"/>
        <v>7.0145941141078083E-2</v>
      </c>
      <c r="AR183" s="77">
        <f t="shared" si="18"/>
        <v>5.983078922481555E-2</v>
      </c>
      <c r="AS183" s="77">
        <f t="shared" si="18"/>
        <v>1.6414787204927395E-2</v>
      </c>
      <c r="AT183" s="77">
        <f t="shared" si="18"/>
        <v>-3.4247066365981071E-3</v>
      </c>
      <c r="AU183" s="77">
        <f t="shared" si="18"/>
        <v>-4.9200311297258326E-3</v>
      </c>
      <c r="AV183" s="77">
        <f t="shared" si="18"/>
        <v>2.1916974167997427E-2</v>
      </c>
      <c r="AW183" s="77">
        <f t="shared" si="18"/>
        <v>6.1919690702030294E-3</v>
      </c>
      <c r="AX183" s="77">
        <f t="shared" si="18"/>
        <v>-1.6071571279699159E-2</v>
      </c>
      <c r="AY183" s="77">
        <f t="shared" si="18"/>
        <v>-3.0972546896263609E-2</v>
      </c>
      <c r="AZ183" s="77">
        <f t="shared" si="18"/>
        <v>8.172636387897203E-2</v>
      </c>
      <c r="BA183" s="77">
        <f t="shared" si="18"/>
        <v>2.5082837943950276E-2</v>
      </c>
      <c r="BB183" s="77">
        <f t="shared" si="18"/>
        <v>2.0400554254010883E-2</v>
      </c>
      <c r="BC183" s="77">
        <f t="shared" si="18"/>
        <v>-1.7825093940996295E-3</v>
      </c>
      <c r="BD183" s="77">
        <f t="shared" si="18"/>
        <v>1.7809087815892743E-2</v>
      </c>
      <c r="BE183" s="77">
        <f t="shared" si="18"/>
        <v>1.5841245085766342E-2</v>
      </c>
      <c r="BF183" s="77">
        <f t="shared" si="18"/>
        <v>-8.2514556040756859E-2</v>
      </c>
      <c r="BG183" s="77">
        <f t="shared" si="18"/>
        <v>-5.4317164762838099E-2</v>
      </c>
      <c r="BH183" s="77">
        <f t="shared" si="18"/>
        <v>-1.6566456262797624E-2</v>
      </c>
      <c r="BI183" s="77">
        <f t="shared" si="18"/>
        <v>-1.6234770239347274E-3</v>
      </c>
      <c r="BJ183" s="77">
        <f t="shared" si="18"/>
        <v>-3.2789959046850337E-2</v>
      </c>
      <c r="BK183" s="77">
        <f t="shared" si="18"/>
        <v>-8.5157128297802531E-3</v>
      </c>
      <c r="BL183" s="77">
        <f t="shared" si="18"/>
        <v>3.321209970726513E-2</v>
      </c>
      <c r="BM183" s="77">
        <f t="shared" si="18"/>
        <v>-5.606110332070291E-2</v>
      </c>
      <c r="BN183" s="77">
        <f t="shared" si="18"/>
        <v>2.0416773954812228E-2</v>
      </c>
      <c r="BO183" s="77">
        <f t="shared" si="18"/>
        <v>-1.338009591121736E-2</v>
      </c>
      <c r="BP183" s="77">
        <f t="shared" ref="BP183:CM183" si="19">(BP182/BP181)-1</f>
        <v>3.1419178680066384E-2</v>
      </c>
      <c r="BQ183" s="77">
        <f t="shared" si="19"/>
        <v>2.315060762906529E-2</v>
      </c>
      <c r="BR183" s="77">
        <f t="shared" si="19"/>
        <v>-9.9100225165853484E-3</v>
      </c>
      <c r="BS183" s="77">
        <f t="shared" si="19"/>
        <v>2.3579715267118662E-2</v>
      </c>
      <c r="BT183" s="77">
        <f t="shared" si="19"/>
        <v>-6.4519419978456005E-3</v>
      </c>
      <c r="BU183" s="77">
        <f t="shared" si="19"/>
        <v>1.0875116076108027E-2</v>
      </c>
      <c r="BV183" s="77">
        <f t="shared" si="19"/>
        <v>-3.5326648169997643E-4</v>
      </c>
      <c r="BW183" s="77">
        <f t="shared" si="19"/>
        <v>-1.9851176560397699E-2</v>
      </c>
      <c r="BX183" s="77">
        <f t="shared" si="19"/>
        <v>3.7906339278820145E-2</v>
      </c>
      <c r="BY183" s="77">
        <f t="shared" si="19"/>
        <v>3.5152728804420219E-2</v>
      </c>
      <c r="BZ183" s="77">
        <f t="shared" si="19"/>
        <v>1.548218010698954E-2</v>
      </c>
      <c r="CA183" s="77">
        <f t="shared" si="19"/>
        <v>3.6850644917150399E-2</v>
      </c>
      <c r="CB183" s="77">
        <f t="shared" si="19"/>
        <v>-1.8213626084253254E-2</v>
      </c>
      <c r="CC183" s="77">
        <f t="shared" si="19"/>
        <v>2.1861453658611252E-2</v>
      </c>
      <c r="CD183" s="77">
        <f t="shared" si="19"/>
        <v>-6.7381763409078865E-2</v>
      </c>
      <c r="CE183" s="77">
        <f t="shared" si="19"/>
        <v>-4.9274994550665752E-2</v>
      </c>
      <c r="CF183" s="77">
        <f t="shared" si="19"/>
        <v>1.2864341109729782E-2</v>
      </c>
      <c r="CG183" s="77">
        <f t="shared" si="19"/>
        <v>3.8619266737804914E-3</v>
      </c>
      <c r="CH183" s="77">
        <f t="shared" si="19"/>
        <v>-4.3027498017527699E-2</v>
      </c>
      <c r="CI183" s="77">
        <f t="shared" si="19"/>
        <v>9.2072651659143023E-3</v>
      </c>
      <c r="CJ183" s="77">
        <f t="shared" si="19"/>
        <v>1.4499005509506224E-2</v>
      </c>
      <c r="CK183" s="77">
        <f t="shared" si="19"/>
        <v>-6.7459416248035531E-2</v>
      </c>
      <c r="CL183" s="77">
        <f t="shared" si="19"/>
        <v>2.1569345156861486E-2</v>
      </c>
      <c r="CM183" s="77">
        <f t="shared" si="19"/>
        <v>-2.818274717754643E-3</v>
      </c>
    </row>
    <row r="184" spans="1:91" s="59" customFormat="1" x14ac:dyDescent="0.3">
      <c r="A184" s="76" t="s">
        <v>109</v>
      </c>
      <c r="B184" s="75">
        <f>+B182-B181</f>
        <v>1588964</v>
      </c>
      <c r="C184" s="75">
        <f>+C182-C181</f>
        <v>-57541</v>
      </c>
      <c r="D184" s="75">
        <f t="shared" ref="D184:BO184" si="20">+D182-D181</f>
        <v>9492</v>
      </c>
      <c r="E184" s="75">
        <f t="shared" si="20"/>
        <v>174967</v>
      </c>
      <c r="F184" s="75">
        <f t="shared" si="20"/>
        <v>815932</v>
      </c>
      <c r="G184" s="75">
        <f t="shared" si="20"/>
        <v>154257</v>
      </c>
      <c r="H184" s="75">
        <f t="shared" si="20"/>
        <v>1603</v>
      </c>
      <c r="I184" s="75">
        <f t="shared" si="20"/>
        <v>104443</v>
      </c>
      <c r="J184" s="75">
        <f t="shared" si="20"/>
        <v>-81688</v>
      </c>
      <c r="K184" s="75">
        <f t="shared" si="20"/>
        <v>-144333</v>
      </c>
      <c r="L184" s="75">
        <f t="shared" si="20"/>
        <v>46982</v>
      </c>
      <c r="M184" s="75">
        <f t="shared" si="20"/>
        <v>316703</v>
      </c>
      <c r="N184" s="75">
        <f t="shared" si="20"/>
        <v>17001</v>
      </c>
      <c r="O184" s="75">
        <f t="shared" si="20"/>
        <v>-275674</v>
      </c>
      <c r="P184" s="75">
        <f t="shared" si="20"/>
        <v>1484520</v>
      </c>
      <c r="Q184" s="75">
        <f t="shared" si="20"/>
        <v>24152</v>
      </c>
      <c r="R184" s="75">
        <f t="shared" si="20"/>
        <v>153824</v>
      </c>
      <c r="S184" s="75">
        <f t="shared" si="20"/>
        <v>127986</v>
      </c>
      <c r="T184" s="75">
        <f t="shared" si="20"/>
        <v>499232</v>
      </c>
      <c r="U184" s="75">
        <f t="shared" si="20"/>
        <v>137254</v>
      </c>
      <c r="V184" s="75">
        <f t="shared" si="20"/>
        <v>277279</v>
      </c>
      <c r="W184" s="75">
        <f t="shared" si="20"/>
        <v>2800216</v>
      </c>
      <c r="X184" s="75">
        <f t="shared" si="20"/>
        <v>285071</v>
      </c>
      <c r="Y184" s="75">
        <f t="shared" si="20"/>
        <v>524492</v>
      </c>
      <c r="Z184" s="75">
        <f t="shared" si="20"/>
        <v>122142</v>
      </c>
      <c r="AA184" s="75">
        <f t="shared" si="20"/>
        <v>17977</v>
      </c>
      <c r="AB184" s="75">
        <f t="shared" si="20"/>
        <v>363778</v>
      </c>
      <c r="AC184" s="75">
        <f t="shared" si="20"/>
        <v>613025</v>
      </c>
      <c r="AD184" s="75">
        <f t="shared" si="20"/>
        <v>-210017</v>
      </c>
      <c r="AE184" s="75">
        <f t="shared" si="20"/>
        <v>-59598</v>
      </c>
      <c r="AF184" s="75">
        <f t="shared" si="20"/>
        <v>-242357</v>
      </c>
      <c r="AG184" s="75">
        <f t="shared" si="20"/>
        <v>53880</v>
      </c>
      <c r="AH184" s="75">
        <f t="shared" si="20"/>
        <v>153954</v>
      </c>
      <c r="AI184" s="75">
        <f t="shared" si="20"/>
        <v>-184999</v>
      </c>
      <c r="AJ184" s="75">
        <f t="shared" si="20"/>
        <v>-283744</v>
      </c>
      <c r="AK184" s="75">
        <f t="shared" si="20"/>
        <v>3010233</v>
      </c>
      <c r="AL184" s="75">
        <f t="shared" si="20"/>
        <v>344666</v>
      </c>
      <c r="AM184" s="75">
        <f t="shared" si="20"/>
        <v>766851</v>
      </c>
      <c r="AN184" s="75">
        <f t="shared" si="20"/>
        <v>68261</v>
      </c>
      <c r="AO184" s="75">
        <f t="shared" si="20"/>
        <v>-135978</v>
      </c>
      <c r="AP184" s="75">
        <f t="shared" si="20"/>
        <v>548777</v>
      </c>
      <c r="AQ184" s="75">
        <f t="shared" si="20"/>
        <v>896769</v>
      </c>
      <c r="AR184" s="75">
        <f t="shared" si="20"/>
        <v>82499</v>
      </c>
      <c r="AS184" s="75">
        <f t="shared" si="20"/>
        <v>42524</v>
      </c>
      <c r="AT184" s="75">
        <f t="shared" si="20"/>
        <v>-3344</v>
      </c>
      <c r="AU184" s="75">
        <f t="shared" si="20"/>
        <v>-12056</v>
      </c>
      <c r="AV184" s="75">
        <f t="shared" si="20"/>
        <v>23182</v>
      </c>
      <c r="AW184" s="75">
        <f t="shared" si="20"/>
        <v>3091</v>
      </c>
      <c r="AX184" s="75">
        <f t="shared" si="20"/>
        <v>-90698</v>
      </c>
      <c r="AY184" s="75">
        <f t="shared" si="20"/>
        <v>-102736</v>
      </c>
      <c r="AZ184" s="75">
        <f t="shared" si="20"/>
        <v>87585</v>
      </c>
      <c r="BA184" s="75">
        <f t="shared" si="20"/>
        <v>43890</v>
      </c>
      <c r="BB184" s="75">
        <f t="shared" si="20"/>
        <v>10998</v>
      </c>
      <c r="BC184" s="75">
        <f t="shared" si="20"/>
        <v>-2332</v>
      </c>
      <c r="BD184" s="75">
        <f t="shared" si="20"/>
        <v>13818</v>
      </c>
      <c r="BE184" s="75">
        <f t="shared" si="20"/>
        <v>6846</v>
      </c>
      <c r="BF184" s="75">
        <f t="shared" si="20"/>
        <v>-165074</v>
      </c>
      <c r="BG184" s="75">
        <f t="shared" si="20"/>
        <v>-77427</v>
      </c>
      <c r="BH184" s="75">
        <f t="shared" si="20"/>
        <v>-5089</v>
      </c>
      <c r="BI184" s="75">
        <f t="shared" si="20"/>
        <v>-1365</v>
      </c>
      <c r="BJ184" s="75">
        <f t="shared" si="20"/>
        <v>-14340</v>
      </c>
      <c r="BK184" s="75">
        <f t="shared" si="20"/>
        <v>-9726</v>
      </c>
      <c r="BL184" s="75">
        <f t="shared" si="20"/>
        <v>9360</v>
      </c>
      <c r="BM184" s="75">
        <f t="shared" si="20"/>
        <v>-3758</v>
      </c>
      <c r="BN184" s="75">
        <f t="shared" si="20"/>
        <v>74375</v>
      </c>
      <c r="BO184" s="75">
        <f t="shared" si="20"/>
        <v>-25309</v>
      </c>
      <c r="BP184" s="75">
        <f t="shared" ref="BP184:CM184" si="21">+BP182-BP181</f>
        <v>153767</v>
      </c>
      <c r="BQ184" s="75">
        <f t="shared" si="21"/>
        <v>182068</v>
      </c>
      <c r="BR184" s="75">
        <f t="shared" si="21"/>
        <v>-16729</v>
      </c>
      <c r="BS184" s="75">
        <f t="shared" si="21"/>
        <v>121224</v>
      </c>
      <c r="BT184" s="75">
        <f t="shared" si="21"/>
        <v>-24791</v>
      </c>
      <c r="BU184" s="75">
        <f t="shared" si="21"/>
        <v>9732</v>
      </c>
      <c r="BV184" s="75">
        <f t="shared" si="21"/>
        <v>-7061</v>
      </c>
      <c r="BW184" s="75">
        <f t="shared" si="21"/>
        <v>-133142</v>
      </c>
      <c r="BX184" s="75">
        <f t="shared" si="21"/>
        <v>137459</v>
      </c>
      <c r="BY184" s="75">
        <f t="shared" si="21"/>
        <v>170416</v>
      </c>
      <c r="BZ184" s="75">
        <f t="shared" si="21"/>
        <v>14792</v>
      </c>
      <c r="CA184" s="75">
        <f t="shared" si="21"/>
        <v>98501</v>
      </c>
      <c r="CB184" s="75">
        <f t="shared" si="21"/>
        <v>-44820</v>
      </c>
      <c r="CC184" s="75">
        <f t="shared" si="21"/>
        <v>17157</v>
      </c>
      <c r="CD184" s="75">
        <f t="shared" si="21"/>
        <v>-331932</v>
      </c>
      <c r="CE184" s="75">
        <f t="shared" si="21"/>
        <v>-121168</v>
      </c>
      <c r="CF184" s="75">
        <f t="shared" si="21"/>
        <v>16309</v>
      </c>
      <c r="CG184" s="75">
        <f t="shared" si="21"/>
        <v>11650</v>
      </c>
      <c r="CH184" s="75">
        <f t="shared" si="21"/>
        <v>-31525</v>
      </c>
      <c r="CI184" s="75">
        <f t="shared" si="21"/>
        <v>22724</v>
      </c>
      <c r="CJ184" s="75">
        <f t="shared" si="21"/>
        <v>20032</v>
      </c>
      <c r="CK184" s="75">
        <f t="shared" si="21"/>
        <v>-7426</v>
      </c>
      <c r="CL184" s="75">
        <f t="shared" si="21"/>
        <v>324869</v>
      </c>
      <c r="CM184" s="75">
        <f t="shared" si="21"/>
        <v>-11972</v>
      </c>
    </row>
    <row r="185" spans="1:91" s="59" customFormat="1" x14ac:dyDescent="0.3">
      <c r="A185" s="74" t="s">
        <v>408</v>
      </c>
      <c r="B185" s="75">
        <f>SUM(B154:B156)</f>
        <v>38068743</v>
      </c>
      <c r="C185" s="75">
        <f t="shared" ref="C185:BN185" si="22">SUM(C154:C156)</f>
        <v>6232434</v>
      </c>
      <c r="D185" s="75">
        <f t="shared" si="22"/>
        <v>5857700</v>
      </c>
      <c r="E185" s="75">
        <f t="shared" si="22"/>
        <v>2860213</v>
      </c>
      <c r="F185" s="75">
        <f t="shared" si="22"/>
        <v>7326351</v>
      </c>
      <c r="G185" s="75">
        <f t="shared" si="22"/>
        <v>3121341</v>
      </c>
      <c r="H185" s="75">
        <f t="shared" si="22"/>
        <v>3369304</v>
      </c>
      <c r="I185" s="75">
        <f t="shared" si="22"/>
        <v>17111126</v>
      </c>
      <c r="J185" s="75">
        <f t="shared" si="22"/>
        <v>3383939</v>
      </c>
      <c r="K185" s="75">
        <f t="shared" si="22"/>
        <v>632318</v>
      </c>
      <c r="L185" s="75">
        <f t="shared" si="22"/>
        <v>807389</v>
      </c>
      <c r="M185" s="75">
        <f t="shared" si="22"/>
        <v>2451800</v>
      </c>
      <c r="N185" s="75">
        <f t="shared" si="22"/>
        <v>1753093</v>
      </c>
      <c r="O185" s="75">
        <f t="shared" si="22"/>
        <v>1581713</v>
      </c>
      <c r="P185" s="75">
        <f t="shared" si="22"/>
        <v>20957616</v>
      </c>
      <c r="Q185" s="75">
        <f t="shared" si="22"/>
        <v>2848494</v>
      </c>
      <c r="R185" s="75">
        <f t="shared" si="22"/>
        <v>5225381</v>
      </c>
      <c r="S185" s="75">
        <f t="shared" si="22"/>
        <v>2052824</v>
      </c>
      <c r="T185" s="75">
        <f t="shared" si="22"/>
        <v>4874550</v>
      </c>
      <c r="U185" s="75">
        <f t="shared" si="22"/>
        <v>1368247</v>
      </c>
      <c r="V185" s="75">
        <f t="shared" si="22"/>
        <v>1787590</v>
      </c>
      <c r="W185" s="75">
        <f t="shared" si="22"/>
        <v>130645477</v>
      </c>
      <c r="X185" s="75">
        <f t="shared" si="22"/>
        <v>20045183</v>
      </c>
      <c r="Y185" s="75">
        <f t="shared" si="22"/>
        <v>31699414</v>
      </c>
      <c r="Z185" s="75">
        <f t="shared" si="22"/>
        <v>19244285</v>
      </c>
      <c r="AA185" s="75">
        <f t="shared" si="22"/>
        <v>23751258</v>
      </c>
      <c r="AB185" s="75">
        <f t="shared" si="22"/>
        <v>10835004</v>
      </c>
      <c r="AC185" s="75">
        <f t="shared" si="22"/>
        <v>6679916</v>
      </c>
      <c r="AD185" s="75">
        <f t="shared" si="22"/>
        <v>43808878</v>
      </c>
      <c r="AE185" s="75">
        <f t="shared" si="22"/>
        <v>9939648</v>
      </c>
      <c r="AF185" s="75">
        <f t="shared" si="22"/>
        <v>2463856</v>
      </c>
      <c r="AG185" s="75">
        <f t="shared" si="22"/>
        <v>3461087</v>
      </c>
      <c r="AH185" s="75">
        <f t="shared" si="22"/>
        <v>6131520</v>
      </c>
      <c r="AI185" s="75">
        <f t="shared" si="22"/>
        <v>5670375</v>
      </c>
      <c r="AJ185" s="75">
        <f t="shared" si="22"/>
        <v>2756756</v>
      </c>
      <c r="AK185" s="75">
        <f t="shared" si="22"/>
        <v>86836600</v>
      </c>
      <c r="AL185" s="75">
        <f t="shared" si="22"/>
        <v>10105536</v>
      </c>
      <c r="AM185" s="75">
        <f t="shared" si="22"/>
        <v>29235557</v>
      </c>
      <c r="AN185" s="75">
        <f t="shared" si="22"/>
        <v>15783198</v>
      </c>
      <c r="AO185" s="75">
        <f t="shared" si="22"/>
        <v>17619739</v>
      </c>
      <c r="AP185" s="75">
        <f t="shared" si="22"/>
        <v>5164630</v>
      </c>
      <c r="AQ185" s="75">
        <f t="shared" si="22"/>
        <v>3923160</v>
      </c>
      <c r="AR185" s="75">
        <f t="shared" si="22"/>
        <v>655214</v>
      </c>
      <c r="AS185" s="75">
        <f t="shared" si="22"/>
        <v>1018259</v>
      </c>
      <c r="AT185" s="75">
        <f t="shared" si="22"/>
        <v>264568</v>
      </c>
      <c r="AU185" s="75">
        <f t="shared" si="22"/>
        <v>741655</v>
      </c>
      <c r="AV185" s="75">
        <f t="shared" si="22"/>
        <v>474679</v>
      </c>
      <c r="AW185" s="75">
        <f t="shared" si="22"/>
        <v>157736</v>
      </c>
      <c r="AX185" s="75">
        <f t="shared" si="22"/>
        <v>1966059</v>
      </c>
      <c r="AY185" s="75">
        <f t="shared" si="22"/>
        <v>954264</v>
      </c>
      <c r="AZ185" s="75">
        <f t="shared" si="22"/>
        <v>520549</v>
      </c>
      <c r="BA185" s="75">
        <f t="shared" si="22"/>
        <v>729568</v>
      </c>
      <c r="BB185" s="75">
        <f t="shared" si="22"/>
        <v>142467</v>
      </c>
      <c r="BC185" s="75">
        <f t="shared" si="22"/>
        <v>399937</v>
      </c>
      <c r="BD185" s="75">
        <f t="shared" si="22"/>
        <v>345015</v>
      </c>
      <c r="BE185" s="75">
        <f t="shared" si="22"/>
        <v>135058</v>
      </c>
      <c r="BF185" s="75">
        <f t="shared" si="22"/>
        <v>731953</v>
      </c>
      <c r="BG185" s="75">
        <f t="shared" si="22"/>
        <v>379392</v>
      </c>
      <c r="BH185" s="75">
        <f t="shared" si="22"/>
        <v>134665</v>
      </c>
      <c r="BI185" s="75">
        <f t="shared" si="22"/>
        <v>288690</v>
      </c>
      <c r="BJ185" s="75">
        <f t="shared" si="22"/>
        <v>122100</v>
      </c>
      <c r="BK185" s="75">
        <f t="shared" si="22"/>
        <v>341718</v>
      </c>
      <c r="BL185" s="75">
        <f t="shared" si="22"/>
        <v>129665</v>
      </c>
      <c r="BM185" s="75">
        <f t="shared" si="22"/>
        <v>22678</v>
      </c>
      <c r="BN185" s="75">
        <f t="shared" si="22"/>
        <v>1234107</v>
      </c>
      <c r="BO185" s="75">
        <f t="shared" ref="BO185:CL185" si="23">SUM(BO154:BO156)</f>
        <v>574872</v>
      </c>
      <c r="BP185" s="75">
        <f t="shared" si="23"/>
        <v>2557457</v>
      </c>
      <c r="BQ185" s="75">
        <f t="shared" si="23"/>
        <v>3576898</v>
      </c>
      <c r="BR185" s="75">
        <f t="shared" si="23"/>
        <v>455533</v>
      </c>
      <c r="BS185" s="75">
        <f t="shared" si="23"/>
        <v>1698541</v>
      </c>
      <c r="BT185" s="75">
        <f t="shared" si="23"/>
        <v>1945408</v>
      </c>
      <c r="BU185" s="75">
        <f t="shared" si="23"/>
        <v>292167</v>
      </c>
      <c r="BV185" s="75">
        <f t="shared" si="23"/>
        <v>7593965</v>
      </c>
      <c r="BW185" s="75">
        <f t="shared" si="23"/>
        <v>1925217</v>
      </c>
      <c r="BX185" s="75">
        <f t="shared" si="23"/>
        <v>1956933</v>
      </c>
      <c r="BY185" s="75">
        <f t="shared" si="23"/>
        <v>2468984</v>
      </c>
      <c r="BZ185" s="75">
        <f t="shared" si="23"/>
        <v>249606</v>
      </c>
      <c r="CA185" s="75">
        <f t="shared" si="23"/>
        <v>935053</v>
      </c>
      <c r="CB185" s="75">
        <f t="shared" si="23"/>
        <v>1269316</v>
      </c>
      <c r="CC185" s="75">
        <f t="shared" si="23"/>
        <v>258023</v>
      </c>
      <c r="CD185" s="75">
        <f t="shared" si="23"/>
        <v>2156414</v>
      </c>
      <c r="CE185" s="75">
        <f t="shared" si="23"/>
        <v>645318</v>
      </c>
      <c r="CF185" s="75">
        <f t="shared" si="23"/>
        <v>600522</v>
      </c>
      <c r="CG185" s="75">
        <f t="shared" si="23"/>
        <v>1107913</v>
      </c>
      <c r="CH185" s="75">
        <f t="shared" si="23"/>
        <v>205928</v>
      </c>
      <c r="CI185" s="75">
        <f t="shared" si="23"/>
        <v>763488</v>
      </c>
      <c r="CJ185" s="75">
        <f t="shared" si="23"/>
        <v>676091</v>
      </c>
      <c r="CK185" s="75">
        <f t="shared" si="23"/>
        <v>34143</v>
      </c>
      <c r="CL185" s="75">
        <f t="shared" si="23"/>
        <v>5437551</v>
      </c>
      <c r="CM185" s="75">
        <f>SUM(CM154:CM156)</f>
        <v>1279899</v>
      </c>
    </row>
    <row r="186" spans="1:91" s="59" customFormat="1" x14ac:dyDescent="0.3">
      <c r="A186" s="74" t="s">
        <v>409</v>
      </c>
      <c r="B186" s="75">
        <f>SUM(B166:B168)</f>
        <v>38924408</v>
      </c>
      <c r="C186" s="75">
        <f t="shared" ref="C186:BN186" si="24">SUM(C166:C168)</f>
        <v>6461639</v>
      </c>
      <c r="D186" s="75">
        <f t="shared" si="24"/>
        <v>5926471</v>
      </c>
      <c r="E186" s="75">
        <f t="shared" si="24"/>
        <v>2944222</v>
      </c>
      <c r="F186" s="75">
        <f t="shared" si="24"/>
        <v>7571608</v>
      </c>
      <c r="G186" s="75">
        <f t="shared" si="24"/>
        <v>3200389</v>
      </c>
      <c r="H186" s="75">
        <f t="shared" si="24"/>
        <v>3362314</v>
      </c>
      <c r="I186" s="75">
        <f t="shared" si="24"/>
        <v>17337407</v>
      </c>
      <c r="J186" s="75">
        <f t="shared" si="24"/>
        <v>3577473</v>
      </c>
      <c r="K186" s="75">
        <f t="shared" si="24"/>
        <v>573109</v>
      </c>
      <c r="L186" s="75">
        <f t="shared" si="24"/>
        <v>846224</v>
      </c>
      <c r="M186" s="75">
        <f t="shared" si="24"/>
        <v>2518571</v>
      </c>
      <c r="N186" s="75">
        <f t="shared" si="24"/>
        <v>1768608</v>
      </c>
      <c r="O186" s="75">
        <f t="shared" si="24"/>
        <v>1494672</v>
      </c>
      <c r="P186" s="75">
        <f t="shared" si="24"/>
        <v>21587001</v>
      </c>
      <c r="Q186" s="75">
        <f t="shared" si="24"/>
        <v>2884167</v>
      </c>
      <c r="R186" s="75">
        <f t="shared" si="24"/>
        <v>5353362</v>
      </c>
      <c r="S186" s="75">
        <f t="shared" si="24"/>
        <v>2097998</v>
      </c>
      <c r="T186" s="75">
        <f t="shared" si="24"/>
        <v>5053038</v>
      </c>
      <c r="U186" s="75">
        <f t="shared" si="24"/>
        <v>1431780</v>
      </c>
      <c r="V186" s="75">
        <f t="shared" si="24"/>
        <v>1867642</v>
      </c>
      <c r="W186" s="75">
        <f t="shared" si="24"/>
        <v>132293954</v>
      </c>
      <c r="X186" s="75">
        <f t="shared" si="24"/>
        <v>20620484</v>
      </c>
      <c r="Y186" s="75">
        <f t="shared" si="24"/>
        <v>31991804</v>
      </c>
      <c r="Z186" s="75">
        <f t="shared" si="24"/>
        <v>19458073</v>
      </c>
      <c r="AA186" s="75">
        <f t="shared" si="24"/>
        <v>23665918</v>
      </c>
      <c r="AB186" s="75">
        <f t="shared" si="24"/>
        <v>11034819</v>
      </c>
      <c r="AC186" s="75">
        <f t="shared" si="24"/>
        <v>6838422</v>
      </c>
      <c r="AD186" s="75">
        <f t="shared" si="24"/>
        <v>44017739</v>
      </c>
      <c r="AE186" s="75">
        <f t="shared" si="24"/>
        <v>10386728</v>
      </c>
      <c r="AF186" s="75">
        <f t="shared" si="24"/>
        <v>2272364</v>
      </c>
      <c r="AG186" s="75">
        <f t="shared" si="24"/>
        <v>3573590</v>
      </c>
      <c r="AH186" s="75">
        <f t="shared" si="24"/>
        <v>6112411</v>
      </c>
      <c r="AI186" s="75">
        <f t="shared" si="24"/>
        <v>5579266</v>
      </c>
      <c r="AJ186" s="75">
        <f t="shared" si="24"/>
        <v>2648063</v>
      </c>
      <c r="AK186" s="75">
        <f t="shared" si="24"/>
        <v>88276216</v>
      </c>
      <c r="AL186" s="75">
        <f t="shared" si="24"/>
        <v>10233755</v>
      </c>
      <c r="AM186" s="75">
        <f t="shared" si="24"/>
        <v>29719441</v>
      </c>
      <c r="AN186" s="75">
        <f t="shared" si="24"/>
        <v>15884482</v>
      </c>
      <c r="AO186" s="75">
        <f t="shared" si="24"/>
        <v>17553506</v>
      </c>
      <c r="AP186" s="75">
        <f t="shared" si="24"/>
        <v>5455553</v>
      </c>
      <c r="AQ186" s="75">
        <f t="shared" si="24"/>
        <v>4190359</v>
      </c>
      <c r="AR186" s="75">
        <f t="shared" si="24"/>
        <v>704034</v>
      </c>
      <c r="AS186" s="75">
        <f t="shared" si="24"/>
        <v>1064273</v>
      </c>
      <c r="AT186" s="75">
        <f t="shared" si="24"/>
        <v>262874</v>
      </c>
      <c r="AU186" s="75">
        <f t="shared" si="24"/>
        <v>768078</v>
      </c>
      <c r="AV186" s="75">
        <f t="shared" si="24"/>
        <v>506981</v>
      </c>
      <c r="AW186" s="75">
        <f t="shared" si="24"/>
        <v>155701</v>
      </c>
      <c r="AX186" s="75">
        <f t="shared" si="24"/>
        <v>2035341</v>
      </c>
      <c r="AY186" s="75">
        <f t="shared" si="24"/>
        <v>964357</v>
      </c>
      <c r="AZ186" s="75">
        <f t="shared" si="24"/>
        <v>571606</v>
      </c>
      <c r="BA186" s="75">
        <f t="shared" si="24"/>
        <v>777072</v>
      </c>
      <c r="BB186" s="75">
        <f t="shared" si="24"/>
        <v>151118</v>
      </c>
      <c r="BC186" s="75">
        <f t="shared" si="24"/>
        <v>419065</v>
      </c>
      <c r="BD186" s="75">
        <f t="shared" si="24"/>
        <v>374466</v>
      </c>
      <c r="BE186" s="75">
        <f t="shared" si="24"/>
        <v>134420</v>
      </c>
      <c r="BF186" s="75">
        <f t="shared" si="24"/>
        <v>752180</v>
      </c>
      <c r="BG186" s="75">
        <f t="shared" si="24"/>
        <v>397544</v>
      </c>
      <c r="BH186" s="75">
        <f t="shared" si="24"/>
        <v>132429</v>
      </c>
      <c r="BI186" s="75">
        <f t="shared" si="24"/>
        <v>287200</v>
      </c>
      <c r="BJ186" s="75">
        <f t="shared" si="24"/>
        <v>111756</v>
      </c>
      <c r="BK186" s="75">
        <f t="shared" si="24"/>
        <v>349013</v>
      </c>
      <c r="BL186" s="75">
        <f t="shared" si="24"/>
        <v>132515</v>
      </c>
      <c r="BM186" s="75">
        <f t="shared" si="24"/>
        <v>21281</v>
      </c>
      <c r="BN186" s="75">
        <f t="shared" si="24"/>
        <v>1283160</v>
      </c>
      <c r="BO186" s="75">
        <f t="shared" ref="BO186:CM186" si="25">SUM(BO166:BO168)</f>
        <v>566813</v>
      </c>
      <c r="BP186" s="75">
        <f t="shared" si="25"/>
        <v>2648709</v>
      </c>
      <c r="BQ186" s="75">
        <f t="shared" si="25"/>
        <v>3728083</v>
      </c>
      <c r="BR186" s="75">
        <f t="shared" si="25"/>
        <v>453843</v>
      </c>
      <c r="BS186" s="75">
        <f t="shared" si="25"/>
        <v>1765591</v>
      </c>
      <c r="BT186" s="75">
        <f t="shared" si="25"/>
        <v>2001001</v>
      </c>
      <c r="BU186" s="75">
        <f t="shared" si="25"/>
        <v>285498</v>
      </c>
      <c r="BV186" s="75">
        <f t="shared" si="25"/>
        <v>7798700</v>
      </c>
      <c r="BW186" s="75">
        <f t="shared" si="25"/>
        <v>1939060</v>
      </c>
      <c r="BX186" s="75">
        <f t="shared" si="25"/>
        <v>2047179</v>
      </c>
      <c r="BY186" s="75">
        <f t="shared" si="25"/>
        <v>2639132</v>
      </c>
      <c r="BZ186" s="75">
        <f t="shared" si="25"/>
        <v>262795</v>
      </c>
      <c r="CA186" s="75">
        <f t="shared" si="25"/>
        <v>990717</v>
      </c>
      <c r="CB186" s="75">
        <f t="shared" si="25"/>
        <v>1312073</v>
      </c>
      <c r="CC186" s="75">
        <f t="shared" si="25"/>
        <v>252129</v>
      </c>
      <c r="CD186" s="75">
        <f t="shared" si="25"/>
        <v>2195957</v>
      </c>
      <c r="CE186" s="75">
        <f t="shared" si="25"/>
        <v>686747</v>
      </c>
      <c r="CF186" s="75">
        <f t="shared" si="25"/>
        <v>601529</v>
      </c>
      <c r="CG186" s="75">
        <f t="shared" si="25"/>
        <v>1088951</v>
      </c>
      <c r="CH186" s="75">
        <f t="shared" si="25"/>
        <v>191047</v>
      </c>
      <c r="CI186" s="75">
        <f t="shared" si="25"/>
        <v>774873</v>
      </c>
      <c r="CJ186" s="75">
        <f t="shared" si="25"/>
        <v>688929</v>
      </c>
      <c r="CK186" s="75">
        <f t="shared" si="25"/>
        <v>33369</v>
      </c>
      <c r="CL186" s="75">
        <f t="shared" si="25"/>
        <v>5602742</v>
      </c>
      <c r="CM186" s="75">
        <f t="shared" si="25"/>
        <v>1252312</v>
      </c>
    </row>
    <row r="187" spans="1:91" s="59" customFormat="1" x14ac:dyDescent="0.3">
      <c r="A187" s="76" t="s">
        <v>110</v>
      </c>
      <c r="B187" s="77">
        <f>(B186/B185)-1</f>
        <v>2.2476838807102162E-2</v>
      </c>
      <c r="C187" s="77">
        <f t="shared" ref="C187:BN187" si="26">(C186/C185)-1</f>
        <v>3.6776161608771174E-2</v>
      </c>
      <c r="D187" s="77">
        <f t="shared" si="26"/>
        <v>1.1740273486180675E-2</v>
      </c>
      <c r="E187" s="77">
        <f t="shared" si="26"/>
        <v>2.9371588759298684E-2</v>
      </c>
      <c r="F187" s="77">
        <f t="shared" si="26"/>
        <v>3.3476010090152553E-2</v>
      </c>
      <c r="G187" s="77">
        <f t="shared" si="26"/>
        <v>2.5325012550695414E-2</v>
      </c>
      <c r="H187" s="77">
        <f t="shared" si="26"/>
        <v>-2.0746124422136303E-3</v>
      </c>
      <c r="I187" s="77">
        <f t="shared" si="26"/>
        <v>1.322420277894043E-2</v>
      </c>
      <c r="J187" s="77">
        <f t="shared" si="26"/>
        <v>5.7191929287141452E-2</v>
      </c>
      <c r="K187" s="77">
        <f t="shared" si="26"/>
        <v>-9.3638011253831088E-2</v>
      </c>
      <c r="L187" s="77">
        <f t="shared" si="26"/>
        <v>4.8099491075553447E-2</v>
      </c>
      <c r="M187" s="77">
        <f t="shared" si="26"/>
        <v>2.7233461130597991E-2</v>
      </c>
      <c r="N187" s="77">
        <f t="shared" si="26"/>
        <v>8.8500724148690146E-3</v>
      </c>
      <c r="O187" s="77">
        <f t="shared" si="26"/>
        <v>-5.5029578690950931E-2</v>
      </c>
      <c r="P187" s="77">
        <f t="shared" si="26"/>
        <v>3.0031326082126997E-2</v>
      </c>
      <c r="Q187" s="77">
        <f t="shared" si="26"/>
        <v>1.2523459765054756E-2</v>
      </c>
      <c r="R187" s="77">
        <f t="shared" si="26"/>
        <v>2.4492185354522578E-2</v>
      </c>
      <c r="S187" s="77">
        <f t="shared" si="26"/>
        <v>2.200578325272895E-2</v>
      </c>
      <c r="T187" s="77">
        <f t="shared" si="26"/>
        <v>3.6616303043357945E-2</v>
      </c>
      <c r="U187" s="77">
        <f t="shared" si="26"/>
        <v>4.6433867569232845E-2</v>
      </c>
      <c r="V187" s="77">
        <f t="shared" si="26"/>
        <v>4.4782080902220356E-2</v>
      </c>
      <c r="W187" s="77">
        <f t="shared" si="26"/>
        <v>1.2617941606964278E-2</v>
      </c>
      <c r="X187" s="77">
        <f t="shared" si="26"/>
        <v>2.8700211916249385E-2</v>
      </c>
      <c r="Y187" s="77">
        <f t="shared" si="26"/>
        <v>9.223829815907747E-3</v>
      </c>
      <c r="Z187" s="77">
        <f t="shared" si="26"/>
        <v>1.1109168254367363E-2</v>
      </c>
      <c r="AA187" s="77">
        <f t="shared" si="26"/>
        <v>-3.5930728384997446E-3</v>
      </c>
      <c r="AB187" s="77">
        <f t="shared" si="26"/>
        <v>1.8441617557316992E-2</v>
      </c>
      <c r="AC187" s="77">
        <f t="shared" si="26"/>
        <v>2.3728741499144501E-2</v>
      </c>
      <c r="AD187" s="77">
        <f t="shared" si="26"/>
        <v>4.7675496277261864E-3</v>
      </c>
      <c r="AE187" s="77">
        <f t="shared" si="26"/>
        <v>4.4979460037216645E-2</v>
      </c>
      <c r="AF187" s="77">
        <f t="shared" si="26"/>
        <v>-7.7720451195199769E-2</v>
      </c>
      <c r="AG187" s="77">
        <f t="shared" si="26"/>
        <v>3.2505106054831812E-2</v>
      </c>
      <c r="AH187" s="77">
        <f t="shared" si="26"/>
        <v>-3.1165192317729185E-3</v>
      </c>
      <c r="AI187" s="77">
        <f t="shared" si="26"/>
        <v>-1.6067544033683823E-2</v>
      </c>
      <c r="AJ187" s="77">
        <f t="shared" si="26"/>
        <v>-3.9427863764511573E-2</v>
      </c>
      <c r="AK187" s="77">
        <f t="shared" si="26"/>
        <v>1.6578447336722091E-2</v>
      </c>
      <c r="AL187" s="77">
        <f t="shared" si="26"/>
        <v>1.2687995965775523E-2</v>
      </c>
      <c r="AM187" s="77">
        <f t="shared" si="26"/>
        <v>1.6551215357381466E-2</v>
      </c>
      <c r="AN187" s="77">
        <f t="shared" si="26"/>
        <v>6.4172039152015081E-3</v>
      </c>
      <c r="AO187" s="77">
        <f t="shared" si="26"/>
        <v>-3.7590227641850493E-3</v>
      </c>
      <c r="AP187" s="77">
        <f t="shared" si="26"/>
        <v>5.6329882295537148E-2</v>
      </c>
      <c r="AQ187" s="77">
        <f t="shared" si="26"/>
        <v>6.8108106730288887E-2</v>
      </c>
      <c r="AR187" s="77">
        <f t="shared" si="26"/>
        <v>7.4510007417423862E-2</v>
      </c>
      <c r="AS187" s="77">
        <f t="shared" si="26"/>
        <v>4.5188895948869545E-2</v>
      </c>
      <c r="AT187" s="77">
        <f t="shared" si="26"/>
        <v>-6.40289075020406E-3</v>
      </c>
      <c r="AU187" s="77">
        <f t="shared" si="26"/>
        <v>3.5627077279867247E-2</v>
      </c>
      <c r="AV187" s="77">
        <f t="shared" si="26"/>
        <v>6.8050198133896789E-2</v>
      </c>
      <c r="AW187" s="77">
        <f t="shared" si="26"/>
        <v>-1.2901303443728751E-2</v>
      </c>
      <c r="AX187" s="77">
        <f t="shared" si="26"/>
        <v>3.5239023854319651E-2</v>
      </c>
      <c r="AY187" s="77">
        <f t="shared" si="26"/>
        <v>1.0576737674270476E-2</v>
      </c>
      <c r="AZ187" s="77">
        <f t="shared" si="26"/>
        <v>9.8082985463424199E-2</v>
      </c>
      <c r="BA187" s="77">
        <f t="shared" si="26"/>
        <v>6.5112504934426996E-2</v>
      </c>
      <c r="BB187" s="77">
        <f t="shared" si="26"/>
        <v>6.0722834059817377E-2</v>
      </c>
      <c r="BC187" s="77">
        <f t="shared" si="26"/>
        <v>4.7827532836421716E-2</v>
      </c>
      <c r="BD187" s="77">
        <f t="shared" si="26"/>
        <v>8.5361506021477407E-2</v>
      </c>
      <c r="BE187" s="77">
        <f t="shared" si="26"/>
        <v>-4.7238964000652084E-3</v>
      </c>
      <c r="BF187" s="77">
        <f t="shared" si="26"/>
        <v>2.763428799390133E-2</v>
      </c>
      <c r="BG187" s="77">
        <f t="shared" si="26"/>
        <v>4.784497300944679E-2</v>
      </c>
      <c r="BH187" s="77">
        <f t="shared" si="26"/>
        <v>-1.6604165893142286E-2</v>
      </c>
      <c r="BI187" s="77">
        <f t="shared" si="26"/>
        <v>-5.1612456267968732E-3</v>
      </c>
      <c r="BJ187" s="77">
        <f t="shared" si="26"/>
        <v>-8.471744471744469E-2</v>
      </c>
      <c r="BK187" s="77">
        <f t="shared" si="26"/>
        <v>2.134801210354742E-2</v>
      </c>
      <c r="BL187" s="77">
        <f t="shared" si="26"/>
        <v>2.1979716962942986E-2</v>
      </c>
      <c r="BM187" s="77">
        <f t="shared" si="26"/>
        <v>-6.1601552165093887E-2</v>
      </c>
      <c r="BN187" s="77">
        <f t="shared" si="26"/>
        <v>3.9747769034613745E-2</v>
      </c>
      <c r="BO187" s="77">
        <f t="shared" ref="BO187:CM187" si="27">(BO186/BO185)-1</f>
        <v>-1.4018772874657359E-2</v>
      </c>
      <c r="BP187" s="77">
        <f t="shared" si="27"/>
        <v>3.5680756313791306E-2</v>
      </c>
      <c r="BQ187" s="77">
        <f t="shared" si="27"/>
        <v>4.2267070517526539E-2</v>
      </c>
      <c r="BR187" s="77">
        <f t="shared" si="27"/>
        <v>-3.7099397848234794E-3</v>
      </c>
      <c r="BS187" s="77">
        <f t="shared" si="27"/>
        <v>3.9475055356332334E-2</v>
      </c>
      <c r="BT187" s="77">
        <f t="shared" si="27"/>
        <v>2.8576524821528393E-2</v>
      </c>
      <c r="BU187" s="77">
        <f t="shared" si="27"/>
        <v>-2.28259865077165E-2</v>
      </c>
      <c r="BV187" s="77">
        <f t="shared" si="27"/>
        <v>2.6960224336035177E-2</v>
      </c>
      <c r="BW187" s="77">
        <f t="shared" si="27"/>
        <v>7.1903582816899014E-3</v>
      </c>
      <c r="BX187" s="77">
        <f t="shared" si="27"/>
        <v>4.6116039741779691E-2</v>
      </c>
      <c r="BY187" s="77">
        <f t="shared" si="27"/>
        <v>6.8914176843592356E-2</v>
      </c>
      <c r="BZ187" s="77">
        <f t="shared" si="27"/>
        <v>5.28392746969224E-2</v>
      </c>
      <c r="CA187" s="77">
        <f t="shared" si="27"/>
        <v>5.9530315393886868E-2</v>
      </c>
      <c r="CB187" s="77">
        <f t="shared" si="27"/>
        <v>3.3685071329755623E-2</v>
      </c>
      <c r="CC187" s="77">
        <f t="shared" si="27"/>
        <v>-2.2842924855536184E-2</v>
      </c>
      <c r="CD187" s="77">
        <f t="shared" si="27"/>
        <v>1.8337387904177938E-2</v>
      </c>
      <c r="CE187" s="77">
        <f t="shared" si="27"/>
        <v>6.4199355976433337E-2</v>
      </c>
      <c r="CF187" s="77">
        <f t="shared" si="27"/>
        <v>1.6768744525597068E-3</v>
      </c>
      <c r="CG187" s="77">
        <f t="shared" si="27"/>
        <v>-1.7115062283771354E-2</v>
      </c>
      <c r="CH187" s="77">
        <f t="shared" si="27"/>
        <v>-7.2263121090866744E-2</v>
      </c>
      <c r="CI187" s="77">
        <f t="shared" si="27"/>
        <v>1.4911825726141137E-2</v>
      </c>
      <c r="CJ187" s="77">
        <f t="shared" si="27"/>
        <v>1.8988568106955928E-2</v>
      </c>
      <c r="CK187" s="77">
        <f t="shared" si="27"/>
        <v>-2.266936121606189E-2</v>
      </c>
      <c r="CL187" s="77">
        <f t="shared" si="27"/>
        <v>3.0379669082644112E-2</v>
      </c>
      <c r="CM187" s="77">
        <f t="shared" si="27"/>
        <v>-2.1554044498823699E-2</v>
      </c>
    </row>
    <row r="188" spans="1:91" s="59" customFormat="1" x14ac:dyDescent="0.3">
      <c r="A188" s="76" t="s">
        <v>109</v>
      </c>
      <c r="B188" s="75">
        <f>+B186-B185</f>
        <v>855665</v>
      </c>
      <c r="C188" s="75">
        <f t="shared" ref="C188:BN188" si="28">+C186-C185</f>
        <v>229205</v>
      </c>
      <c r="D188" s="75">
        <f t="shared" si="28"/>
        <v>68771</v>
      </c>
      <c r="E188" s="75">
        <f t="shared" si="28"/>
        <v>84009</v>
      </c>
      <c r="F188" s="75">
        <f t="shared" si="28"/>
        <v>245257</v>
      </c>
      <c r="G188" s="75">
        <f t="shared" si="28"/>
        <v>79048</v>
      </c>
      <c r="H188" s="75">
        <f t="shared" si="28"/>
        <v>-6990</v>
      </c>
      <c r="I188" s="75">
        <f t="shared" si="28"/>
        <v>226281</v>
      </c>
      <c r="J188" s="75">
        <f t="shared" si="28"/>
        <v>193534</v>
      </c>
      <c r="K188" s="75">
        <f t="shared" si="28"/>
        <v>-59209</v>
      </c>
      <c r="L188" s="75">
        <f t="shared" si="28"/>
        <v>38835</v>
      </c>
      <c r="M188" s="75">
        <f t="shared" si="28"/>
        <v>66771</v>
      </c>
      <c r="N188" s="75">
        <f t="shared" si="28"/>
        <v>15515</v>
      </c>
      <c r="O188" s="75">
        <f t="shared" si="28"/>
        <v>-87041</v>
      </c>
      <c r="P188" s="75">
        <f t="shared" si="28"/>
        <v>629385</v>
      </c>
      <c r="Q188" s="75">
        <f t="shared" si="28"/>
        <v>35673</v>
      </c>
      <c r="R188" s="75">
        <f t="shared" si="28"/>
        <v>127981</v>
      </c>
      <c r="S188" s="75">
        <f t="shared" si="28"/>
        <v>45174</v>
      </c>
      <c r="T188" s="75">
        <f t="shared" si="28"/>
        <v>178488</v>
      </c>
      <c r="U188" s="75">
        <f t="shared" si="28"/>
        <v>63533</v>
      </c>
      <c r="V188" s="75">
        <f t="shared" si="28"/>
        <v>80052</v>
      </c>
      <c r="W188" s="75">
        <f t="shared" si="28"/>
        <v>1648477</v>
      </c>
      <c r="X188" s="75">
        <f t="shared" si="28"/>
        <v>575301</v>
      </c>
      <c r="Y188" s="75">
        <f t="shared" si="28"/>
        <v>292390</v>
      </c>
      <c r="Z188" s="75">
        <f t="shared" si="28"/>
        <v>213788</v>
      </c>
      <c r="AA188" s="75">
        <f t="shared" si="28"/>
        <v>-85340</v>
      </c>
      <c r="AB188" s="75">
        <f t="shared" si="28"/>
        <v>199815</v>
      </c>
      <c r="AC188" s="75">
        <f t="shared" si="28"/>
        <v>158506</v>
      </c>
      <c r="AD188" s="75">
        <f t="shared" si="28"/>
        <v>208861</v>
      </c>
      <c r="AE188" s="75">
        <f t="shared" si="28"/>
        <v>447080</v>
      </c>
      <c r="AF188" s="75">
        <f t="shared" si="28"/>
        <v>-191492</v>
      </c>
      <c r="AG188" s="75">
        <f t="shared" si="28"/>
        <v>112503</v>
      </c>
      <c r="AH188" s="75">
        <f t="shared" si="28"/>
        <v>-19109</v>
      </c>
      <c r="AI188" s="75">
        <f t="shared" si="28"/>
        <v>-91109</v>
      </c>
      <c r="AJ188" s="75">
        <f t="shared" si="28"/>
        <v>-108693</v>
      </c>
      <c r="AK188" s="75">
        <f t="shared" si="28"/>
        <v>1439616</v>
      </c>
      <c r="AL188" s="75">
        <f t="shared" si="28"/>
        <v>128219</v>
      </c>
      <c r="AM188" s="75">
        <f t="shared" si="28"/>
        <v>483884</v>
      </c>
      <c r="AN188" s="75">
        <f t="shared" si="28"/>
        <v>101284</v>
      </c>
      <c r="AO188" s="75">
        <f t="shared" si="28"/>
        <v>-66233</v>
      </c>
      <c r="AP188" s="75">
        <f t="shared" si="28"/>
        <v>290923</v>
      </c>
      <c r="AQ188" s="75">
        <f t="shared" si="28"/>
        <v>267199</v>
      </c>
      <c r="AR188" s="75">
        <f t="shared" si="28"/>
        <v>48820</v>
      </c>
      <c r="AS188" s="75">
        <f t="shared" si="28"/>
        <v>46014</v>
      </c>
      <c r="AT188" s="75">
        <f t="shared" si="28"/>
        <v>-1694</v>
      </c>
      <c r="AU188" s="75">
        <f t="shared" si="28"/>
        <v>26423</v>
      </c>
      <c r="AV188" s="75">
        <f t="shared" si="28"/>
        <v>32302</v>
      </c>
      <c r="AW188" s="75">
        <f t="shared" si="28"/>
        <v>-2035</v>
      </c>
      <c r="AX188" s="75">
        <f t="shared" si="28"/>
        <v>69282</v>
      </c>
      <c r="AY188" s="75">
        <f t="shared" si="28"/>
        <v>10093</v>
      </c>
      <c r="AZ188" s="75">
        <f t="shared" si="28"/>
        <v>51057</v>
      </c>
      <c r="BA188" s="75">
        <f t="shared" si="28"/>
        <v>47504</v>
      </c>
      <c r="BB188" s="75">
        <f t="shared" si="28"/>
        <v>8651</v>
      </c>
      <c r="BC188" s="75">
        <f t="shared" si="28"/>
        <v>19128</v>
      </c>
      <c r="BD188" s="75">
        <f t="shared" si="28"/>
        <v>29451</v>
      </c>
      <c r="BE188" s="75">
        <f t="shared" si="28"/>
        <v>-638</v>
      </c>
      <c r="BF188" s="75">
        <f t="shared" si="28"/>
        <v>20227</v>
      </c>
      <c r="BG188" s="75">
        <f t="shared" si="28"/>
        <v>18152</v>
      </c>
      <c r="BH188" s="75">
        <f t="shared" si="28"/>
        <v>-2236</v>
      </c>
      <c r="BI188" s="75">
        <f t="shared" si="28"/>
        <v>-1490</v>
      </c>
      <c r="BJ188" s="75">
        <f t="shared" si="28"/>
        <v>-10344</v>
      </c>
      <c r="BK188" s="75">
        <f t="shared" si="28"/>
        <v>7295</v>
      </c>
      <c r="BL188" s="75">
        <f t="shared" si="28"/>
        <v>2850</v>
      </c>
      <c r="BM188" s="75">
        <f t="shared" si="28"/>
        <v>-1397</v>
      </c>
      <c r="BN188" s="75">
        <f t="shared" si="28"/>
        <v>49053</v>
      </c>
      <c r="BO188" s="75">
        <f t="shared" ref="BO188:CM188" si="29">+BO186-BO185</f>
        <v>-8059</v>
      </c>
      <c r="BP188" s="75">
        <f t="shared" si="29"/>
        <v>91252</v>
      </c>
      <c r="BQ188" s="75">
        <f t="shared" si="29"/>
        <v>151185</v>
      </c>
      <c r="BR188" s="75">
        <f t="shared" si="29"/>
        <v>-1690</v>
      </c>
      <c r="BS188" s="75">
        <f t="shared" si="29"/>
        <v>67050</v>
      </c>
      <c r="BT188" s="75">
        <f t="shared" si="29"/>
        <v>55593</v>
      </c>
      <c r="BU188" s="75">
        <f t="shared" si="29"/>
        <v>-6669</v>
      </c>
      <c r="BV188" s="75">
        <f t="shared" si="29"/>
        <v>204735</v>
      </c>
      <c r="BW188" s="75">
        <f t="shared" si="29"/>
        <v>13843</v>
      </c>
      <c r="BX188" s="75">
        <f t="shared" si="29"/>
        <v>90246</v>
      </c>
      <c r="BY188" s="75">
        <f t="shared" si="29"/>
        <v>170148</v>
      </c>
      <c r="BZ188" s="75">
        <f t="shared" si="29"/>
        <v>13189</v>
      </c>
      <c r="CA188" s="75">
        <f t="shared" si="29"/>
        <v>55664</v>
      </c>
      <c r="CB188" s="75">
        <f t="shared" si="29"/>
        <v>42757</v>
      </c>
      <c r="CC188" s="75">
        <f t="shared" si="29"/>
        <v>-5894</v>
      </c>
      <c r="CD188" s="75">
        <f t="shared" si="29"/>
        <v>39543</v>
      </c>
      <c r="CE188" s="75">
        <f t="shared" si="29"/>
        <v>41429</v>
      </c>
      <c r="CF188" s="75">
        <f t="shared" si="29"/>
        <v>1007</v>
      </c>
      <c r="CG188" s="75">
        <f t="shared" si="29"/>
        <v>-18962</v>
      </c>
      <c r="CH188" s="75">
        <f t="shared" si="29"/>
        <v>-14881</v>
      </c>
      <c r="CI188" s="75">
        <f t="shared" si="29"/>
        <v>11385</v>
      </c>
      <c r="CJ188" s="75">
        <f t="shared" si="29"/>
        <v>12838</v>
      </c>
      <c r="CK188" s="75">
        <f t="shared" si="29"/>
        <v>-774</v>
      </c>
      <c r="CL188" s="75">
        <f t="shared" si="29"/>
        <v>165191</v>
      </c>
      <c r="CM188" s="75">
        <f t="shared" si="29"/>
        <v>-27587</v>
      </c>
    </row>
    <row r="189" spans="1:91" s="59" customFormat="1" x14ac:dyDescent="0.3">
      <c r="A189" s="74" t="s">
        <v>369</v>
      </c>
      <c r="B189" s="75">
        <f>SUM(B136:B147)</f>
        <v>111991772</v>
      </c>
      <c r="C189" s="75">
        <f t="shared" ref="C189:BN189" si="30">SUM(C136:C147)</f>
        <v>19884585</v>
      </c>
      <c r="D189" s="75">
        <f t="shared" si="30"/>
        <v>11537228</v>
      </c>
      <c r="E189" s="75">
        <f t="shared" si="30"/>
        <v>10691272</v>
      </c>
      <c r="F189" s="75">
        <f t="shared" si="30"/>
        <v>21207095</v>
      </c>
      <c r="G189" s="75">
        <f t="shared" si="30"/>
        <v>9425948</v>
      </c>
      <c r="H189" s="75">
        <f t="shared" si="30"/>
        <v>12689967</v>
      </c>
      <c r="I189" s="75">
        <f t="shared" si="30"/>
        <v>54708066</v>
      </c>
      <c r="J189" s="75">
        <f t="shared" si="30"/>
        <v>11036378</v>
      </c>
      <c r="K189" s="75">
        <f t="shared" si="30"/>
        <v>1577408</v>
      </c>
      <c r="L189" s="75">
        <f t="shared" si="30"/>
        <v>2407630</v>
      </c>
      <c r="M189" s="75">
        <f t="shared" si="30"/>
        <v>8008421</v>
      </c>
      <c r="N189" s="75">
        <f t="shared" si="30"/>
        <v>5451560</v>
      </c>
      <c r="O189" s="75">
        <f t="shared" si="30"/>
        <v>6711292</v>
      </c>
      <c r="P189" s="75">
        <f t="shared" si="30"/>
        <v>57283705</v>
      </c>
      <c r="Q189" s="75">
        <f t="shared" si="30"/>
        <v>8848211</v>
      </c>
      <c r="R189" s="75">
        <f t="shared" si="30"/>
        <v>9959819</v>
      </c>
      <c r="S189" s="75">
        <f t="shared" si="30"/>
        <v>8283642</v>
      </c>
      <c r="T189" s="75">
        <f t="shared" si="30"/>
        <v>13198673</v>
      </c>
      <c r="U189" s="75">
        <f t="shared" si="30"/>
        <v>3974389</v>
      </c>
      <c r="V189" s="75">
        <f t="shared" si="30"/>
        <v>5978674</v>
      </c>
      <c r="W189" s="75">
        <f t="shared" si="30"/>
        <v>346514836</v>
      </c>
      <c r="X189" s="75">
        <f t="shared" si="30"/>
        <v>54208693</v>
      </c>
      <c r="Y189" s="75">
        <f t="shared" si="30"/>
        <v>59042373</v>
      </c>
      <c r="Z189" s="75">
        <f t="shared" si="30"/>
        <v>69754172</v>
      </c>
      <c r="AA189" s="75">
        <f t="shared" si="30"/>
        <v>58690207</v>
      </c>
      <c r="AB189" s="75">
        <f t="shared" si="30"/>
        <v>29072514</v>
      </c>
      <c r="AC189" s="75">
        <f t="shared" si="30"/>
        <v>25269790</v>
      </c>
      <c r="AD189" s="75">
        <f t="shared" si="30"/>
        <v>121724866</v>
      </c>
      <c r="AE189" s="75">
        <f t="shared" si="30"/>
        <v>25559395</v>
      </c>
      <c r="AF189" s="75">
        <f t="shared" si="30"/>
        <v>5498531</v>
      </c>
      <c r="AG189" s="75">
        <f t="shared" si="30"/>
        <v>9120322</v>
      </c>
      <c r="AH189" s="75">
        <f t="shared" si="30"/>
        <v>17279557</v>
      </c>
      <c r="AI189" s="75">
        <f t="shared" si="30"/>
        <v>14856538</v>
      </c>
      <c r="AJ189" s="75">
        <f t="shared" si="30"/>
        <v>11706680</v>
      </c>
      <c r="AK189" s="75">
        <f t="shared" si="30"/>
        <v>224789969</v>
      </c>
      <c r="AL189" s="75">
        <f t="shared" si="30"/>
        <v>28649297</v>
      </c>
      <c r="AM189" s="75">
        <f t="shared" si="30"/>
        <v>53543844</v>
      </c>
      <c r="AN189" s="75">
        <f t="shared" si="30"/>
        <v>60633855</v>
      </c>
      <c r="AO189" s="75">
        <f t="shared" si="30"/>
        <v>41410651</v>
      </c>
      <c r="AP189" s="75">
        <f t="shared" si="30"/>
        <v>14215975</v>
      </c>
      <c r="AQ189" s="75">
        <f t="shared" si="30"/>
        <v>13563111</v>
      </c>
      <c r="AR189" s="75">
        <f t="shared" si="30"/>
        <v>1419244</v>
      </c>
      <c r="AS189" s="75">
        <f t="shared" si="30"/>
        <v>2889014</v>
      </c>
      <c r="AT189" s="75">
        <f t="shared" si="30"/>
        <v>1126345</v>
      </c>
      <c r="AU189" s="75">
        <f t="shared" si="30"/>
        <v>2752860</v>
      </c>
      <c r="AV189" s="75">
        <f t="shared" si="30"/>
        <v>1121624</v>
      </c>
      <c r="AW189" s="75">
        <f t="shared" si="30"/>
        <v>542660</v>
      </c>
      <c r="AX189" s="75">
        <f t="shared" si="30"/>
        <v>6263908</v>
      </c>
      <c r="AY189" s="75">
        <f t="shared" si="30"/>
        <v>3768929</v>
      </c>
      <c r="AZ189" s="75">
        <f t="shared" si="30"/>
        <v>1117611</v>
      </c>
      <c r="BA189" s="75">
        <f t="shared" si="30"/>
        <v>2000438</v>
      </c>
      <c r="BB189" s="75">
        <f t="shared" si="30"/>
        <v>692396</v>
      </c>
      <c r="BC189" s="75">
        <f t="shared" si="30"/>
        <v>1618166</v>
      </c>
      <c r="BD189" s="75">
        <f t="shared" si="30"/>
        <v>845188</v>
      </c>
      <c r="BE189" s="75">
        <f t="shared" si="30"/>
        <v>475598</v>
      </c>
      <c r="BF189" s="75">
        <f t="shared" si="30"/>
        <v>2425242</v>
      </c>
      <c r="BG189" s="75">
        <f t="shared" si="30"/>
        <v>1861734</v>
      </c>
      <c r="BH189" s="75">
        <f t="shared" si="30"/>
        <v>301633</v>
      </c>
      <c r="BI189" s="75">
        <f t="shared" si="30"/>
        <v>888577</v>
      </c>
      <c r="BJ189" s="75">
        <f t="shared" si="30"/>
        <v>433951</v>
      </c>
      <c r="BK189" s="75">
        <f t="shared" si="30"/>
        <v>1134690</v>
      </c>
      <c r="BL189" s="75">
        <f t="shared" si="30"/>
        <v>276435</v>
      </c>
      <c r="BM189" s="75">
        <f t="shared" si="30"/>
        <v>67062</v>
      </c>
      <c r="BN189" s="75">
        <f t="shared" si="30"/>
        <v>3838665</v>
      </c>
      <c r="BO189" s="75">
        <f t="shared" ref="BO189:CM189" si="31">SUM(BO136:BO147)</f>
        <v>1907193</v>
      </c>
      <c r="BP189" s="75">
        <f t="shared" si="31"/>
        <v>4900931</v>
      </c>
      <c r="BQ189" s="75">
        <f t="shared" si="31"/>
        <v>8134543</v>
      </c>
      <c r="BR189" s="75">
        <f t="shared" si="31"/>
        <v>1941850</v>
      </c>
      <c r="BS189" s="75">
        <f t="shared" si="31"/>
        <v>5547685</v>
      </c>
      <c r="BT189" s="75">
        <f t="shared" si="31"/>
        <v>3780519</v>
      </c>
      <c r="BU189" s="75">
        <f t="shared" si="31"/>
        <v>1000073</v>
      </c>
      <c r="BV189" s="75">
        <f t="shared" si="31"/>
        <v>21438094</v>
      </c>
      <c r="BW189" s="75">
        <f t="shared" si="31"/>
        <v>7464999</v>
      </c>
      <c r="BX189" s="75">
        <f t="shared" si="31"/>
        <v>3598772</v>
      </c>
      <c r="BY189" s="75">
        <f t="shared" si="31"/>
        <v>5113255</v>
      </c>
      <c r="BZ189" s="75">
        <f t="shared" si="31"/>
        <v>1234131</v>
      </c>
      <c r="CA189" s="75">
        <f t="shared" si="31"/>
        <v>3192310</v>
      </c>
      <c r="CB189" s="75">
        <f t="shared" si="31"/>
        <v>2495963</v>
      </c>
      <c r="CC189" s="75">
        <f t="shared" si="31"/>
        <v>882806</v>
      </c>
      <c r="CD189" s="75">
        <f t="shared" si="31"/>
        <v>5814897</v>
      </c>
      <c r="CE189" s="75">
        <f t="shared" si="31"/>
        <v>3227257</v>
      </c>
      <c r="CF189" s="75">
        <f t="shared" si="31"/>
        <v>1302160</v>
      </c>
      <c r="CG189" s="75">
        <f t="shared" si="31"/>
        <v>3021286</v>
      </c>
      <c r="CH189" s="75">
        <f t="shared" si="31"/>
        <v>707718</v>
      </c>
      <c r="CI189" s="75">
        <f t="shared" si="31"/>
        <v>2355372</v>
      </c>
      <c r="CJ189" s="75">
        <f t="shared" si="31"/>
        <v>1284554</v>
      </c>
      <c r="CK189" s="75">
        <f t="shared" si="31"/>
        <v>117267</v>
      </c>
      <c r="CL189" s="75">
        <f t="shared" si="31"/>
        <v>15623198</v>
      </c>
      <c r="CM189" s="75">
        <f t="shared" si="31"/>
        <v>4237743</v>
      </c>
    </row>
    <row r="190" spans="1:91" s="59" customFormat="1" x14ac:dyDescent="0.3">
      <c r="A190" s="74" t="s">
        <v>387</v>
      </c>
      <c r="B190" s="75">
        <f>SUM(B148:B159)</f>
        <v>116166159</v>
      </c>
      <c r="C190" s="75">
        <f t="shared" ref="C190:BN190" si="32">SUM(C148:C159)</f>
        <v>20291494</v>
      </c>
      <c r="D190" s="75">
        <f t="shared" si="32"/>
        <v>12404346</v>
      </c>
      <c r="E190" s="75">
        <f t="shared" si="32"/>
        <v>11112208</v>
      </c>
      <c r="F190" s="75">
        <f t="shared" si="32"/>
        <v>21595874</v>
      </c>
      <c r="G190" s="75">
        <f t="shared" si="32"/>
        <v>9724123</v>
      </c>
      <c r="H190" s="75">
        <f t="shared" si="32"/>
        <v>13291332</v>
      </c>
      <c r="I190" s="75">
        <f t="shared" si="32"/>
        <v>54319372</v>
      </c>
      <c r="J190" s="75">
        <f t="shared" si="32"/>
        <v>10620544</v>
      </c>
      <c r="K190" s="75">
        <f t="shared" si="32"/>
        <v>1609420</v>
      </c>
      <c r="L190" s="75">
        <f t="shared" si="32"/>
        <v>2388831</v>
      </c>
      <c r="M190" s="75">
        <f t="shared" si="32"/>
        <v>7633662</v>
      </c>
      <c r="N190" s="75">
        <f t="shared" si="32"/>
        <v>5384694</v>
      </c>
      <c r="O190" s="75">
        <f t="shared" si="32"/>
        <v>6655038</v>
      </c>
      <c r="P190" s="75">
        <f t="shared" si="32"/>
        <v>61846788</v>
      </c>
      <c r="Q190" s="75">
        <f t="shared" si="32"/>
        <v>9670949</v>
      </c>
      <c r="R190" s="75">
        <f t="shared" si="32"/>
        <v>10794925</v>
      </c>
      <c r="S190" s="75">
        <f t="shared" si="32"/>
        <v>8723377</v>
      </c>
      <c r="T190" s="75">
        <f t="shared" si="32"/>
        <v>13962210</v>
      </c>
      <c r="U190" s="75">
        <f t="shared" si="32"/>
        <v>4339430</v>
      </c>
      <c r="V190" s="75">
        <f t="shared" si="32"/>
        <v>6636293</v>
      </c>
      <c r="W190" s="75">
        <f t="shared" si="32"/>
        <v>363065080</v>
      </c>
      <c r="X190" s="75">
        <f t="shared" si="32"/>
        <v>56603388</v>
      </c>
      <c r="Y190" s="75">
        <f t="shared" si="32"/>
        <v>63040602</v>
      </c>
      <c r="Z190" s="75">
        <f t="shared" si="32"/>
        <v>72894508</v>
      </c>
      <c r="AA190" s="75">
        <f t="shared" si="32"/>
        <v>60427151</v>
      </c>
      <c r="AB190" s="75">
        <f t="shared" si="32"/>
        <v>31050683</v>
      </c>
      <c r="AC190" s="75">
        <f t="shared" si="32"/>
        <v>26780945</v>
      </c>
      <c r="AD190" s="75">
        <f t="shared" si="32"/>
        <v>122022962</v>
      </c>
      <c r="AE190" s="75">
        <f t="shared" si="32"/>
        <v>25272273</v>
      </c>
      <c r="AF190" s="75">
        <f t="shared" si="32"/>
        <v>5451109</v>
      </c>
      <c r="AG190" s="75">
        <f t="shared" si="32"/>
        <v>9261272</v>
      </c>
      <c r="AH190" s="75">
        <f t="shared" si="32"/>
        <v>16552687</v>
      </c>
      <c r="AI190" s="75">
        <f t="shared" si="32"/>
        <v>15242126</v>
      </c>
      <c r="AJ190" s="75">
        <f t="shared" si="32"/>
        <v>11743531</v>
      </c>
      <c r="AK190" s="75">
        <f t="shared" si="32"/>
        <v>241042118</v>
      </c>
      <c r="AL190" s="75">
        <f t="shared" si="32"/>
        <v>31331115</v>
      </c>
      <c r="AM190" s="75">
        <f t="shared" si="32"/>
        <v>57589493</v>
      </c>
      <c r="AN190" s="75">
        <f t="shared" si="32"/>
        <v>63633235</v>
      </c>
      <c r="AO190" s="75">
        <f t="shared" si="32"/>
        <v>43874465</v>
      </c>
      <c r="AP190" s="75">
        <f t="shared" si="32"/>
        <v>15808557</v>
      </c>
      <c r="AQ190" s="75">
        <f t="shared" si="32"/>
        <v>15037416</v>
      </c>
      <c r="AR190" s="75">
        <f t="shared" si="32"/>
        <v>1478392</v>
      </c>
      <c r="AS190" s="75">
        <f t="shared" si="32"/>
        <v>2853147</v>
      </c>
      <c r="AT190" s="75">
        <f t="shared" si="32"/>
        <v>1155267</v>
      </c>
      <c r="AU190" s="75">
        <f t="shared" si="32"/>
        <v>2854062</v>
      </c>
      <c r="AV190" s="75">
        <f t="shared" si="32"/>
        <v>1138150</v>
      </c>
      <c r="AW190" s="75">
        <f t="shared" si="32"/>
        <v>587959</v>
      </c>
      <c r="AX190" s="75">
        <f t="shared" si="32"/>
        <v>6300504</v>
      </c>
      <c r="AY190" s="75">
        <f t="shared" si="32"/>
        <v>3924011</v>
      </c>
      <c r="AZ190" s="75">
        <f t="shared" si="32"/>
        <v>1143600</v>
      </c>
      <c r="BA190" s="75">
        <f t="shared" si="32"/>
        <v>1930677</v>
      </c>
      <c r="BB190" s="75">
        <f t="shared" si="32"/>
        <v>655898</v>
      </c>
      <c r="BC190" s="75">
        <f t="shared" si="32"/>
        <v>1542401</v>
      </c>
      <c r="BD190" s="75">
        <f t="shared" si="32"/>
        <v>839390</v>
      </c>
      <c r="BE190" s="75">
        <f t="shared" si="32"/>
        <v>512322</v>
      </c>
      <c r="BF190" s="75">
        <f t="shared" si="32"/>
        <v>2260474</v>
      </c>
      <c r="BG190" s="75">
        <f t="shared" si="32"/>
        <v>1735784</v>
      </c>
      <c r="BH190" s="75">
        <f t="shared" si="32"/>
        <v>334793</v>
      </c>
      <c r="BI190" s="75">
        <f t="shared" si="32"/>
        <v>922469</v>
      </c>
      <c r="BJ190" s="75">
        <f t="shared" si="32"/>
        <v>499367</v>
      </c>
      <c r="BK190" s="75">
        <f t="shared" si="32"/>
        <v>1311662</v>
      </c>
      <c r="BL190" s="75">
        <f t="shared" si="32"/>
        <v>298762</v>
      </c>
      <c r="BM190" s="75">
        <f t="shared" si="32"/>
        <v>75638</v>
      </c>
      <c r="BN190" s="75">
        <f t="shared" si="32"/>
        <v>4040032</v>
      </c>
      <c r="BO190" s="75">
        <f t="shared" ref="BO190:CM190" si="33">SUM(BO148:BO159)</f>
        <v>2188227</v>
      </c>
      <c r="BP190" s="75">
        <f t="shared" si="33"/>
        <v>5137903</v>
      </c>
      <c r="BQ190" s="75">
        <f t="shared" si="33"/>
        <v>8451672</v>
      </c>
      <c r="BR190" s="75">
        <f t="shared" si="33"/>
        <v>1999785</v>
      </c>
      <c r="BS190" s="75">
        <f t="shared" si="33"/>
        <v>5951351</v>
      </c>
      <c r="BT190" s="75">
        <f t="shared" si="33"/>
        <v>4020362</v>
      </c>
      <c r="BU190" s="75">
        <f t="shared" si="33"/>
        <v>1055719</v>
      </c>
      <c r="BV190" s="75">
        <f t="shared" si="33"/>
        <v>22049260</v>
      </c>
      <c r="BW190" s="75">
        <f t="shared" si="33"/>
        <v>7937339</v>
      </c>
      <c r="BX190" s="75">
        <f t="shared" si="33"/>
        <v>3788860</v>
      </c>
      <c r="BY190" s="75">
        <f t="shared" si="33"/>
        <v>5216651</v>
      </c>
      <c r="BZ190" s="75">
        <f t="shared" si="33"/>
        <v>1162415</v>
      </c>
      <c r="CA190" s="75">
        <f t="shared" si="33"/>
        <v>3133222</v>
      </c>
      <c r="CB190" s="75">
        <f t="shared" si="33"/>
        <v>2580082</v>
      </c>
      <c r="CC190" s="75">
        <f t="shared" si="33"/>
        <v>931160</v>
      </c>
      <c r="CD190" s="75">
        <f t="shared" si="33"/>
        <v>5442280</v>
      </c>
      <c r="CE190" s="75">
        <f t="shared" si="33"/>
        <v>3017604</v>
      </c>
      <c r="CF190" s="75">
        <f t="shared" si="33"/>
        <v>1349042</v>
      </c>
      <c r="CG190" s="75">
        <f t="shared" si="33"/>
        <v>3235022</v>
      </c>
      <c r="CH190" s="75">
        <f t="shared" si="33"/>
        <v>837373</v>
      </c>
      <c r="CI190" s="75">
        <f t="shared" si="33"/>
        <v>2818130</v>
      </c>
      <c r="CJ190" s="75">
        <f t="shared" si="33"/>
        <v>1440278</v>
      </c>
      <c r="CK190" s="75">
        <f t="shared" si="33"/>
        <v>124559</v>
      </c>
      <c r="CL190" s="75">
        <f t="shared" si="33"/>
        <v>16606983</v>
      </c>
      <c r="CM190" s="75">
        <f t="shared" si="33"/>
        <v>4919733</v>
      </c>
    </row>
    <row r="191" spans="1:91" s="59" customFormat="1" x14ac:dyDescent="0.3">
      <c r="A191" s="76" t="s">
        <v>110</v>
      </c>
      <c r="B191" s="77">
        <f>(B190/B189)-1</f>
        <v>3.7274050811518578E-2</v>
      </c>
      <c r="C191" s="77">
        <f t="shared" ref="C191:BN191" si="34">(C190/C189)-1</f>
        <v>2.0463539973300859E-2</v>
      </c>
      <c r="D191" s="77">
        <f t="shared" si="34"/>
        <v>7.5158261585885233E-2</v>
      </c>
      <c r="E191" s="77">
        <f t="shared" si="34"/>
        <v>3.9371928803233036E-2</v>
      </c>
      <c r="F191" s="77">
        <f t="shared" si="34"/>
        <v>1.8332496742246018E-2</v>
      </c>
      <c r="G191" s="77">
        <f t="shared" si="34"/>
        <v>3.1633422972416225E-2</v>
      </c>
      <c r="H191" s="77">
        <f t="shared" si="34"/>
        <v>4.7389012122726504E-2</v>
      </c>
      <c r="I191" s="77">
        <f t="shared" si="34"/>
        <v>-7.104875540656086E-3</v>
      </c>
      <c r="J191" s="77">
        <f t="shared" si="34"/>
        <v>-3.7678484734756323E-2</v>
      </c>
      <c r="K191" s="77">
        <f t="shared" si="34"/>
        <v>2.0294052014443897E-2</v>
      </c>
      <c r="L191" s="77">
        <f t="shared" si="34"/>
        <v>-7.8080934362838583E-3</v>
      </c>
      <c r="M191" s="77">
        <f t="shared" si="34"/>
        <v>-4.6795616763903869E-2</v>
      </c>
      <c r="N191" s="77">
        <f t="shared" si="34"/>
        <v>-1.2265479972705107E-2</v>
      </c>
      <c r="O191" s="77">
        <f t="shared" si="34"/>
        <v>-8.3819926178149151E-3</v>
      </c>
      <c r="P191" s="77">
        <f t="shared" si="34"/>
        <v>7.9657609437099097E-2</v>
      </c>
      <c r="Q191" s="77">
        <f t="shared" si="34"/>
        <v>9.2983542096814809E-2</v>
      </c>
      <c r="R191" s="77">
        <f t="shared" si="34"/>
        <v>8.3847507670571142E-2</v>
      </c>
      <c r="S191" s="77">
        <f t="shared" si="34"/>
        <v>5.3084742194315027E-2</v>
      </c>
      <c r="T191" s="77">
        <f t="shared" si="34"/>
        <v>5.7849527751767216E-2</v>
      </c>
      <c r="U191" s="77">
        <f t="shared" si="34"/>
        <v>9.1848331907118386E-2</v>
      </c>
      <c r="V191" s="77">
        <f t="shared" si="34"/>
        <v>0.10999412244253493</v>
      </c>
      <c r="W191" s="77">
        <f t="shared" si="34"/>
        <v>4.7762006934675583E-2</v>
      </c>
      <c r="X191" s="77">
        <f t="shared" si="34"/>
        <v>4.4175479382983829E-2</v>
      </c>
      <c r="Y191" s="77">
        <f t="shared" si="34"/>
        <v>6.7717959100322744E-2</v>
      </c>
      <c r="Z191" s="77">
        <f t="shared" si="34"/>
        <v>4.5020045539355014E-2</v>
      </c>
      <c r="AA191" s="77">
        <f t="shared" si="34"/>
        <v>2.9595124788024618E-2</v>
      </c>
      <c r="AB191" s="77">
        <f t="shared" si="34"/>
        <v>6.8042584827717301E-2</v>
      </c>
      <c r="AC191" s="77">
        <f t="shared" si="34"/>
        <v>5.9800853113539887E-2</v>
      </c>
      <c r="AD191" s="77">
        <f t="shared" si="34"/>
        <v>2.4489326609733464E-3</v>
      </c>
      <c r="AE191" s="77">
        <f t="shared" si="34"/>
        <v>-1.1233520981228207E-2</v>
      </c>
      <c r="AF191" s="77">
        <f t="shared" si="34"/>
        <v>-8.6244853398116383E-3</v>
      </c>
      <c r="AG191" s="77">
        <f t="shared" si="34"/>
        <v>1.545449820740985E-2</v>
      </c>
      <c r="AH191" s="77">
        <f t="shared" si="34"/>
        <v>-4.2065314521662844E-2</v>
      </c>
      <c r="AI191" s="77">
        <f t="shared" si="34"/>
        <v>2.5954095092679097E-2</v>
      </c>
      <c r="AJ191" s="77">
        <f t="shared" si="34"/>
        <v>3.1478608794295315E-3</v>
      </c>
      <c r="AK191" s="77">
        <f t="shared" si="34"/>
        <v>7.2299262606331016E-2</v>
      </c>
      <c r="AL191" s="77">
        <f t="shared" si="34"/>
        <v>9.3608509835337417E-2</v>
      </c>
      <c r="AM191" s="77">
        <f t="shared" si="34"/>
        <v>7.5557686893006792E-2</v>
      </c>
      <c r="AN191" s="77">
        <f t="shared" si="34"/>
        <v>4.9467084024263253E-2</v>
      </c>
      <c r="AO191" s="77">
        <f t="shared" si="34"/>
        <v>5.9497108606189286E-2</v>
      </c>
      <c r="AP191" s="77">
        <f t="shared" si="34"/>
        <v>0.11202763088708312</v>
      </c>
      <c r="AQ191" s="77">
        <f t="shared" si="34"/>
        <v>0.10869961913605208</v>
      </c>
      <c r="AR191" s="77">
        <f t="shared" si="34"/>
        <v>4.1675709039460385E-2</v>
      </c>
      <c r="AS191" s="77">
        <f t="shared" si="34"/>
        <v>-1.2414962336631086E-2</v>
      </c>
      <c r="AT191" s="77">
        <f t="shared" si="34"/>
        <v>2.5677745273428698E-2</v>
      </c>
      <c r="AU191" s="77">
        <f t="shared" si="34"/>
        <v>3.6762494278677504E-2</v>
      </c>
      <c r="AV191" s="77">
        <f t="shared" si="34"/>
        <v>1.4733992853219968E-2</v>
      </c>
      <c r="AW191" s="77">
        <f t="shared" si="34"/>
        <v>8.3475841226550607E-2</v>
      </c>
      <c r="AX191" s="77">
        <f t="shared" si="34"/>
        <v>5.842359115108442E-3</v>
      </c>
      <c r="AY191" s="77">
        <f t="shared" si="34"/>
        <v>4.1147498400739391E-2</v>
      </c>
      <c r="AZ191" s="77">
        <f t="shared" si="34"/>
        <v>2.3254066039078092E-2</v>
      </c>
      <c r="BA191" s="77">
        <f t="shared" si="34"/>
        <v>-3.4872862843037367E-2</v>
      </c>
      <c r="BB191" s="77">
        <f t="shared" si="34"/>
        <v>-5.2712609547137745E-2</v>
      </c>
      <c r="BC191" s="77">
        <f t="shared" si="34"/>
        <v>-4.6821525109290385E-2</v>
      </c>
      <c r="BD191" s="77">
        <f t="shared" si="34"/>
        <v>-6.8600122103011918E-3</v>
      </c>
      <c r="BE191" s="77">
        <f t="shared" si="34"/>
        <v>7.7216472735377462E-2</v>
      </c>
      <c r="BF191" s="77">
        <f t="shared" si="34"/>
        <v>-6.7938787139592671E-2</v>
      </c>
      <c r="BG191" s="77">
        <f t="shared" si="34"/>
        <v>-6.7651984655165531E-2</v>
      </c>
      <c r="BH191" s="77">
        <f t="shared" si="34"/>
        <v>0.10993492091382584</v>
      </c>
      <c r="BI191" s="77">
        <f t="shared" si="34"/>
        <v>3.8141883033209201E-2</v>
      </c>
      <c r="BJ191" s="77">
        <f t="shared" si="34"/>
        <v>0.1507451302105538</v>
      </c>
      <c r="BK191" s="77">
        <f t="shared" si="34"/>
        <v>0.15596506534824495</v>
      </c>
      <c r="BL191" s="77">
        <f t="shared" si="34"/>
        <v>8.0767630726934048E-2</v>
      </c>
      <c r="BM191" s="77">
        <f t="shared" si="34"/>
        <v>0.12788166174584714</v>
      </c>
      <c r="BN191" s="77">
        <f t="shared" si="34"/>
        <v>5.2457560115300561E-2</v>
      </c>
      <c r="BO191" s="77">
        <f t="shared" ref="BO191:CM191" si="35">(BO190/BO189)-1</f>
        <v>0.14735477741371739</v>
      </c>
      <c r="BP191" s="77">
        <f t="shared" si="35"/>
        <v>4.8352445688380374E-2</v>
      </c>
      <c r="BQ191" s="77">
        <f t="shared" si="35"/>
        <v>3.8985472201696014E-2</v>
      </c>
      <c r="BR191" s="77">
        <f t="shared" si="35"/>
        <v>2.9834951206323845E-2</v>
      </c>
      <c r="BS191" s="77">
        <f t="shared" si="35"/>
        <v>7.2762963290093019E-2</v>
      </c>
      <c r="BT191" s="77">
        <f t="shared" si="35"/>
        <v>6.3441818438156217E-2</v>
      </c>
      <c r="BU191" s="77">
        <f t="shared" si="35"/>
        <v>5.5641938138515812E-2</v>
      </c>
      <c r="BV191" s="77">
        <f t="shared" si="35"/>
        <v>2.8508411242156084E-2</v>
      </c>
      <c r="BW191" s="77">
        <f t="shared" si="35"/>
        <v>6.3273953553108386E-2</v>
      </c>
      <c r="BX191" s="77">
        <f t="shared" si="35"/>
        <v>5.2820239792907175E-2</v>
      </c>
      <c r="BY191" s="77">
        <f t="shared" si="35"/>
        <v>2.0221170272165079E-2</v>
      </c>
      <c r="BZ191" s="77">
        <f t="shared" si="35"/>
        <v>-5.8110524733598012E-2</v>
      </c>
      <c r="CA191" s="77">
        <f t="shared" si="35"/>
        <v>-1.8509480595556238E-2</v>
      </c>
      <c r="CB191" s="77">
        <f t="shared" si="35"/>
        <v>3.3702022025166256E-2</v>
      </c>
      <c r="CC191" s="77">
        <f t="shared" si="35"/>
        <v>5.477307585131963E-2</v>
      </c>
      <c r="CD191" s="77">
        <f t="shared" si="35"/>
        <v>-6.4079724885926614E-2</v>
      </c>
      <c r="CE191" s="77">
        <f t="shared" si="35"/>
        <v>-6.4963217989766564E-2</v>
      </c>
      <c r="CF191" s="77">
        <f t="shared" si="35"/>
        <v>3.600325612827926E-2</v>
      </c>
      <c r="CG191" s="77">
        <f t="shared" si="35"/>
        <v>7.0743385432560757E-2</v>
      </c>
      <c r="CH191" s="77">
        <f t="shared" si="35"/>
        <v>0.18320150116289247</v>
      </c>
      <c r="CI191" s="77">
        <f t="shared" si="35"/>
        <v>0.19646917769252581</v>
      </c>
      <c r="CJ191" s="77">
        <f t="shared" si="35"/>
        <v>0.12122806826338173</v>
      </c>
      <c r="CK191" s="77">
        <f t="shared" si="35"/>
        <v>6.21828817996537E-2</v>
      </c>
      <c r="CL191" s="77">
        <f t="shared" si="35"/>
        <v>6.2969502146743572E-2</v>
      </c>
      <c r="CM191" s="77">
        <f t="shared" si="35"/>
        <v>0.16093236423256441</v>
      </c>
    </row>
    <row r="192" spans="1:91" s="59" customFormat="1" x14ac:dyDescent="0.3">
      <c r="A192" s="76" t="s">
        <v>109</v>
      </c>
      <c r="B192" s="75">
        <f>+B190-B189</f>
        <v>4174387</v>
      </c>
      <c r="C192" s="75">
        <f t="shared" ref="C192:BN192" si="36">+C190-C189</f>
        <v>406909</v>
      </c>
      <c r="D192" s="75">
        <f t="shared" si="36"/>
        <v>867118</v>
      </c>
      <c r="E192" s="75">
        <f t="shared" si="36"/>
        <v>420936</v>
      </c>
      <c r="F192" s="75">
        <f t="shared" si="36"/>
        <v>388779</v>
      </c>
      <c r="G192" s="75">
        <f t="shared" si="36"/>
        <v>298175</v>
      </c>
      <c r="H192" s="75">
        <f t="shared" si="36"/>
        <v>601365</v>
      </c>
      <c r="I192" s="75">
        <f t="shared" si="36"/>
        <v>-388694</v>
      </c>
      <c r="J192" s="75">
        <f t="shared" si="36"/>
        <v>-415834</v>
      </c>
      <c r="K192" s="75">
        <f t="shared" si="36"/>
        <v>32012</v>
      </c>
      <c r="L192" s="75">
        <f t="shared" si="36"/>
        <v>-18799</v>
      </c>
      <c r="M192" s="75">
        <f t="shared" si="36"/>
        <v>-374759</v>
      </c>
      <c r="N192" s="75">
        <f t="shared" si="36"/>
        <v>-66866</v>
      </c>
      <c r="O192" s="75">
        <f t="shared" si="36"/>
        <v>-56254</v>
      </c>
      <c r="P192" s="75">
        <f t="shared" si="36"/>
        <v>4563083</v>
      </c>
      <c r="Q192" s="75">
        <f t="shared" si="36"/>
        <v>822738</v>
      </c>
      <c r="R192" s="75">
        <f t="shared" si="36"/>
        <v>835106</v>
      </c>
      <c r="S192" s="75">
        <f t="shared" si="36"/>
        <v>439735</v>
      </c>
      <c r="T192" s="75">
        <f t="shared" si="36"/>
        <v>763537</v>
      </c>
      <c r="U192" s="75">
        <f t="shared" si="36"/>
        <v>365041</v>
      </c>
      <c r="V192" s="75">
        <f t="shared" si="36"/>
        <v>657619</v>
      </c>
      <c r="W192" s="75">
        <f t="shared" si="36"/>
        <v>16550244</v>
      </c>
      <c r="X192" s="75">
        <f t="shared" si="36"/>
        <v>2394695</v>
      </c>
      <c r="Y192" s="75">
        <f t="shared" si="36"/>
        <v>3998229</v>
      </c>
      <c r="Z192" s="75">
        <f t="shared" si="36"/>
        <v>3140336</v>
      </c>
      <c r="AA192" s="75">
        <f t="shared" si="36"/>
        <v>1736944</v>
      </c>
      <c r="AB192" s="75">
        <f t="shared" si="36"/>
        <v>1978169</v>
      </c>
      <c r="AC192" s="75">
        <f t="shared" si="36"/>
        <v>1511155</v>
      </c>
      <c r="AD192" s="75">
        <f t="shared" si="36"/>
        <v>298096</v>
      </c>
      <c r="AE192" s="75">
        <f t="shared" si="36"/>
        <v>-287122</v>
      </c>
      <c r="AF192" s="75">
        <f t="shared" si="36"/>
        <v>-47422</v>
      </c>
      <c r="AG192" s="75">
        <f t="shared" si="36"/>
        <v>140950</v>
      </c>
      <c r="AH192" s="75">
        <f t="shared" si="36"/>
        <v>-726870</v>
      </c>
      <c r="AI192" s="75">
        <f t="shared" si="36"/>
        <v>385588</v>
      </c>
      <c r="AJ192" s="75">
        <f t="shared" si="36"/>
        <v>36851</v>
      </c>
      <c r="AK192" s="75">
        <f t="shared" si="36"/>
        <v>16252149</v>
      </c>
      <c r="AL192" s="75">
        <f t="shared" si="36"/>
        <v>2681818</v>
      </c>
      <c r="AM192" s="75">
        <f t="shared" si="36"/>
        <v>4045649</v>
      </c>
      <c r="AN192" s="75">
        <f t="shared" si="36"/>
        <v>2999380</v>
      </c>
      <c r="AO192" s="75">
        <f t="shared" si="36"/>
        <v>2463814</v>
      </c>
      <c r="AP192" s="75">
        <f t="shared" si="36"/>
        <v>1592582</v>
      </c>
      <c r="AQ192" s="75">
        <f t="shared" si="36"/>
        <v>1474305</v>
      </c>
      <c r="AR192" s="75">
        <f t="shared" si="36"/>
        <v>59148</v>
      </c>
      <c r="AS192" s="75">
        <f t="shared" si="36"/>
        <v>-35867</v>
      </c>
      <c r="AT192" s="75">
        <f t="shared" si="36"/>
        <v>28922</v>
      </c>
      <c r="AU192" s="75">
        <f t="shared" si="36"/>
        <v>101202</v>
      </c>
      <c r="AV192" s="75">
        <f t="shared" si="36"/>
        <v>16526</v>
      </c>
      <c r="AW192" s="75">
        <f t="shared" si="36"/>
        <v>45299</v>
      </c>
      <c r="AX192" s="75">
        <f t="shared" si="36"/>
        <v>36596</v>
      </c>
      <c r="AY192" s="75">
        <f t="shared" si="36"/>
        <v>155082</v>
      </c>
      <c r="AZ192" s="75">
        <f t="shared" si="36"/>
        <v>25989</v>
      </c>
      <c r="BA192" s="75">
        <f t="shared" si="36"/>
        <v>-69761</v>
      </c>
      <c r="BB192" s="75">
        <f t="shared" si="36"/>
        <v>-36498</v>
      </c>
      <c r="BC192" s="75">
        <f t="shared" si="36"/>
        <v>-75765</v>
      </c>
      <c r="BD192" s="75">
        <f t="shared" si="36"/>
        <v>-5798</v>
      </c>
      <c r="BE192" s="75">
        <f t="shared" si="36"/>
        <v>36724</v>
      </c>
      <c r="BF192" s="75">
        <f t="shared" si="36"/>
        <v>-164768</v>
      </c>
      <c r="BG192" s="75">
        <f t="shared" si="36"/>
        <v>-125950</v>
      </c>
      <c r="BH192" s="75">
        <f t="shared" si="36"/>
        <v>33160</v>
      </c>
      <c r="BI192" s="75">
        <f t="shared" si="36"/>
        <v>33892</v>
      </c>
      <c r="BJ192" s="75">
        <f t="shared" si="36"/>
        <v>65416</v>
      </c>
      <c r="BK192" s="75">
        <f t="shared" si="36"/>
        <v>176972</v>
      </c>
      <c r="BL192" s="75">
        <f t="shared" si="36"/>
        <v>22327</v>
      </c>
      <c r="BM192" s="75">
        <f t="shared" si="36"/>
        <v>8576</v>
      </c>
      <c r="BN192" s="75">
        <f t="shared" si="36"/>
        <v>201367</v>
      </c>
      <c r="BO192" s="75">
        <f t="shared" ref="BO192:CM192" si="37">+BO190-BO189</f>
        <v>281034</v>
      </c>
      <c r="BP192" s="75">
        <f t="shared" si="37"/>
        <v>236972</v>
      </c>
      <c r="BQ192" s="75">
        <f t="shared" si="37"/>
        <v>317129</v>
      </c>
      <c r="BR192" s="75">
        <f t="shared" si="37"/>
        <v>57935</v>
      </c>
      <c r="BS192" s="75">
        <f t="shared" si="37"/>
        <v>403666</v>
      </c>
      <c r="BT192" s="75">
        <f t="shared" si="37"/>
        <v>239843</v>
      </c>
      <c r="BU192" s="75">
        <f t="shared" si="37"/>
        <v>55646</v>
      </c>
      <c r="BV192" s="75">
        <f t="shared" si="37"/>
        <v>611166</v>
      </c>
      <c r="BW192" s="75">
        <f t="shared" si="37"/>
        <v>472340</v>
      </c>
      <c r="BX192" s="75">
        <f t="shared" si="37"/>
        <v>190088</v>
      </c>
      <c r="BY192" s="75">
        <f t="shared" si="37"/>
        <v>103396</v>
      </c>
      <c r="BZ192" s="75">
        <f t="shared" si="37"/>
        <v>-71716</v>
      </c>
      <c r="CA192" s="75">
        <f t="shared" si="37"/>
        <v>-59088</v>
      </c>
      <c r="CB192" s="75">
        <f t="shared" si="37"/>
        <v>84119</v>
      </c>
      <c r="CC192" s="75">
        <f t="shared" si="37"/>
        <v>48354</v>
      </c>
      <c r="CD192" s="75">
        <f t="shared" si="37"/>
        <v>-372617</v>
      </c>
      <c r="CE192" s="75">
        <f t="shared" si="37"/>
        <v>-209653</v>
      </c>
      <c r="CF192" s="75">
        <f t="shared" si="37"/>
        <v>46882</v>
      </c>
      <c r="CG192" s="75">
        <f t="shared" si="37"/>
        <v>213736</v>
      </c>
      <c r="CH192" s="75">
        <f t="shared" si="37"/>
        <v>129655</v>
      </c>
      <c r="CI192" s="75">
        <f t="shared" si="37"/>
        <v>462758</v>
      </c>
      <c r="CJ192" s="75">
        <f t="shared" si="37"/>
        <v>155724</v>
      </c>
      <c r="CK192" s="75">
        <f t="shared" si="37"/>
        <v>7292</v>
      </c>
      <c r="CL192" s="75">
        <f t="shared" si="37"/>
        <v>983785</v>
      </c>
      <c r="CM192" s="75">
        <f t="shared" si="37"/>
        <v>681990</v>
      </c>
    </row>
    <row r="193" spans="1:91" s="59" customFormat="1" x14ac:dyDescent="0.3">
      <c r="A193" s="54"/>
    </row>
    <row r="194" spans="1:91" s="59" customFormat="1" x14ac:dyDescent="0.3">
      <c r="A194" s="54"/>
    </row>
    <row r="195" spans="1:91" s="59" customFormat="1" x14ac:dyDescent="0.3">
      <c r="A195" s="54"/>
    </row>
    <row r="196" spans="1:91" s="59" customFormat="1" x14ac:dyDescent="0.3">
      <c r="A196" s="54"/>
    </row>
    <row r="197" spans="1:91" s="59" customFormat="1" x14ac:dyDescent="0.3">
      <c r="A197" s="54"/>
    </row>
    <row r="198" spans="1:91" s="59" customFormat="1" x14ac:dyDescent="0.3">
      <c r="A198" s="54"/>
    </row>
    <row r="199" spans="1:91" s="59" customFormat="1" x14ac:dyDescent="0.3">
      <c r="A199" s="81" t="s">
        <v>114</v>
      </c>
      <c r="B199" s="434" t="s">
        <v>115</v>
      </c>
      <c r="C199" s="435">
        <f t="shared" ref="C199:V199" si="38">+C31</f>
        <v>1449381</v>
      </c>
      <c r="D199" s="435">
        <f t="shared" si="38"/>
        <v>462995</v>
      </c>
      <c r="E199" s="435">
        <f t="shared" si="38"/>
        <v>699833</v>
      </c>
      <c r="F199" s="435">
        <f t="shared" si="38"/>
        <v>1406372</v>
      </c>
      <c r="G199" s="435">
        <f t="shared" si="38"/>
        <v>662432</v>
      </c>
      <c r="H199" s="435">
        <f t="shared" si="38"/>
        <v>860931</v>
      </c>
      <c r="I199" s="435">
        <f t="shared" si="38"/>
        <v>3840663</v>
      </c>
      <c r="J199" s="435">
        <f t="shared" si="38"/>
        <v>757292</v>
      </c>
      <c r="K199" s="435">
        <f t="shared" si="38"/>
        <v>88204</v>
      </c>
      <c r="L199" s="435">
        <f t="shared" si="38"/>
        <v>150256</v>
      </c>
      <c r="M199" s="435">
        <f t="shared" si="38"/>
        <v>574858</v>
      </c>
      <c r="N199" s="435">
        <f t="shared" si="38"/>
        <v>417439</v>
      </c>
      <c r="O199" s="435">
        <f t="shared" si="38"/>
        <v>472838</v>
      </c>
      <c r="P199" s="435">
        <f t="shared" si="38"/>
        <v>3461067</v>
      </c>
      <c r="Q199" s="435">
        <f t="shared" si="38"/>
        <v>692089</v>
      </c>
      <c r="R199" s="435">
        <f t="shared" si="38"/>
        <v>374790</v>
      </c>
      <c r="S199" s="435">
        <f t="shared" si="38"/>
        <v>549578</v>
      </c>
      <c r="T199" s="435">
        <f t="shared" si="38"/>
        <v>831513</v>
      </c>
      <c r="U199" s="435">
        <f t="shared" si="38"/>
        <v>244993</v>
      </c>
      <c r="V199" s="435">
        <f t="shared" si="38"/>
        <v>388093</v>
      </c>
      <c r="W199" s="434"/>
      <c r="X199" s="435"/>
      <c r="Y199" s="435"/>
      <c r="Z199" s="435"/>
      <c r="AA199" s="435"/>
      <c r="AB199" s="435"/>
      <c r="AC199" s="435"/>
      <c r="AD199" s="435"/>
      <c r="AE199" s="435"/>
      <c r="AF199" s="435"/>
      <c r="AG199" s="435"/>
      <c r="AH199" s="435"/>
      <c r="AI199" s="435"/>
      <c r="AJ199" s="435"/>
      <c r="AK199" s="435"/>
      <c r="AL199" s="435"/>
      <c r="AM199" s="435"/>
      <c r="AN199" s="435"/>
      <c r="AO199" s="435"/>
      <c r="AP199" s="435"/>
      <c r="AQ199" s="435"/>
      <c r="AR199" s="434" t="s">
        <v>116</v>
      </c>
      <c r="AS199" s="434">
        <f t="shared" ref="AS199:BO199" si="39">+AS31</f>
        <v>167828</v>
      </c>
      <c r="AT199" s="434">
        <f t="shared" si="39"/>
        <v>117680</v>
      </c>
      <c r="AU199" s="434">
        <f t="shared" si="39"/>
        <v>239233</v>
      </c>
      <c r="AV199" s="434">
        <f t="shared" si="39"/>
        <v>70672</v>
      </c>
      <c r="AW199" s="434">
        <f t="shared" si="39"/>
        <v>43569</v>
      </c>
      <c r="AX199" s="434">
        <f t="shared" si="39"/>
        <v>458226</v>
      </c>
      <c r="AY199" s="434">
        <f t="shared" si="39"/>
        <v>266259</v>
      </c>
      <c r="AZ199" s="434">
        <f t="shared" si="39"/>
        <v>69096</v>
      </c>
      <c r="BA199" s="434">
        <f t="shared" si="39"/>
        <v>106676</v>
      </c>
      <c r="BB199" s="434">
        <f t="shared" si="39"/>
        <v>60776</v>
      </c>
      <c r="BC199" s="434">
        <f t="shared" si="39"/>
        <v>130489</v>
      </c>
      <c r="BD199" s="434">
        <f t="shared" si="39"/>
        <v>56855</v>
      </c>
      <c r="BE199" s="434">
        <f t="shared" si="39"/>
        <v>36204</v>
      </c>
      <c r="BF199" s="434">
        <f t="shared" si="39"/>
        <v>173599</v>
      </c>
      <c r="BG199" s="434">
        <f t="shared" si="39"/>
        <v>123596</v>
      </c>
      <c r="BH199" s="434">
        <f t="shared" si="39"/>
        <v>16817</v>
      </c>
      <c r="BI199" s="434">
        <f t="shared" si="39"/>
        <v>61152</v>
      </c>
      <c r="BJ199" s="434">
        <f t="shared" si="39"/>
        <v>56904</v>
      </c>
      <c r="BK199" s="434">
        <f t="shared" si="39"/>
        <v>108744</v>
      </c>
      <c r="BL199" s="434">
        <f t="shared" si="39"/>
        <v>13817</v>
      </c>
      <c r="BM199" s="434">
        <f t="shared" si="39"/>
        <v>7365</v>
      </c>
      <c r="BN199" s="434">
        <f t="shared" si="39"/>
        <v>284627</v>
      </c>
      <c r="BO199" s="434">
        <f t="shared" si="39"/>
        <v>142663</v>
      </c>
      <c r="BP199" s="434"/>
      <c r="BQ199" s="434"/>
      <c r="BR199" s="434"/>
      <c r="BS199" s="434"/>
      <c r="BT199" s="434"/>
      <c r="BU199" s="434"/>
      <c r="BV199" s="434"/>
      <c r="BW199" s="434"/>
      <c r="BX199" s="434"/>
      <c r="BY199" s="434"/>
      <c r="BZ199" s="434"/>
      <c r="CA199" s="434"/>
      <c r="CB199" s="434"/>
      <c r="CC199" s="434"/>
      <c r="CD199" s="434"/>
      <c r="CE199" s="434"/>
      <c r="CF199" s="434"/>
      <c r="CG199" s="434"/>
      <c r="CH199" s="434"/>
      <c r="CI199" s="434"/>
      <c r="CJ199" s="434"/>
      <c r="CK199" s="434"/>
      <c r="CL199" s="434"/>
      <c r="CM199" s="434"/>
    </row>
    <row r="200" spans="1:91" s="59" customFormat="1" x14ac:dyDescent="0.3">
      <c r="B200" s="433" t="str">
        <f>+B174</f>
        <v>TOTAL</v>
      </c>
      <c r="C200" s="436">
        <f t="shared" ref="C200:H200" si="40">+C32</f>
        <v>1602146</v>
      </c>
      <c r="D200" s="436">
        <f t="shared" si="40"/>
        <v>1069880</v>
      </c>
      <c r="E200" s="436">
        <f t="shared" si="40"/>
        <v>635595</v>
      </c>
      <c r="F200" s="436">
        <f t="shared" si="40"/>
        <v>1646843</v>
      </c>
      <c r="G200" s="436">
        <f t="shared" si="40"/>
        <v>660125</v>
      </c>
      <c r="H200" s="436">
        <f t="shared" si="40"/>
        <v>963719</v>
      </c>
      <c r="I200" s="433" t="str">
        <f>+I174</f>
        <v>NACIONALES</v>
      </c>
      <c r="J200" s="433"/>
      <c r="K200" s="433"/>
      <c r="L200" s="433"/>
      <c r="M200" s="433"/>
      <c r="N200" s="433"/>
      <c r="O200" s="433"/>
      <c r="P200" s="433" t="str">
        <f>+P174</f>
        <v>EXTRANJEROS</v>
      </c>
      <c r="Q200" s="436">
        <f t="shared" ref="Q200:V200" si="41">+Q32</f>
        <v>775752</v>
      </c>
      <c r="R200" s="436">
        <f t="shared" si="41"/>
        <v>962347</v>
      </c>
      <c r="S200" s="436">
        <f t="shared" si="41"/>
        <v>468900</v>
      </c>
      <c r="T200" s="436">
        <f t="shared" si="41"/>
        <v>1093874</v>
      </c>
      <c r="U200" s="436">
        <f t="shared" si="41"/>
        <v>279106</v>
      </c>
      <c r="V200" s="436">
        <f t="shared" si="41"/>
        <v>460145</v>
      </c>
      <c r="W200" s="433"/>
      <c r="X200" s="436"/>
      <c r="Y200" s="436"/>
      <c r="Z200" s="436"/>
      <c r="AA200" s="436"/>
      <c r="AB200" s="436"/>
      <c r="AC200" s="436"/>
      <c r="AD200" s="433"/>
      <c r="AE200" s="436"/>
      <c r="AF200" s="436"/>
      <c r="AG200" s="436"/>
      <c r="AH200" s="436"/>
      <c r="AI200" s="436"/>
      <c r="AJ200" s="436"/>
      <c r="AK200" s="433"/>
      <c r="AL200" s="436"/>
      <c r="AM200" s="436"/>
      <c r="AN200" s="436"/>
      <c r="AO200" s="436"/>
      <c r="AP200" s="436"/>
      <c r="AQ200" s="436"/>
      <c r="AR200" s="433" t="str">
        <f>+AR174</f>
        <v>TOTAL</v>
      </c>
      <c r="AS200" s="433">
        <f t="shared" ref="AS200:AY200" si="42">+AS32</f>
        <v>223734</v>
      </c>
      <c r="AT200" s="433">
        <f t="shared" si="42"/>
        <v>123974</v>
      </c>
      <c r="AU200" s="433">
        <f t="shared" si="42"/>
        <v>236848</v>
      </c>
      <c r="AV200" s="433">
        <f t="shared" si="42"/>
        <v>99899</v>
      </c>
      <c r="AW200" s="433">
        <f t="shared" si="42"/>
        <v>50020</v>
      </c>
      <c r="AX200" s="433">
        <f t="shared" si="42"/>
        <v>487291</v>
      </c>
      <c r="AY200" s="433">
        <f t="shared" si="42"/>
        <v>295004</v>
      </c>
      <c r="AZ200" s="436" t="str">
        <f>+AZ174</f>
        <v>NACIONALES</v>
      </c>
      <c r="BA200" s="436">
        <f t="shared" ref="BA200:BG200" si="43">+BA32</f>
        <v>144313</v>
      </c>
      <c r="BB200" s="436">
        <f t="shared" si="43"/>
        <v>68818</v>
      </c>
      <c r="BC200" s="436">
        <f t="shared" si="43"/>
        <v>114568</v>
      </c>
      <c r="BD200" s="436">
        <f t="shared" si="43"/>
        <v>81994</v>
      </c>
      <c r="BE200" s="436">
        <f t="shared" si="43"/>
        <v>39749</v>
      </c>
      <c r="BF200" s="436">
        <f t="shared" si="43"/>
        <v>177259</v>
      </c>
      <c r="BG200" s="436">
        <f t="shared" si="43"/>
        <v>135464</v>
      </c>
      <c r="BH200" s="436" t="str">
        <f>+BH174</f>
        <v>EXTRANJEROS</v>
      </c>
      <c r="BI200" s="436">
        <f t="shared" ref="BI200:BO200" si="44">+BI32</f>
        <v>79421</v>
      </c>
      <c r="BJ200" s="436">
        <f t="shared" si="44"/>
        <v>55157</v>
      </c>
      <c r="BK200" s="436">
        <f t="shared" si="44"/>
        <v>122280</v>
      </c>
      <c r="BL200" s="436">
        <f t="shared" si="44"/>
        <v>17904</v>
      </c>
      <c r="BM200" s="436">
        <f t="shared" si="44"/>
        <v>10271</v>
      </c>
      <c r="BN200" s="436">
        <f t="shared" si="44"/>
        <v>310032</v>
      </c>
      <c r="BO200" s="436">
        <f t="shared" si="44"/>
        <v>159540</v>
      </c>
      <c r="BP200" s="433"/>
      <c r="BQ200" s="433"/>
      <c r="BR200" s="433"/>
      <c r="BS200" s="433"/>
      <c r="BT200" s="433"/>
      <c r="BU200" s="433"/>
      <c r="BV200" s="433"/>
      <c r="BW200" s="433"/>
      <c r="BX200" s="433"/>
      <c r="BY200" s="433"/>
      <c r="BZ200" s="433"/>
      <c r="CA200" s="433"/>
      <c r="CB200" s="433"/>
      <c r="CC200" s="433"/>
      <c r="CD200" s="433"/>
      <c r="CE200" s="433"/>
      <c r="CF200" s="433"/>
      <c r="CG200" s="433"/>
      <c r="CH200" s="433"/>
      <c r="CI200" s="433"/>
      <c r="CJ200" s="433"/>
      <c r="CK200" s="433"/>
      <c r="CL200" s="433"/>
      <c r="CM200" s="433"/>
    </row>
    <row r="201" spans="1:91" s="59" customFormat="1" x14ac:dyDescent="0.3">
      <c r="B201" s="70" t="str">
        <f>+B175</f>
        <v>España</v>
      </c>
      <c r="C201" s="70" t="str">
        <f t="shared" ref="C201:H201" si="45">+C175</f>
        <v>Andalucía</v>
      </c>
      <c r="D201" s="70" t="str">
        <f t="shared" si="45"/>
        <v>Baleares</v>
      </c>
      <c r="E201" s="70" t="str">
        <f t="shared" si="45"/>
        <v>Canarias</v>
      </c>
      <c r="F201" s="70" t="str">
        <f t="shared" si="45"/>
        <v>Cataluña</v>
      </c>
      <c r="G201" s="70" t="str">
        <f t="shared" si="45"/>
        <v>C. Valenciana</v>
      </c>
      <c r="H201" s="70" t="str">
        <f t="shared" si="45"/>
        <v>Madrid</v>
      </c>
      <c r="I201" s="70" t="str">
        <f>+I175</f>
        <v>España</v>
      </c>
      <c r="J201" s="70" t="str">
        <f t="shared" ref="J201:O201" si="46">+J175</f>
        <v>Andalucía</v>
      </c>
      <c r="K201" s="70" t="str">
        <f t="shared" si="46"/>
        <v>Baleares</v>
      </c>
      <c r="L201" s="70" t="str">
        <f t="shared" si="46"/>
        <v>Canarias</v>
      </c>
      <c r="M201" s="70" t="str">
        <f t="shared" si="46"/>
        <v>Cataluña</v>
      </c>
      <c r="N201" s="70" t="str">
        <f t="shared" si="46"/>
        <v>C. Valenciana</v>
      </c>
      <c r="O201" s="70" t="str">
        <f t="shared" si="46"/>
        <v>Madrid</v>
      </c>
      <c r="P201" s="70" t="str">
        <f>+P175</f>
        <v>España</v>
      </c>
      <c r="Q201" s="70" t="str">
        <f t="shared" ref="Q201:V201" si="47">+Q175</f>
        <v>Andalucía</v>
      </c>
      <c r="R201" s="70" t="str">
        <f t="shared" si="47"/>
        <v>Baleares</v>
      </c>
      <c r="S201" s="70" t="str">
        <f t="shared" si="47"/>
        <v>Canarias</v>
      </c>
      <c r="T201" s="70" t="str">
        <f t="shared" si="47"/>
        <v>Cataluña</v>
      </c>
      <c r="U201" s="70" t="str">
        <f t="shared" si="47"/>
        <v>C. Valenciana</v>
      </c>
      <c r="V201" s="70" t="str">
        <f t="shared" si="47"/>
        <v>Madrid</v>
      </c>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t="str">
        <f>+AR175</f>
        <v xml:space="preserve"> 04 Almería</v>
      </c>
      <c r="AS201" s="70" t="str">
        <f t="shared" ref="AS201:AY201" si="48">+AS175</f>
        <v xml:space="preserve"> 11 Cádiz</v>
      </c>
      <c r="AT201" s="70" t="str">
        <f t="shared" si="48"/>
        <v xml:space="preserve"> 14 Córdoba</v>
      </c>
      <c r="AU201" s="70" t="str">
        <f t="shared" si="48"/>
        <v xml:space="preserve"> 18 Granada</v>
      </c>
      <c r="AV201" s="70" t="str">
        <f t="shared" si="48"/>
        <v xml:space="preserve"> 21 Huelva</v>
      </c>
      <c r="AW201" s="70" t="str">
        <f t="shared" si="48"/>
        <v xml:space="preserve"> 23 Jaén</v>
      </c>
      <c r="AX201" s="70" t="str">
        <f t="shared" si="48"/>
        <v xml:space="preserve"> 29 Málaga</v>
      </c>
      <c r="AY201" s="70" t="str">
        <f t="shared" si="48"/>
        <v xml:space="preserve"> 41 Sevilla</v>
      </c>
      <c r="AZ201" s="70" t="str">
        <f>+AZ175</f>
        <v xml:space="preserve"> 04 Almería</v>
      </c>
      <c r="BA201" s="70" t="str">
        <f t="shared" ref="BA201:BG201" si="49">+BA175</f>
        <v xml:space="preserve"> 11 Cádiz</v>
      </c>
      <c r="BB201" s="70" t="str">
        <f t="shared" si="49"/>
        <v xml:space="preserve"> 14 Córdoba</v>
      </c>
      <c r="BC201" s="70" t="str">
        <f t="shared" si="49"/>
        <v xml:space="preserve"> 18 Granada</v>
      </c>
      <c r="BD201" s="70" t="str">
        <f t="shared" si="49"/>
        <v xml:space="preserve"> 21 Huelva</v>
      </c>
      <c r="BE201" s="70" t="str">
        <f t="shared" si="49"/>
        <v xml:space="preserve"> 23 Jaén</v>
      </c>
      <c r="BF201" s="70" t="str">
        <f t="shared" si="49"/>
        <v xml:space="preserve"> 29 Málaga</v>
      </c>
      <c r="BG201" s="70" t="str">
        <f t="shared" si="49"/>
        <v xml:space="preserve"> 41 Sevilla</v>
      </c>
      <c r="BH201" s="70" t="str">
        <f>+BH175</f>
        <v xml:space="preserve"> 04 Almería</v>
      </c>
      <c r="BI201" s="70" t="str">
        <f t="shared" ref="BI201:BO201" si="50">+BI175</f>
        <v xml:space="preserve"> 11 Cádiz</v>
      </c>
      <c r="BJ201" s="70" t="str">
        <f t="shared" si="50"/>
        <v xml:space="preserve"> 14 Córdoba</v>
      </c>
      <c r="BK201" s="70" t="str">
        <f t="shared" si="50"/>
        <v xml:space="preserve"> 18 Granada</v>
      </c>
      <c r="BL201" s="70" t="str">
        <f t="shared" si="50"/>
        <v xml:space="preserve"> 21 Huelva</v>
      </c>
      <c r="BM201" s="70" t="str">
        <f t="shared" si="50"/>
        <v xml:space="preserve"> 23 Jaén</v>
      </c>
      <c r="BN201" s="70" t="str">
        <f t="shared" si="50"/>
        <v xml:space="preserve"> 29 Málaga</v>
      </c>
      <c r="BO201" s="70" t="str">
        <f t="shared" si="50"/>
        <v xml:space="preserve"> 41 Sevilla</v>
      </c>
      <c r="BP201" s="70"/>
      <c r="BQ201" s="70"/>
      <c r="BR201" s="70"/>
      <c r="BS201" s="70"/>
      <c r="BT201" s="70"/>
      <c r="BU201" s="70"/>
      <c r="BV201" s="70"/>
      <c r="BW201" s="70"/>
      <c r="BX201" s="70"/>
      <c r="BY201" s="70"/>
      <c r="BZ201" s="70"/>
      <c r="CA201" s="70"/>
      <c r="CB201" s="70"/>
      <c r="CC201" s="70"/>
      <c r="CD201" s="70"/>
      <c r="CE201" s="70"/>
      <c r="CF201" s="70"/>
      <c r="CG201" s="70"/>
      <c r="CH201" s="70"/>
      <c r="CI201" s="70"/>
      <c r="CJ201" s="70"/>
      <c r="CK201" s="70"/>
      <c r="CL201" s="70"/>
      <c r="CM201" s="70"/>
    </row>
    <row r="202" spans="1:91" s="59" customFormat="1" x14ac:dyDescent="0.3"/>
    <row r="203" spans="1:91" s="59" customFormat="1" x14ac:dyDescent="0.3">
      <c r="A203" s="84" t="str">
        <f t="shared" ref="A203:A210" si="51">+A177</f>
        <v>OCTUBRE 24</v>
      </c>
      <c r="B203" s="73">
        <f t="shared" ref="B203:K204" si="52">+W177/B177</f>
        <v>3.1453423437768846</v>
      </c>
      <c r="C203" s="73">
        <f t="shared" si="52"/>
        <v>2.8006308082843976</v>
      </c>
      <c r="D203" s="73">
        <f t="shared" si="52"/>
        <v>5.1754688581747201</v>
      </c>
      <c r="E203" s="73">
        <f t="shared" si="52"/>
        <v>6.5381654438186967</v>
      </c>
      <c r="F203" s="73">
        <f t="shared" si="52"/>
        <v>2.6968857927756096</v>
      </c>
      <c r="G203" s="73">
        <f t="shared" si="52"/>
        <v>3.2055758632559259</v>
      </c>
      <c r="H203" s="73">
        <f t="shared" si="52"/>
        <v>2.0540630763030299</v>
      </c>
      <c r="I203" s="73">
        <f t="shared" si="52"/>
        <v>2.1252154910875825</v>
      </c>
      <c r="J203" s="73">
        <f t="shared" si="52"/>
        <v>2.0938300966785373</v>
      </c>
      <c r="K203" s="73">
        <f t="shared" si="52"/>
        <v>3.1480429234695446</v>
      </c>
      <c r="L203" s="73">
        <f t="shared" ref="L203:U204" si="53">+AG177/L177</f>
        <v>3.7859702459567894</v>
      </c>
      <c r="M203" s="73">
        <f t="shared" si="53"/>
        <v>1.9276853938490044</v>
      </c>
      <c r="N203" s="73">
        <f t="shared" si="53"/>
        <v>2.7159359763749022</v>
      </c>
      <c r="O203" s="73">
        <f t="shared" si="53"/>
        <v>1.7801671028289592</v>
      </c>
      <c r="P203" s="73">
        <f t="shared" si="53"/>
        <v>3.8856683836586847</v>
      </c>
      <c r="Q203" s="73">
        <f t="shared" si="53"/>
        <v>3.3411682370120848</v>
      </c>
      <c r="R203" s="73">
        <f t="shared" si="53"/>
        <v>5.4506627958708913</v>
      </c>
      <c r="S203" s="73">
        <f t="shared" si="53"/>
        <v>7.2420830428037686</v>
      </c>
      <c r="T203" s="73">
        <f t="shared" si="53"/>
        <v>3.0496851313754401</v>
      </c>
      <c r="U203" s="73">
        <f t="shared" si="53"/>
        <v>3.6738114322462789</v>
      </c>
      <c r="V203" s="73">
        <f t="shared" ref="V203:V204" si="54">+AQ177/V177</f>
        <v>2.28606855563359</v>
      </c>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f t="shared" ref="AR203:BA204" si="55">+BP177/AR177</f>
        <v>3.1092090194684676</v>
      </c>
      <c r="AS203" s="73">
        <f t="shared" si="55"/>
        <v>3.0597566522629065</v>
      </c>
      <c r="AT203" s="73">
        <f t="shared" si="55"/>
        <v>1.8195012925463163</v>
      </c>
      <c r="AU203" s="73">
        <f t="shared" si="55"/>
        <v>2.1115332131287587</v>
      </c>
      <c r="AV203" s="73">
        <f t="shared" si="55"/>
        <v>3.2321809320743222</v>
      </c>
      <c r="AW203" s="73">
        <f t="shared" si="55"/>
        <v>1.7120210469508905</v>
      </c>
      <c r="AX203" s="73">
        <f t="shared" si="55"/>
        <v>3.6343147106943832</v>
      </c>
      <c r="AY203" s="73">
        <f t="shared" si="55"/>
        <v>2.0620997670150243</v>
      </c>
      <c r="AZ203" s="73">
        <f t="shared" si="55"/>
        <v>2.4956139725284912</v>
      </c>
      <c r="BA203" s="73">
        <f t="shared" si="55"/>
        <v>2.4330354903660818</v>
      </c>
      <c r="BB203" s="73">
        <f t="shared" ref="BB203:BK204" si="56">+BZ177/BB177</f>
        <v>1.8298755186721991</v>
      </c>
      <c r="BC203" s="73">
        <f t="shared" si="56"/>
        <v>1.8901354608160892</v>
      </c>
      <c r="BD203" s="73">
        <f t="shared" si="56"/>
        <v>2.4130482177246466</v>
      </c>
      <c r="BE203" s="73">
        <f t="shared" si="56"/>
        <v>1.7345644983461963</v>
      </c>
      <c r="BF203" s="73">
        <f t="shared" si="56"/>
        <v>2.1738125160141046</v>
      </c>
      <c r="BG203" s="73">
        <f t="shared" si="56"/>
        <v>1.7461148756973985</v>
      </c>
      <c r="BH203" s="73">
        <f t="shared" si="56"/>
        <v>4.4887919699836445</v>
      </c>
      <c r="BI203" s="73">
        <f t="shared" si="56"/>
        <v>3.879688393501636</v>
      </c>
      <c r="BJ203" s="73">
        <f t="shared" si="56"/>
        <v>1.8092286255314587</v>
      </c>
      <c r="BK203" s="73">
        <f t="shared" si="56"/>
        <v>2.2962577746344102</v>
      </c>
      <c r="BL203" s="73">
        <f t="shared" ref="BL203:BO204" si="57">+CJ177/BL177</f>
        <v>5.1305263157894734</v>
      </c>
      <c r="BM203" s="73">
        <f t="shared" si="57"/>
        <v>1.5773753527751646</v>
      </c>
      <c r="BN203" s="73">
        <f t="shared" si="57"/>
        <v>4.1807398311448507</v>
      </c>
      <c r="BO203" s="73">
        <f t="shared" si="57"/>
        <v>2.2534212887861114</v>
      </c>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row>
    <row r="204" spans="1:91" s="59" customFormat="1" x14ac:dyDescent="0.3">
      <c r="A204" s="84" t="str">
        <f t="shared" si="51"/>
        <v>OCTUBRE 25</v>
      </c>
      <c r="B204" s="73">
        <f t="shared" si="52"/>
        <v>3.1047795439539989</v>
      </c>
      <c r="C204" s="73">
        <f t="shared" si="52"/>
        <v>2.7583178586343569</v>
      </c>
      <c r="D204" s="73">
        <f t="shared" si="52"/>
        <v>5.3658063984486368</v>
      </c>
      <c r="E204" s="73">
        <f t="shared" si="52"/>
        <v>6.4714749991399598</v>
      </c>
      <c r="F204" s="73">
        <f t="shared" si="52"/>
        <v>2.5863330081924985</v>
      </c>
      <c r="G204" s="73">
        <f t="shared" si="52"/>
        <v>3.1679799175605901</v>
      </c>
      <c r="H204" s="73">
        <f t="shared" si="52"/>
        <v>2.0885504857591286</v>
      </c>
      <c r="I204" s="73">
        <f t="shared" si="52"/>
        <v>2.0594289461458342</v>
      </c>
      <c r="J204" s="73">
        <f t="shared" si="52"/>
        <v>2.0185174651479167</v>
      </c>
      <c r="K204" s="73">
        <f t="shared" si="52"/>
        <v>2.9322497765862376</v>
      </c>
      <c r="L204" s="73">
        <f t="shared" si="53"/>
        <v>3.7464211348256118</v>
      </c>
      <c r="M204" s="73">
        <f t="shared" si="53"/>
        <v>1.7934831723682241</v>
      </c>
      <c r="N204" s="73">
        <f t="shared" si="53"/>
        <v>2.615956456713695</v>
      </c>
      <c r="O204" s="73">
        <f t="shared" si="53"/>
        <v>1.8149220543716926</v>
      </c>
      <c r="P204" s="73">
        <f t="shared" si="53"/>
        <v>3.8639061885396857</v>
      </c>
      <c r="Q204" s="73">
        <f t="shared" si="53"/>
        <v>3.3473782144248925</v>
      </c>
      <c r="R204" s="73">
        <f t="shared" si="53"/>
        <v>5.6675302686283962</v>
      </c>
      <c r="S204" s="73">
        <f t="shared" si="53"/>
        <v>7.0965991217922406</v>
      </c>
      <c r="T204" s="73">
        <f t="shared" si="53"/>
        <v>2.9633472961339526</v>
      </c>
      <c r="U204" s="73">
        <f t="shared" si="53"/>
        <v>3.6959457065674681</v>
      </c>
      <c r="V204" s="73">
        <f t="shared" si="54"/>
        <v>2.2974936505056918</v>
      </c>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3">
        <f t="shared" si="55"/>
        <v>2.7726573566344843</v>
      </c>
      <c r="AS204" s="73">
        <f t="shared" si="55"/>
        <v>2.9530694205393</v>
      </c>
      <c r="AT204" s="73">
        <f t="shared" si="55"/>
        <v>1.6531676571839622</v>
      </c>
      <c r="AU204" s="73">
        <f t="shared" si="55"/>
        <v>2.0729639080485387</v>
      </c>
      <c r="AV204" s="73">
        <f t="shared" si="55"/>
        <v>2.9953449709060682</v>
      </c>
      <c r="AW204" s="73">
        <f t="shared" si="55"/>
        <v>1.7457328524655553</v>
      </c>
      <c r="AX204" s="73">
        <f t="shared" si="55"/>
        <v>3.6557799749104407</v>
      </c>
      <c r="AY204" s="73">
        <f t="shared" si="55"/>
        <v>2.0625725987206267</v>
      </c>
      <c r="AZ204" s="73">
        <f t="shared" si="55"/>
        <v>2.2787744928680715</v>
      </c>
      <c r="BA204" s="73">
        <f t="shared" si="55"/>
        <v>2.2772830169904723</v>
      </c>
      <c r="BB204" s="73">
        <f t="shared" si="56"/>
        <v>1.6843814684549754</v>
      </c>
      <c r="BC204" s="73">
        <f t="shared" si="56"/>
        <v>1.9300609560474815</v>
      </c>
      <c r="BD204" s="73">
        <f t="shared" si="56"/>
        <v>2.2743579217905014</v>
      </c>
      <c r="BE204" s="73">
        <f t="shared" si="56"/>
        <v>1.7723480333730632</v>
      </c>
      <c r="BF204" s="73">
        <f t="shared" si="56"/>
        <v>2.0699630680951073</v>
      </c>
      <c r="BG204" s="73">
        <f t="shared" si="56"/>
        <v>1.7236685882672693</v>
      </c>
      <c r="BH204" s="73">
        <f t="shared" si="56"/>
        <v>3.9490125778770424</v>
      </c>
      <c r="BI204" s="73">
        <f t="shared" si="56"/>
        <v>3.8732523182453318</v>
      </c>
      <c r="BJ204" s="73">
        <f t="shared" si="56"/>
        <v>1.6208261407822009</v>
      </c>
      <c r="BK204" s="73">
        <f t="shared" si="56"/>
        <v>2.2082275964284421</v>
      </c>
      <c r="BL204" s="73">
        <f t="shared" si="57"/>
        <v>4.8178291076423347</v>
      </c>
      <c r="BM204" s="73">
        <f t="shared" si="57"/>
        <v>1.5757575757575757</v>
      </c>
      <c r="BN204" s="73">
        <f t="shared" si="57"/>
        <v>4.2270070585130943</v>
      </c>
      <c r="BO204" s="73">
        <f t="shared" si="57"/>
        <v>2.2713868336513503</v>
      </c>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row>
    <row r="205" spans="1:91" s="59" customFormat="1" x14ac:dyDescent="0.3">
      <c r="A205" s="85" t="str">
        <f t="shared" si="51"/>
        <v>%VAR</v>
      </c>
      <c r="B205" s="72">
        <f>(B204/B203)-1</f>
        <v>-1.2896147824143833E-2</v>
      </c>
      <c r="C205" s="72">
        <f t="shared" ref="C205:BN205" si="58">(C204/C203)-1</f>
        <v>-1.5108363988883156E-2</v>
      </c>
      <c r="D205" s="72">
        <f t="shared" si="58"/>
        <v>3.6776869012220326E-2</v>
      </c>
      <c r="E205" s="72">
        <f t="shared" si="58"/>
        <v>-1.0200176984170306E-2</v>
      </c>
      <c r="F205" s="72">
        <f t="shared" si="58"/>
        <v>-4.0992757231047339E-2</v>
      </c>
      <c r="G205" s="72">
        <f t="shared" si="58"/>
        <v>-1.1728296973495866E-2</v>
      </c>
      <c r="H205" s="72">
        <f t="shared" si="58"/>
        <v>1.6789849276766189E-2</v>
      </c>
      <c r="I205" s="72">
        <f t="shared" si="58"/>
        <v>-3.0955234995055481E-2</v>
      </c>
      <c r="J205" s="72">
        <f t="shared" si="58"/>
        <v>-3.5968836081824218E-2</v>
      </c>
      <c r="K205" s="72">
        <f t="shared" si="58"/>
        <v>-6.8548349603021141E-2</v>
      </c>
      <c r="L205" s="72">
        <f t="shared" si="58"/>
        <v>-1.0446228723908768E-2</v>
      </c>
      <c r="M205" s="72">
        <f t="shared" si="58"/>
        <v>-6.9618321490115709E-2</v>
      </c>
      <c r="N205" s="72">
        <f t="shared" si="58"/>
        <v>-3.6812178391132377E-2</v>
      </c>
      <c r="O205" s="72">
        <f t="shared" si="58"/>
        <v>1.9523420856110807E-2</v>
      </c>
      <c r="P205" s="72">
        <f t="shared" si="58"/>
        <v>-5.6006310807480419E-3</v>
      </c>
      <c r="Q205" s="72">
        <f t="shared" si="58"/>
        <v>1.858624580473478E-3</v>
      </c>
      <c r="R205" s="72">
        <f t="shared" si="58"/>
        <v>3.9787358139599327E-2</v>
      </c>
      <c r="S205" s="72">
        <f t="shared" si="58"/>
        <v>-2.0088684450545014E-2</v>
      </c>
      <c r="T205" s="72">
        <f t="shared" si="58"/>
        <v>-2.8310409606957743E-2</v>
      </c>
      <c r="U205" s="72">
        <f t="shared" si="58"/>
        <v>6.0248803536591122E-3</v>
      </c>
      <c r="V205" s="72">
        <f t="shared" si="58"/>
        <v>4.9977043968987278E-3</v>
      </c>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f t="shared" si="58"/>
        <v>-0.10824349882129125</v>
      </c>
      <c r="AS205" s="72">
        <f t="shared" si="58"/>
        <v>-3.486788128876317E-2</v>
      </c>
      <c r="AT205" s="72">
        <f t="shared" si="58"/>
        <v>-9.1417157021953632E-2</v>
      </c>
      <c r="AU205" s="83">
        <f t="shared" si="58"/>
        <v>-1.8266018663788852E-2</v>
      </c>
      <c r="AV205" s="83">
        <f t="shared" si="58"/>
        <v>-7.3274351326693687E-2</v>
      </c>
      <c r="AW205" s="83">
        <f t="shared" si="58"/>
        <v>1.9691233104117245E-2</v>
      </c>
      <c r="AX205" s="83">
        <f t="shared" si="58"/>
        <v>5.9062755773169329E-3</v>
      </c>
      <c r="AY205" s="83">
        <f t="shared" si="58"/>
        <v>2.2929623152379008E-4</v>
      </c>
      <c r="AZ205" s="83">
        <f t="shared" si="58"/>
        <v>-8.6888229528833572E-2</v>
      </c>
      <c r="BA205" s="83">
        <f t="shared" si="58"/>
        <v>-6.4015701370708111E-2</v>
      </c>
      <c r="BB205" s="83">
        <f t="shared" si="58"/>
        <v>-7.9510353973584857E-2</v>
      </c>
      <c r="BC205" s="83">
        <f t="shared" si="58"/>
        <v>2.112308670943297E-2</v>
      </c>
      <c r="BD205" s="83">
        <f t="shared" si="58"/>
        <v>-5.747514488745753E-2</v>
      </c>
      <c r="BE205" s="83">
        <f t="shared" si="58"/>
        <v>2.1782721289921092E-2</v>
      </c>
      <c r="BF205" s="83">
        <f t="shared" si="58"/>
        <v>-4.7772955189997357E-2</v>
      </c>
      <c r="BG205" s="83">
        <f t="shared" si="58"/>
        <v>-1.2854988948630464E-2</v>
      </c>
      <c r="BH205" s="83">
        <f t="shared" si="58"/>
        <v>-0.12025048068970079</v>
      </c>
      <c r="BI205" s="83">
        <f t="shared" si="58"/>
        <v>-1.6589155116386589E-3</v>
      </c>
      <c r="BJ205" s="83">
        <f t="shared" si="58"/>
        <v>-0.10413414981974145</v>
      </c>
      <c r="BK205" s="83">
        <f t="shared" si="58"/>
        <v>-3.8336365881214474E-2</v>
      </c>
      <c r="BL205" s="83">
        <f t="shared" si="58"/>
        <v>-6.0948368432454214E-2</v>
      </c>
      <c r="BM205" s="83">
        <f t="shared" si="58"/>
        <v>-1.0256132218261493E-3</v>
      </c>
      <c r="BN205" s="83">
        <f t="shared" si="58"/>
        <v>1.1066755941991691E-2</v>
      </c>
      <c r="BO205" s="83">
        <f>(BO204/BO203)-1</f>
        <v>7.9725637432477292E-3</v>
      </c>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row>
    <row r="206" spans="1:91" s="59" customFormat="1" x14ac:dyDescent="0.3">
      <c r="A206" s="85" t="str">
        <f t="shared" si="51"/>
        <v>DIF</v>
      </c>
      <c r="B206" s="73">
        <f>+B204-B203</f>
        <v>-4.0562799822885687E-2</v>
      </c>
      <c r="C206" s="73">
        <f t="shared" ref="C206:BN206" si="59">+C204-C203</f>
        <v>-4.2312949650040732E-2</v>
      </c>
      <c r="D206" s="73">
        <f t="shared" si="59"/>
        <v>0.19033754027391669</v>
      </c>
      <c r="E206" s="73">
        <f t="shared" si="59"/>
        <v>-6.669044467873686E-2</v>
      </c>
      <c r="F206" s="73">
        <f t="shared" si="59"/>
        <v>-0.11055278458311113</v>
      </c>
      <c r="G206" s="73">
        <f t="shared" si="59"/>
        <v>-3.7595945695335864E-2</v>
      </c>
      <c r="H206" s="73">
        <f t="shared" si="59"/>
        <v>3.4487409456098739E-2</v>
      </c>
      <c r="I206" s="73">
        <f t="shared" si="59"/>
        <v>-6.5786544941748293E-2</v>
      </c>
      <c r="J206" s="73">
        <f t="shared" si="59"/>
        <v>-7.5312631530620511E-2</v>
      </c>
      <c r="K206" s="73">
        <f t="shared" si="59"/>
        <v>-0.21579314688330697</v>
      </c>
      <c r="L206" s="73">
        <f t="shared" si="59"/>
        <v>-3.954911113117765E-2</v>
      </c>
      <c r="M206" s="73">
        <f t="shared" si="59"/>
        <v>-0.13420222148078031</v>
      </c>
      <c r="N206" s="73">
        <f t="shared" si="59"/>
        <v>-9.9979519661207217E-2</v>
      </c>
      <c r="O206" s="73">
        <f t="shared" si="59"/>
        <v>3.4754951542733448E-2</v>
      </c>
      <c r="P206" s="73">
        <f t="shared" si="59"/>
        <v>-2.1762195118999017E-2</v>
      </c>
      <c r="Q206" s="73">
        <f t="shared" si="59"/>
        <v>6.2099774128077101E-3</v>
      </c>
      <c r="R206" s="73">
        <f t="shared" si="59"/>
        <v>0.21686747275750484</v>
      </c>
      <c r="S206" s="73">
        <f t="shared" si="59"/>
        <v>-0.14548392101152796</v>
      </c>
      <c r="T206" s="73">
        <f t="shared" si="59"/>
        <v>-8.6337835241487415E-2</v>
      </c>
      <c r="U206" s="73">
        <f t="shared" si="59"/>
        <v>2.2134274321189196E-2</v>
      </c>
      <c r="V206" s="73">
        <f t="shared" si="59"/>
        <v>1.1425094872101749E-2</v>
      </c>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3">
        <f t="shared" si="59"/>
        <v>-0.3365516628339833</v>
      </c>
      <c r="AS206" s="73">
        <f t="shared" si="59"/>
        <v>-0.1066872317236065</v>
      </c>
      <c r="AT206" s="73">
        <f t="shared" si="59"/>
        <v>-0.16633363536235413</v>
      </c>
      <c r="AU206" s="69">
        <f t="shared" si="59"/>
        <v>-3.8569305080220051E-2</v>
      </c>
      <c r="AV206" s="69">
        <f t="shared" si="59"/>
        <v>-0.23683596116825401</v>
      </c>
      <c r="AW206" s="69">
        <f t="shared" si="59"/>
        <v>3.3711805514664794E-2</v>
      </c>
      <c r="AX206" s="69">
        <f t="shared" si="59"/>
        <v>2.1465264216057545E-2</v>
      </c>
      <c r="AY206" s="69">
        <f t="shared" si="59"/>
        <v>4.7283170560241672E-4</v>
      </c>
      <c r="AZ206" s="69">
        <f t="shared" si="59"/>
        <v>-0.21683947966041961</v>
      </c>
      <c r="BA206" s="69">
        <f t="shared" si="59"/>
        <v>-0.15575247337560949</v>
      </c>
      <c r="BB206" s="69">
        <f t="shared" si="59"/>
        <v>-0.14549405021722372</v>
      </c>
      <c r="BC206" s="69">
        <f t="shared" si="59"/>
        <v>3.9925495231392327E-2</v>
      </c>
      <c r="BD206" s="69">
        <f t="shared" si="59"/>
        <v>-0.13869029593414517</v>
      </c>
      <c r="BE206" s="69">
        <f t="shared" si="59"/>
        <v>3.7783535026866932E-2</v>
      </c>
      <c r="BF206" s="69">
        <f t="shared" si="59"/>
        <v>-0.10384944791899731</v>
      </c>
      <c r="BG206" s="69">
        <f t="shared" si="59"/>
        <v>-2.2446287430129219E-2</v>
      </c>
      <c r="BH206" s="69">
        <f t="shared" si="59"/>
        <v>-0.53977939210660209</v>
      </c>
      <c r="BI206" s="69">
        <f t="shared" si="59"/>
        <v>-6.4360752563041856E-3</v>
      </c>
      <c r="BJ206" s="69">
        <f t="shared" si="59"/>
        <v>-0.1884024847492578</v>
      </c>
      <c r="BK206" s="69">
        <f t="shared" si="59"/>
        <v>-8.8030178205968035E-2</v>
      </c>
      <c r="BL206" s="69">
        <f t="shared" si="59"/>
        <v>-0.31269720814713864</v>
      </c>
      <c r="BM206" s="69">
        <f t="shared" si="59"/>
        <v>-1.6177770175889172E-3</v>
      </c>
      <c r="BN206" s="69">
        <f t="shared" si="59"/>
        <v>4.6267227368243624E-2</v>
      </c>
      <c r="BO206" s="69">
        <f>+BO204-BO203</f>
        <v>1.7965544865238936E-2</v>
      </c>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row>
    <row r="207" spans="1:91" s="59" customFormat="1" x14ac:dyDescent="0.3">
      <c r="A207" s="84" t="str">
        <f t="shared" si="51"/>
        <v>ENE-OCT 24</v>
      </c>
      <c r="B207" s="73">
        <f t="shared" ref="B207:K208" si="60">+W181/B181</f>
        <v>3.1728063543601497</v>
      </c>
      <c r="C207" s="73">
        <f t="shared" si="60"/>
        <v>2.8481017145310825</v>
      </c>
      <c r="D207" s="73">
        <f t="shared" si="60"/>
        <v>5.1164753739753435</v>
      </c>
      <c r="E207" s="73">
        <f t="shared" si="60"/>
        <v>6.55652140092326</v>
      </c>
      <c r="F207" s="73">
        <f t="shared" si="60"/>
        <v>2.8786564162265065</v>
      </c>
      <c r="G207" s="73">
        <f t="shared" si="60"/>
        <v>3.2089894348628238</v>
      </c>
      <c r="H207" s="73">
        <f t="shared" si="60"/>
        <v>2.0111565074645301</v>
      </c>
      <c r="I207" s="73">
        <f t="shared" si="60"/>
        <v>2.2856106626840607</v>
      </c>
      <c r="J207" s="73">
        <f t="shared" si="60"/>
        <v>2.4436746741883195</v>
      </c>
      <c r="K207" s="73">
        <f t="shared" si="60"/>
        <v>3.4560995982969778</v>
      </c>
      <c r="L207" s="73">
        <f t="shared" ref="L207:U208" si="61">+AG181/L181</f>
        <v>3.9042736031664536</v>
      </c>
      <c r="M207" s="73">
        <f t="shared" si="61"/>
        <v>2.2304290709323848</v>
      </c>
      <c r="N207" s="73">
        <f t="shared" si="61"/>
        <v>2.8498565881971483</v>
      </c>
      <c r="O207" s="73">
        <f t="shared" si="61"/>
        <v>1.751178016372549</v>
      </c>
      <c r="P207" s="73">
        <f t="shared" si="61"/>
        <v>3.9223708039598608</v>
      </c>
      <c r="Q207" s="73">
        <f t="shared" si="61"/>
        <v>3.2850431412672538</v>
      </c>
      <c r="R207" s="73">
        <f t="shared" si="61"/>
        <v>5.3549939430426301</v>
      </c>
      <c r="S207" s="73">
        <f t="shared" si="61"/>
        <v>7.3198182598689074</v>
      </c>
      <c r="T207" s="73">
        <f t="shared" si="61"/>
        <v>3.2211668001613569</v>
      </c>
      <c r="U207" s="73">
        <f t="shared" si="61"/>
        <v>3.6479792756830545</v>
      </c>
      <c r="V207" s="73">
        <f t="shared" ref="V207:V208" si="62">+AQ181/V181</f>
        <v>2.2621570976343874</v>
      </c>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3">
        <f t="shared" ref="AR207:BA208" si="63">+BP181/AR181</f>
        <v>3.5493134968292925</v>
      </c>
      <c r="AS207" s="73">
        <f t="shared" si="63"/>
        <v>3.0357945349150057</v>
      </c>
      <c r="AT207" s="73">
        <f t="shared" si="63"/>
        <v>1.7288306224486243</v>
      </c>
      <c r="AU207" s="73">
        <f t="shared" si="63"/>
        <v>2.0980443529216357</v>
      </c>
      <c r="AV207" s="73">
        <f t="shared" si="63"/>
        <v>3.632731377615416</v>
      </c>
      <c r="AW207" s="73">
        <f t="shared" si="63"/>
        <v>1.7926601828944602</v>
      </c>
      <c r="AX207" s="73">
        <f t="shared" si="63"/>
        <v>3.5418030432465928</v>
      </c>
      <c r="AY207" s="73">
        <f t="shared" si="63"/>
        <v>2.0220090310467103</v>
      </c>
      <c r="AZ207" s="73">
        <f t="shared" si="63"/>
        <v>3.3837150060745405</v>
      </c>
      <c r="BA207" s="73">
        <f t="shared" si="63"/>
        <v>2.7705271796466113</v>
      </c>
      <c r="BB207" s="73">
        <f t="shared" ref="BB207:BK208" si="64">+BZ181/BB181</f>
        <v>1.7722420390908602</v>
      </c>
      <c r="BC207" s="73">
        <f t="shared" si="64"/>
        <v>2.0431433009138802</v>
      </c>
      <c r="BD207" s="73">
        <f t="shared" si="64"/>
        <v>3.171552630764948</v>
      </c>
      <c r="BE207" s="73">
        <f t="shared" si="64"/>
        <v>1.8159953536050055</v>
      </c>
      <c r="BF207" s="73">
        <f t="shared" si="64"/>
        <v>2.4624002271382186</v>
      </c>
      <c r="BG207" s="73">
        <f t="shared" si="64"/>
        <v>1.7250671887901528</v>
      </c>
      <c r="BH207" s="73">
        <f t="shared" si="64"/>
        <v>4.1270236045145143</v>
      </c>
      <c r="BI207" s="73">
        <f t="shared" si="64"/>
        <v>3.5878592463260657</v>
      </c>
      <c r="BJ207" s="73">
        <f t="shared" si="64"/>
        <v>1.6753313866677033</v>
      </c>
      <c r="BK207" s="73">
        <f t="shared" si="64"/>
        <v>2.1609308621480681</v>
      </c>
      <c r="BL207" s="73">
        <f t="shared" ref="BL207:BO208" si="65">+CJ181/BL181</f>
        <v>4.9023755876873949</v>
      </c>
      <c r="BM207" s="73">
        <f t="shared" si="65"/>
        <v>1.6421666616940658</v>
      </c>
      <c r="BN207" s="73">
        <f t="shared" si="65"/>
        <v>4.1345805111289602</v>
      </c>
      <c r="BO207" s="73">
        <f t="shared" si="65"/>
        <v>2.2457821427079825</v>
      </c>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row>
    <row r="208" spans="1:91" s="59" customFormat="1" x14ac:dyDescent="0.3">
      <c r="A208" s="84" t="str">
        <f t="shared" si="51"/>
        <v>ENE-OCT 25</v>
      </c>
      <c r="B208" s="73">
        <f t="shared" si="60"/>
        <v>3.1512643461624505</v>
      </c>
      <c r="C208" s="73">
        <f t="shared" si="60"/>
        <v>2.8732446630818864</v>
      </c>
      <c r="D208" s="73">
        <f t="shared" si="60"/>
        <v>5.1555176065445556</v>
      </c>
      <c r="E208" s="73">
        <f t="shared" si="60"/>
        <v>6.4481285436718263</v>
      </c>
      <c r="F208" s="73">
        <f t="shared" si="60"/>
        <v>2.7621084011485135</v>
      </c>
      <c r="G208" s="73">
        <f t="shared" si="60"/>
        <v>3.1939918881576017</v>
      </c>
      <c r="H208" s="73">
        <f t="shared" si="60"/>
        <v>2.0660480443192988</v>
      </c>
      <c r="I208" s="73">
        <f t="shared" si="60"/>
        <v>2.2760678488138266</v>
      </c>
      <c r="J208" s="73">
        <f t="shared" si="60"/>
        <v>2.4588592934219635</v>
      </c>
      <c r="K208" s="73">
        <f t="shared" si="60"/>
        <v>3.6411908320481392</v>
      </c>
      <c r="L208" s="73">
        <f t="shared" si="61"/>
        <v>3.843200185552984</v>
      </c>
      <c r="M208" s="73">
        <f t="shared" si="61"/>
        <v>2.1509248064346074</v>
      </c>
      <c r="N208" s="73">
        <f t="shared" si="61"/>
        <v>2.8006574929283365</v>
      </c>
      <c r="O208" s="73">
        <f t="shared" si="61"/>
        <v>1.7895930379351002</v>
      </c>
      <c r="P208" s="73">
        <f t="shared" si="61"/>
        <v>3.8730425982670651</v>
      </c>
      <c r="Q208" s="73">
        <f t="shared" si="61"/>
        <v>3.3157705600477696</v>
      </c>
      <c r="R208" s="73">
        <f t="shared" si="61"/>
        <v>5.3497298226849725</v>
      </c>
      <c r="S208" s="73">
        <f t="shared" si="61"/>
        <v>7.2014101442044218</v>
      </c>
      <c r="T208" s="73">
        <f t="shared" si="61"/>
        <v>3.0875232456466688</v>
      </c>
      <c r="U208" s="73">
        <f t="shared" si="61"/>
        <v>3.6599830619094202</v>
      </c>
      <c r="V208" s="73">
        <f t="shared" si="62"/>
        <v>2.3076176119800245</v>
      </c>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3">
        <f t="shared" si="63"/>
        <v>3.4541646166510764</v>
      </c>
      <c r="AS208" s="73">
        <f t="shared" si="63"/>
        <v>3.0559128636614807</v>
      </c>
      <c r="AT208" s="73">
        <f t="shared" si="63"/>
        <v>1.7175800799514946</v>
      </c>
      <c r="AU208" s="73">
        <f t="shared" si="63"/>
        <v>2.1581337264977947</v>
      </c>
      <c r="AV208" s="73">
        <f t="shared" si="63"/>
        <v>3.5318849737395008</v>
      </c>
      <c r="AW208" s="73">
        <f t="shared" si="63"/>
        <v>1.8010038105780373</v>
      </c>
      <c r="AX208" s="73">
        <f t="shared" si="63"/>
        <v>3.5983835201829457</v>
      </c>
      <c r="AY208" s="73">
        <f t="shared" si="63"/>
        <v>2.045215299542726</v>
      </c>
      <c r="AZ208" s="73">
        <f t="shared" si="63"/>
        <v>3.246642933360707</v>
      </c>
      <c r="BA208" s="73">
        <f t="shared" si="63"/>
        <v>2.7977434252926368</v>
      </c>
      <c r="BB208" s="73">
        <f t="shared" si="64"/>
        <v>1.7636997569537229</v>
      </c>
      <c r="BC208" s="73">
        <f t="shared" si="64"/>
        <v>2.1222173215226472</v>
      </c>
      <c r="BD208" s="73">
        <f t="shared" si="64"/>
        <v>3.0593037479391274</v>
      </c>
      <c r="BE208" s="73">
        <f t="shared" si="64"/>
        <v>1.82675753800036</v>
      </c>
      <c r="BF208" s="73">
        <f t="shared" si="64"/>
        <v>2.5030144867527118</v>
      </c>
      <c r="BG208" s="73">
        <f t="shared" si="64"/>
        <v>1.7342648627556871</v>
      </c>
      <c r="BH208" s="73">
        <f t="shared" si="64"/>
        <v>4.2505312845500463</v>
      </c>
      <c r="BI208" s="73">
        <f t="shared" si="64"/>
        <v>3.6075721060776273</v>
      </c>
      <c r="BJ208" s="73">
        <f t="shared" si="64"/>
        <v>1.6575986609580864</v>
      </c>
      <c r="BK208" s="73">
        <f t="shared" si="64"/>
        <v>2.1995579292792815</v>
      </c>
      <c r="BL208" s="73">
        <f t="shared" si="65"/>
        <v>4.8135858646564902</v>
      </c>
      <c r="BM208" s="73">
        <f t="shared" si="65"/>
        <v>1.6223370630254756</v>
      </c>
      <c r="BN208" s="73">
        <f t="shared" si="65"/>
        <v>4.1392505621819362</v>
      </c>
      <c r="BO208" s="73">
        <f t="shared" si="65"/>
        <v>2.2698233660123717</v>
      </c>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row>
    <row r="209" spans="1:91" s="59" customFormat="1" x14ac:dyDescent="0.3">
      <c r="A209" s="85" t="str">
        <f t="shared" si="51"/>
        <v>% VAR</v>
      </c>
      <c r="B209" s="72">
        <f>(B208/B207)-1</f>
        <v>-6.7895754709692557E-3</v>
      </c>
      <c r="C209" s="72">
        <f t="shared" ref="C209:V209" si="66">(C208/C207)-1</f>
        <v>8.8279672114672803E-3</v>
      </c>
      <c r="D209" s="72">
        <f t="shared" si="66"/>
        <v>7.6306890418740281E-3</v>
      </c>
      <c r="E209" s="72">
        <f t="shared" si="66"/>
        <v>-1.6532067940199235E-2</v>
      </c>
      <c r="F209" s="72">
        <f t="shared" si="66"/>
        <v>-4.0486948849133619E-2</v>
      </c>
      <c r="G209" s="72">
        <f t="shared" si="66"/>
        <v>-4.6736042637869346E-3</v>
      </c>
      <c r="H209" s="72">
        <f t="shared" si="66"/>
        <v>2.7293518257298865E-2</v>
      </c>
      <c r="I209" s="72">
        <f t="shared" si="66"/>
        <v>-4.1751703498913439E-3</v>
      </c>
      <c r="J209" s="72">
        <f t="shared" si="66"/>
        <v>6.2138464641114943E-3</v>
      </c>
      <c r="K209" s="72">
        <f t="shared" si="66"/>
        <v>5.3554947849988599E-2</v>
      </c>
      <c r="L209" s="72">
        <f t="shared" si="66"/>
        <v>-1.5642709456616388E-2</v>
      </c>
      <c r="M209" s="72">
        <f t="shared" si="66"/>
        <v>-3.5645278091960275E-2</v>
      </c>
      <c r="N209" s="72">
        <f t="shared" si="66"/>
        <v>-1.7263709153847451E-2</v>
      </c>
      <c r="O209" s="72">
        <f t="shared" si="66"/>
        <v>2.1936674172124082E-2</v>
      </c>
      <c r="P209" s="72">
        <f t="shared" si="66"/>
        <v>-1.2576119943325081E-2</v>
      </c>
      <c r="Q209" s="72">
        <f t="shared" si="66"/>
        <v>9.3537337134215193E-3</v>
      </c>
      <c r="R209" s="72">
        <f t="shared" si="66"/>
        <v>-9.8303012359091113E-4</v>
      </c>
      <c r="S209" s="72">
        <f t="shared" si="66"/>
        <v>-1.6176373710486969E-2</v>
      </c>
      <c r="T209" s="72">
        <f t="shared" si="66"/>
        <v>-4.1489175446609461E-2</v>
      </c>
      <c r="U209" s="72">
        <f t="shared" si="66"/>
        <v>3.2905302687384896E-3</v>
      </c>
      <c r="V209" s="72">
        <f t="shared" si="66"/>
        <v>2.00960907592036E-2</v>
      </c>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f t="shared" ref="AR209:BO209" si="67">(AR208/AR207)-1</f>
        <v>-2.6807685560381045E-2</v>
      </c>
      <c r="AS209" s="72">
        <f t="shared" si="67"/>
        <v>6.6270389893294812E-3</v>
      </c>
      <c r="AT209" s="72">
        <f t="shared" si="67"/>
        <v>-6.5076025094898959E-3</v>
      </c>
      <c r="AU209" s="83">
        <f t="shared" si="67"/>
        <v>2.8640659332335616E-2</v>
      </c>
      <c r="AV209" s="83">
        <f t="shared" si="67"/>
        <v>-2.7760490218825984E-2</v>
      </c>
      <c r="AW209" s="83">
        <f t="shared" si="67"/>
        <v>4.6543275536501394E-3</v>
      </c>
      <c r="AX209" s="83">
        <f t="shared" si="67"/>
        <v>1.597504893566537E-2</v>
      </c>
      <c r="AY209" s="83">
        <f t="shared" si="67"/>
        <v>1.1476837214719371E-2</v>
      </c>
      <c r="AZ209" s="83">
        <f t="shared" si="67"/>
        <v>-4.0509343271451059E-2</v>
      </c>
      <c r="BA209" s="83">
        <f t="shared" si="67"/>
        <v>9.8234898563589468E-3</v>
      </c>
      <c r="BB209" s="83">
        <f t="shared" si="67"/>
        <v>-4.820042606324404E-3</v>
      </c>
      <c r="BC209" s="83">
        <f t="shared" si="67"/>
        <v>3.8702141241584886E-2</v>
      </c>
      <c r="BD209" s="83">
        <f t="shared" si="67"/>
        <v>-3.539240740859062E-2</v>
      </c>
      <c r="BE209" s="83">
        <f t="shared" si="67"/>
        <v>5.9263281560659742E-3</v>
      </c>
      <c r="BF209" s="83">
        <f t="shared" si="67"/>
        <v>1.6493768627407368E-2</v>
      </c>
      <c r="BG209" s="83">
        <f t="shared" si="67"/>
        <v>5.3317772347087899E-3</v>
      </c>
      <c r="BH209" s="83">
        <f t="shared" si="67"/>
        <v>2.9926574662773486E-2</v>
      </c>
      <c r="BI209" s="83">
        <f t="shared" si="67"/>
        <v>5.4943236058513367E-3</v>
      </c>
      <c r="BJ209" s="83">
        <f t="shared" si="67"/>
        <v>-1.058460782788051E-2</v>
      </c>
      <c r="BK209" s="83">
        <f t="shared" si="67"/>
        <v>1.7875198049055685E-2</v>
      </c>
      <c r="BL209" s="83">
        <f t="shared" si="67"/>
        <v>-1.8111570899199458E-2</v>
      </c>
      <c r="BM209" s="83">
        <f t="shared" si="67"/>
        <v>-1.2075265642120581E-2</v>
      </c>
      <c r="BN209" s="83">
        <f t="shared" si="67"/>
        <v>1.1295102466637452E-3</v>
      </c>
      <c r="BO209" s="83">
        <f t="shared" si="67"/>
        <v>1.0705055867707758E-2</v>
      </c>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row>
    <row r="210" spans="1:91" s="59" customFormat="1" x14ac:dyDescent="0.3">
      <c r="A210" s="85" t="str">
        <f t="shared" si="51"/>
        <v>DIF</v>
      </c>
      <c r="B210" s="73">
        <f>+B208-B207</f>
        <v>-2.1542008197699136E-2</v>
      </c>
      <c r="C210" s="73">
        <f t="shared" ref="C210:V210" si="68">+C208-C207</f>
        <v>2.5142948550803901E-2</v>
      </c>
      <c r="D210" s="73">
        <f t="shared" si="68"/>
        <v>3.9042232569212132E-2</v>
      </c>
      <c r="E210" s="73">
        <f t="shared" si="68"/>
        <v>-0.10839285725143366</v>
      </c>
      <c r="F210" s="73">
        <f t="shared" si="68"/>
        <v>-0.11654801507799295</v>
      </c>
      <c r="G210" s="73">
        <f t="shared" si="68"/>
        <v>-1.4997546705222131E-2</v>
      </c>
      <c r="H210" s="73">
        <f t="shared" si="68"/>
        <v>5.4891536854768663E-2</v>
      </c>
      <c r="I210" s="73">
        <f t="shared" si="68"/>
        <v>-9.5428138702340348E-3</v>
      </c>
      <c r="J210" s="73">
        <f t="shared" si="68"/>
        <v>1.5184619233644003E-2</v>
      </c>
      <c r="K210" s="73">
        <f t="shared" si="68"/>
        <v>0.18509123375116143</v>
      </c>
      <c r="L210" s="73">
        <f t="shared" si="68"/>
        <v>-6.1073417613469516E-2</v>
      </c>
      <c r="M210" s="73">
        <f t="shared" si="68"/>
        <v>-7.9504264497777477E-2</v>
      </c>
      <c r="N210" s="73">
        <f t="shared" si="68"/>
        <v>-4.9199095268811721E-2</v>
      </c>
      <c r="O210" s="73">
        <f t="shared" si="68"/>
        <v>3.8415021562551166E-2</v>
      </c>
      <c r="P210" s="73">
        <f t="shared" si="68"/>
        <v>-4.9328205692795724E-2</v>
      </c>
      <c r="Q210" s="73">
        <f t="shared" si="68"/>
        <v>3.0727418780515769E-2</v>
      </c>
      <c r="R210" s="73">
        <f t="shared" si="68"/>
        <v>-5.2641203576575535E-3</v>
      </c>
      <c r="S210" s="73">
        <f t="shared" si="68"/>
        <v>-0.11840811566448561</v>
      </c>
      <c r="T210" s="73">
        <f t="shared" si="68"/>
        <v>-0.13364355451468812</v>
      </c>
      <c r="U210" s="73">
        <f t="shared" si="68"/>
        <v>1.2003786226365776E-2</v>
      </c>
      <c r="V210" s="73">
        <f t="shared" si="68"/>
        <v>4.5460514345637026E-2</v>
      </c>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3">
        <f t="shared" ref="AR210:BO210" si="69">+AR208-AR207</f>
        <v>-9.51488801782161E-2</v>
      </c>
      <c r="AS210" s="73">
        <f t="shared" si="69"/>
        <v>2.0118328746475012E-2</v>
      </c>
      <c r="AT210" s="73">
        <f t="shared" si="69"/>
        <v>-1.1250542497129645E-2</v>
      </c>
      <c r="AU210" s="69">
        <f t="shared" si="69"/>
        <v>6.0089373576158955E-2</v>
      </c>
      <c r="AV210" s="69">
        <f t="shared" si="69"/>
        <v>-0.10084640387591515</v>
      </c>
      <c r="AW210" s="69">
        <f t="shared" si="69"/>
        <v>8.3436276835771039E-3</v>
      </c>
      <c r="AX210" s="69">
        <f t="shared" si="69"/>
        <v>5.658047693635293E-2</v>
      </c>
      <c r="AY210" s="69">
        <f t="shared" si="69"/>
        <v>2.3206268496015703E-2</v>
      </c>
      <c r="AZ210" s="69">
        <f t="shared" si="69"/>
        <v>-0.13707207271383348</v>
      </c>
      <c r="BA210" s="69">
        <f t="shared" si="69"/>
        <v>2.7216245646025428E-2</v>
      </c>
      <c r="BB210" s="69">
        <f t="shared" si="69"/>
        <v>-8.5422821371372581E-3</v>
      </c>
      <c r="BC210" s="69">
        <f t="shared" si="69"/>
        <v>7.9074020608767004E-2</v>
      </c>
      <c r="BD210" s="69">
        <f t="shared" si="69"/>
        <v>-0.11224888282582057</v>
      </c>
      <c r="BE210" s="69">
        <f t="shared" si="69"/>
        <v>1.0762184395354479E-2</v>
      </c>
      <c r="BF210" s="69">
        <f t="shared" si="69"/>
        <v>4.0614259614493164E-2</v>
      </c>
      <c r="BG210" s="69">
        <f t="shared" si="69"/>
        <v>9.197673965534392E-3</v>
      </c>
      <c r="BH210" s="69">
        <f t="shared" si="69"/>
        <v>0.12350768003553192</v>
      </c>
      <c r="BI210" s="69">
        <f t="shared" si="69"/>
        <v>1.9712859751561673E-2</v>
      </c>
      <c r="BJ210" s="69">
        <f t="shared" si="69"/>
        <v>-1.7732725709616926E-2</v>
      </c>
      <c r="BK210" s="69">
        <f t="shared" si="69"/>
        <v>3.8627067131213444E-2</v>
      </c>
      <c r="BL210" s="69">
        <f t="shared" si="69"/>
        <v>-8.878972303090471E-2</v>
      </c>
      <c r="BM210" s="69">
        <f t="shared" si="69"/>
        <v>-1.9829598668590132E-2</v>
      </c>
      <c r="BN210" s="69">
        <f t="shared" si="69"/>
        <v>4.6700510529760209E-3</v>
      </c>
      <c r="BO210" s="69">
        <f t="shared" si="69"/>
        <v>2.4041223304389181E-2</v>
      </c>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row>
    <row r="211" spans="1:91" s="59" customFormat="1" x14ac:dyDescent="0.3">
      <c r="A211" s="84" t="e">
        <f>+#REF!</f>
        <v>#REF!</v>
      </c>
      <c r="B211" s="73" t="e">
        <f>+#REF!/#REF!</f>
        <v>#REF!</v>
      </c>
      <c r="C211" s="73" t="e">
        <f>+#REF!/#REF!</f>
        <v>#REF!</v>
      </c>
      <c r="D211" s="73" t="e">
        <f>+#REF!/#REF!</f>
        <v>#REF!</v>
      </c>
      <c r="E211" s="73" t="e">
        <f>+#REF!/#REF!</f>
        <v>#REF!</v>
      </c>
      <c r="F211" s="73" t="e">
        <f>+#REF!/#REF!</f>
        <v>#REF!</v>
      </c>
      <c r="G211" s="73" t="e">
        <f>+#REF!/#REF!</f>
        <v>#REF!</v>
      </c>
      <c r="H211" s="73" t="e">
        <f>+#REF!/#REF!</f>
        <v>#REF!</v>
      </c>
      <c r="I211" s="73" t="e">
        <f>+#REF!/#REF!</f>
        <v>#REF!</v>
      </c>
      <c r="J211" s="73" t="e">
        <f>+#REF!/#REF!</f>
        <v>#REF!</v>
      </c>
      <c r="K211" s="73" t="e">
        <f>+#REF!/#REF!</f>
        <v>#REF!</v>
      </c>
      <c r="L211" s="73" t="e">
        <f>+#REF!/#REF!</f>
        <v>#REF!</v>
      </c>
      <c r="M211" s="73" t="e">
        <f>+#REF!/#REF!</f>
        <v>#REF!</v>
      </c>
      <c r="N211" s="73" t="e">
        <f>+#REF!/#REF!</f>
        <v>#REF!</v>
      </c>
      <c r="O211" s="73" t="e">
        <f>+#REF!/#REF!</f>
        <v>#REF!</v>
      </c>
      <c r="P211" s="73" t="e">
        <f>+#REF!/#REF!</f>
        <v>#REF!</v>
      </c>
      <c r="Q211" s="73" t="e">
        <f>+#REF!/#REF!</f>
        <v>#REF!</v>
      </c>
      <c r="R211" s="73" t="e">
        <f>+#REF!/#REF!</f>
        <v>#REF!</v>
      </c>
      <c r="S211" s="73" t="e">
        <f>+#REF!/#REF!</f>
        <v>#REF!</v>
      </c>
      <c r="T211" s="73" t="e">
        <f>+#REF!/#REF!</f>
        <v>#REF!</v>
      </c>
      <c r="U211" s="73" t="e">
        <f>+#REF!/#REF!</f>
        <v>#REF!</v>
      </c>
      <c r="V211" s="73" t="e">
        <f>+#REF!/#REF!</f>
        <v>#REF!</v>
      </c>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3" t="e">
        <f>+#REF!/#REF!</f>
        <v>#REF!</v>
      </c>
      <c r="AS211" s="73" t="e">
        <f>+#REF!/#REF!</f>
        <v>#REF!</v>
      </c>
      <c r="AT211" s="73" t="e">
        <f>+#REF!/#REF!</f>
        <v>#REF!</v>
      </c>
      <c r="AU211" s="73" t="e">
        <f>+#REF!/#REF!</f>
        <v>#REF!</v>
      </c>
      <c r="AV211" s="73" t="e">
        <f>+#REF!/#REF!</f>
        <v>#REF!</v>
      </c>
      <c r="AW211" s="73" t="e">
        <f>+#REF!/#REF!</f>
        <v>#REF!</v>
      </c>
      <c r="AX211" s="73" t="e">
        <f>+#REF!/#REF!</f>
        <v>#REF!</v>
      </c>
      <c r="AY211" s="73" t="e">
        <f>+#REF!/#REF!</f>
        <v>#REF!</v>
      </c>
      <c r="AZ211" s="73" t="e">
        <f>+#REF!/#REF!</f>
        <v>#REF!</v>
      </c>
      <c r="BA211" s="73" t="e">
        <f>+#REF!/#REF!</f>
        <v>#REF!</v>
      </c>
      <c r="BB211" s="73" t="e">
        <f>+#REF!/#REF!</f>
        <v>#REF!</v>
      </c>
      <c r="BC211" s="73" t="e">
        <f>+#REF!/#REF!</f>
        <v>#REF!</v>
      </c>
      <c r="BD211" s="73" t="e">
        <f>+#REF!/#REF!</f>
        <v>#REF!</v>
      </c>
      <c r="BE211" s="73" t="e">
        <f>+#REF!/#REF!</f>
        <v>#REF!</v>
      </c>
      <c r="BF211" s="73" t="e">
        <f>+#REF!/#REF!</f>
        <v>#REF!</v>
      </c>
      <c r="BG211" s="73" t="e">
        <f>+#REF!/#REF!</f>
        <v>#REF!</v>
      </c>
      <c r="BH211" s="73" t="e">
        <f>+#REF!/#REF!</f>
        <v>#REF!</v>
      </c>
      <c r="BI211" s="73" t="e">
        <f>+#REF!/#REF!</f>
        <v>#REF!</v>
      </c>
      <c r="BJ211" s="73" t="e">
        <f>+#REF!/#REF!</f>
        <v>#REF!</v>
      </c>
      <c r="BK211" s="73" t="e">
        <f>+#REF!/#REF!</f>
        <v>#REF!</v>
      </c>
      <c r="BL211" s="73" t="e">
        <f>+#REF!/#REF!</f>
        <v>#REF!</v>
      </c>
      <c r="BM211" s="73" t="e">
        <f>+#REF!/#REF!</f>
        <v>#REF!</v>
      </c>
      <c r="BN211" s="73" t="e">
        <f>+#REF!/#REF!</f>
        <v>#REF!</v>
      </c>
      <c r="BO211" s="73" t="e">
        <f>+#REF!/#REF!</f>
        <v>#REF!</v>
      </c>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row>
    <row r="212" spans="1:91" s="59" customFormat="1" x14ac:dyDescent="0.3">
      <c r="A212" s="84" t="e">
        <f>+#REF!</f>
        <v>#REF!</v>
      </c>
      <c r="B212" s="73" t="e">
        <f>+#REF!/#REF!</f>
        <v>#REF!</v>
      </c>
      <c r="C212" s="73" t="e">
        <f>+#REF!/#REF!</f>
        <v>#REF!</v>
      </c>
      <c r="D212" s="73" t="e">
        <f>+#REF!/#REF!</f>
        <v>#REF!</v>
      </c>
      <c r="E212" s="73" t="e">
        <f>+#REF!/#REF!</f>
        <v>#REF!</v>
      </c>
      <c r="F212" s="73" t="e">
        <f>+#REF!/#REF!</f>
        <v>#REF!</v>
      </c>
      <c r="G212" s="73" t="e">
        <f>+#REF!/#REF!</f>
        <v>#REF!</v>
      </c>
      <c r="H212" s="73" t="e">
        <f>+#REF!/#REF!</f>
        <v>#REF!</v>
      </c>
      <c r="I212" s="73" t="e">
        <f>+#REF!/#REF!</f>
        <v>#REF!</v>
      </c>
      <c r="J212" s="73" t="e">
        <f>+#REF!/#REF!</f>
        <v>#REF!</v>
      </c>
      <c r="K212" s="73" t="e">
        <f>+#REF!/#REF!</f>
        <v>#REF!</v>
      </c>
      <c r="L212" s="73" t="e">
        <f>+#REF!/#REF!</f>
        <v>#REF!</v>
      </c>
      <c r="M212" s="73" t="e">
        <f>+#REF!/#REF!</f>
        <v>#REF!</v>
      </c>
      <c r="N212" s="73" t="e">
        <f>+#REF!/#REF!</f>
        <v>#REF!</v>
      </c>
      <c r="O212" s="73" t="e">
        <f>+#REF!/#REF!</f>
        <v>#REF!</v>
      </c>
      <c r="P212" s="73" t="e">
        <f>+#REF!/#REF!</f>
        <v>#REF!</v>
      </c>
      <c r="Q212" s="73" t="e">
        <f>+#REF!/#REF!</f>
        <v>#REF!</v>
      </c>
      <c r="R212" s="73" t="e">
        <f>+#REF!/#REF!</f>
        <v>#REF!</v>
      </c>
      <c r="S212" s="73" t="e">
        <f>+#REF!/#REF!</f>
        <v>#REF!</v>
      </c>
      <c r="T212" s="73" t="e">
        <f>+#REF!/#REF!</f>
        <v>#REF!</v>
      </c>
      <c r="U212" s="73" t="e">
        <f>+#REF!/#REF!</f>
        <v>#REF!</v>
      </c>
      <c r="V212" s="73" t="e">
        <f>+#REF!/#REF!</f>
        <v>#REF!</v>
      </c>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3" t="e">
        <f>+#REF!/#REF!</f>
        <v>#REF!</v>
      </c>
      <c r="AS212" s="73" t="e">
        <f>+#REF!/#REF!</f>
        <v>#REF!</v>
      </c>
      <c r="AT212" s="73" t="e">
        <f>+#REF!/#REF!</f>
        <v>#REF!</v>
      </c>
      <c r="AU212" s="73" t="e">
        <f>+#REF!/#REF!</f>
        <v>#REF!</v>
      </c>
      <c r="AV212" s="73" t="e">
        <f>+#REF!/#REF!</f>
        <v>#REF!</v>
      </c>
      <c r="AW212" s="73" t="e">
        <f>+#REF!/#REF!</f>
        <v>#REF!</v>
      </c>
      <c r="AX212" s="73" t="e">
        <f>+#REF!/#REF!</f>
        <v>#REF!</v>
      </c>
      <c r="AY212" s="73" t="e">
        <f>+#REF!/#REF!</f>
        <v>#REF!</v>
      </c>
      <c r="AZ212" s="73" t="e">
        <f>+#REF!/#REF!</f>
        <v>#REF!</v>
      </c>
      <c r="BA212" s="73" t="e">
        <f>+#REF!/#REF!</f>
        <v>#REF!</v>
      </c>
      <c r="BB212" s="73" t="e">
        <f>+#REF!/#REF!</f>
        <v>#REF!</v>
      </c>
      <c r="BC212" s="73" t="e">
        <f>+#REF!/#REF!</f>
        <v>#REF!</v>
      </c>
      <c r="BD212" s="73" t="e">
        <f>+#REF!/#REF!</f>
        <v>#REF!</v>
      </c>
      <c r="BE212" s="73" t="e">
        <f>+#REF!/#REF!</f>
        <v>#REF!</v>
      </c>
      <c r="BF212" s="73" t="e">
        <f>+#REF!/#REF!</f>
        <v>#REF!</v>
      </c>
      <c r="BG212" s="73" t="e">
        <f>+#REF!/#REF!</f>
        <v>#REF!</v>
      </c>
      <c r="BH212" s="73" t="e">
        <f>+#REF!/#REF!</f>
        <v>#REF!</v>
      </c>
      <c r="BI212" s="73" t="e">
        <f>+#REF!/#REF!</f>
        <v>#REF!</v>
      </c>
      <c r="BJ212" s="73" t="e">
        <f>+#REF!/#REF!</f>
        <v>#REF!</v>
      </c>
      <c r="BK212" s="73" t="e">
        <f>+#REF!/#REF!</f>
        <v>#REF!</v>
      </c>
      <c r="BL212" s="73" t="e">
        <f>+#REF!/#REF!</f>
        <v>#REF!</v>
      </c>
      <c r="BM212" s="73" t="e">
        <f>+#REF!/#REF!</f>
        <v>#REF!</v>
      </c>
      <c r="BN212" s="73" t="e">
        <f>+#REF!/#REF!</f>
        <v>#REF!</v>
      </c>
      <c r="BO212" s="73" t="e">
        <f>+#REF!/#REF!</f>
        <v>#REF!</v>
      </c>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row>
    <row r="213" spans="1:91" s="59" customFormat="1" x14ac:dyDescent="0.3">
      <c r="A213" s="85" t="e">
        <f>+#REF!</f>
        <v>#REF!</v>
      </c>
      <c r="B213" s="72" t="e">
        <f>(B212/B211)-1</f>
        <v>#REF!</v>
      </c>
      <c r="C213" s="72" t="e">
        <f t="shared" ref="C213:V213" si="70">(C212/C211)-1</f>
        <v>#REF!</v>
      </c>
      <c r="D213" s="72" t="e">
        <f t="shared" si="70"/>
        <v>#REF!</v>
      </c>
      <c r="E213" s="72" t="e">
        <f t="shared" si="70"/>
        <v>#REF!</v>
      </c>
      <c r="F213" s="72" t="e">
        <f t="shared" si="70"/>
        <v>#REF!</v>
      </c>
      <c r="G213" s="72" t="e">
        <f t="shared" si="70"/>
        <v>#REF!</v>
      </c>
      <c r="H213" s="72" t="e">
        <f t="shared" si="70"/>
        <v>#REF!</v>
      </c>
      <c r="I213" s="72" t="e">
        <f t="shared" si="70"/>
        <v>#REF!</v>
      </c>
      <c r="J213" s="72" t="e">
        <f t="shared" si="70"/>
        <v>#REF!</v>
      </c>
      <c r="K213" s="72" t="e">
        <f t="shared" si="70"/>
        <v>#REF!</v>
      </c>
      <c r="L213" s="72" t="e">
        <f t="shared" si="70"/>
        <v>#REF!</v>
      </c>
      <c r="M213" s="72" t="e">
        <f t="shared" si="70"/>
        <v>#REF!</v>
      </c>
      <c r="N213" s="72" t="e">
        <f t="shared" si="70"/>
        <v>#REF!</v>
      </c>
      <c r="O213" s="72" t="e">
        <f t="shared" si="70"/>
        <v>#REF!</v>
      </c>
      <c r="P213" s="72" t="e">
        <f t="shared" si="70"/>
        <v>#REF!</v>
      </c>
      <c r="Q213" s="72" t="e">
        <f t="shared" si="70"/>
        <v>#REF!</v>
      </c>
      <c r="R213" s="72" t="e">
        <f t="shared" si="70"/>
        <v>#REF!</v>
      </c>
      <c r="S213" s="72" t="e">
        <f t="shared" si="70"/>
        <v>#REF!</v>
      </c>
      <c r="T213" s="72" t="e">
        <f t="shared" si="70"/>
        <v>#REF!</v>
      </c>
      <c r="U213" s="72" t="e">
        <f t="shared" si="70"/>
        <v>#REF!</v>
      </c>
      <c r="V213" s="72" t="e">
        <f t="shared" si="70"/>
        <v>#REF!</v>
      </c>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t="e">
        <f t="shared" ref="AR213:BO213" si="71">(AR212/AR211)-1</f>
        <v>#REF!</v>
      </c>
      <c r="AS213" s="72" t="e">
        <f t="shared" si="71"/>
        <v>#REF!</v>
      </c>
      <c r="AT213" s="72" t="e">
        <f t="shared" si="71"/>
        <v>#REF!</v>
      </c>
      <c r="AU213" s="83" t="e">
        <f t="shared" si="71"/>
        <v>#REF!</v>
      </c>
      <c r="AV213" s="83" t="e">
        <f t="shared" si="71"/>
        <v>#REF!</v>
      </c>
      <c r="AW213" s="83" t="e">
        <f t="shared" si="71"/>
        <v>#REF!</v>
      </c>
      <c r="AX213" s="83" t="e">
        <f t="shared" si="71"/>
        <v>#REF!</v>
      </c>
      <c r="AY213" s="83" t="e">
        <f t="shared" si="71"/>
        <v>#REF!</v>
      </c>
      <c r="AZ213" s="83" t="e">
        <f t="shared" si="71"/>
        <v>#REF!</v>
      </c>
      <c r="BA213" s="83" t="e">
        <f t="shared" si="71"/>
        <v>#REF!</v>
      </c>
      <c r="BB213" s="83" t="e">
        <f t="shared" si="71"/>
        <v>#REF!</v>
      </c>
      <c r="BC213" s="83" t="e">
        <f t="shared" si="71"/>
        <v>#REF!</v>
      </c>
      <c r="BD213" s="83" t="e">
        <f t="shared" si="71"/>
        <v>#REF!</v>
      </c>
      <c r="BE213" s="83" t="e">
        <f t="shared" si="71"/>
        <v>#REF!</v>
      </c>
      <c r="BF213" s="83" t="e">
        <f t="shared" si="71"/>
        <v>#REF!</v>
      </c>
      <c r="BG213" s="83" t="e">
        <f t="shared" si="71"/>
        <v>#REF!</v>
      </c>
      <c r="BH213" s="83" t="e">
        <f t="shared" si="71"/>
        <v>#REF!</v>
      </c>
      <c r="BI213" s="83" t="e">
        <f t="shared" si="71"/>
        <v>#REF!</v>
      </c>
      <c r="BJ213" s="83" t="e">
        <f t="shared" si="71"/>
        <v>#REF!</v>
      </c>
      <c r="BK213" s="83" t="e">
        <f t="shared" si="71"/>
        <v>#REF!</v>
      </c>
      <c r="BL213" s="83" t="e">
        <f t="shared" si="71"/>
        <v>#REF!</v>
      </c>
      <c r="BM213" s="83" t="e">
        <f t="shared" si="71"/>
        <v>#REF!</v>
      </c>
      <c r="BN213" s="83" t="e">
        <f t="shared" si="71"/>
        <v>#REF!</v>
      </c>
      <c r="BO213" s="83" t="e">
        <f t="shared" si="71"/>
        <v>#REF!</v>
      </c>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row>
    <row r="214" spans="1:91" s="59" customFormat="1" x14ac:dyDescent="0.3">
      <c r="A214" s="85" t="e">
        <f>+#REF!</f>
        <v>#REF!</v>
      </c>
      <c r="B214" s="73" t="e">
        <f>+B212-B211</f>
        <v>#REF!</v>
      </c>
      <c r="C214" s="73" t="e">
        <f t="shared" ref="C214:V214" si="72">+C212-C211</f>
        <v>#REF!</v>
      </c>
      <c r="D214" s="73" t="e">
        <f t="shared" si="72"/>
        <v>#REF!</v>
      </c>
      <c r="E214" s="73" t="e">
        <f t="shared" si="72"/>
        <v>#REF!</v>
      </c>
      <c r="F214" s="73" t="e">
        <f t="shared" si="72"/>
        <v>#REF!</v>
      </c>
      <c r="G214" s="73" t="e">
        <f t="shared" si="72"/>
        <v>#REF!</v>
      </c>
      <c r="H214" s="73" t="e">
        <f t="shared" si="72"/>
        <v>#REF!</v>
      </c>
      <c r="I214" s="73" t="e">
        <f t="shared" si="72"/>
        <v>#REF!</v>
      </c>
      <c r="J214" s="73" t="e">
        <f t="shared" si="72"/>
        <v>#REF!</v>
      </c>
      <c r="K214" s="73" t="e">
        <f t="shared" si="72"/>
        <v>#REF!</v>
      </c>
      <c r="L214" s="73" t="e">
        <f t="shared" si="72"/>
        <v>#REF!</v>
      </c>
      <c r="M214" s="73" t="e">
        <f t="shared" si="72"/>
        <v>#REF!</v>
      </c>
      <c r="N214" s="73" t="e">
        <f t="shared" si="72"/>
        <v>#REF!</v>
      </c>
      <c r="O214" s="73" t="e">
        <f t="shared" si="72"/>
        <v>#REF!</v>
      </c>
      <c r="P214" s="73" t="e">
        <f t="shared" si="72"/>
        <v>#REF!</v>
      </c>
      <c r="Q214" s="73" t="e">
        <f t="shared" si="72"/>
        <v>#REF!</v>
      </c>
      <c r="R214" s="73" t="e">
        <f t="shared" si="72"/>
        <v>#REF!</v>
      </c>
      <c r="S214" s="73" t="e">
        <f t="shared" si="72"/>
        <v>#REF!</v>
      </c>
      <c r="T214" s="73" t="e">
        <f t="shared" si="72"/>
        <v>#REF!</v>
      </c>
      <c r="U214" s="73" t="e">
        <f t="shared" si="72"/>
        <v>#REF!</v>
      </c>
      <c r="V214" s="73" t="e">
        <f t="shared" si="72"/>
        <v>#REF!</v>
      </c>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3" t="e">
        <f t="shared" ref="AR214:BO214" si="73">+AR212-AR211</f>
        <v>#REF!</v>
      </c>
      <c r="AS214" s="73" t="e">
        <f t="shared" si="73"/>
        <v>#REF!</v>
      </c>
      <c r="AT214" s="73" t="e">
        <f t="shared" si="73"/>
        <v>#REF!</v>
      </c>
      <c r="AU214" s="69" t="e">
        <f t="shared" si="73"/>
        <v>#REF!</v>
      </c>
      <c r="AV214" s="69" t="e">
        <f t="shared" si="73"/>
        <v>#REF!</v>
      </c>
      <c r="AW214" s="69" t="e">
        <f t="shared" si="73"/>
        <v>#REF!</v>
      </c>
      <c r="AX214" s="69" t="e">
        <f t="shared" si="73"/>
        <v>#REF!</v>
      </c>
      <c r="AY214" s="69" t="e">
        <f t="shared" si="73"/>
        <v>#REF!</v>
      </c>
      <c r="AZ214" s="69" t="e">
        <f t="shared" si="73"/>
        <v>#REF!</v>
      </c>
      <c r="BA214" s="69" t="e">
        <f t="shared" si="73"/>
        <v>#REF!</v>
      </c>
      <c r="BB214" s="69" t="e">
        <f t="shared" si="73"/>
        <v>#REF!</v>
      </c>
      <c r="BC214" s="69" t="e">
        <f t="shared" si="73"/>
        <v>#REF!</v>
      </c>
      <c r="BD214" s="69" t="e">
        <f t="shared" si="73"/>
        <v>#REF!</v>
      </c>
      <c r="BE214" s="69" t="e">
        <f t="shared" si="73"/>
        <v>#REF!</v>
      </c>
      <c r="BF214" s="69" t="e">
        <f t="shared" si="73"/>
        <v>#REF!</v>
      </c>
      <c r="BG214" s="69" t="e">
        <f t="shared" si="73"/>
        <v>#REF!</v>
      </c>
      <c r="BH214" s="69" t="e">
        <f t="shared" si="73"/>
        <v>#REF!</v>
      </c>
      <c r="BI214" s="69" t="e">
        <f t="shared" si="73"/>
        <v>#REF!</v>
      </c>
      <c r="BJ214" s="69" t="e">
        <f t="shared" si="73"/>
        <v>#REF!</v>
      </c>
      <c r="BK214" s="69" t="e">
        <f t="shared" si="73"/>
        <v>#REF!</v>
      </c>
      <c r="BL214" s="69" t="e">
        <f t="shared" si="73"/>
        <v>#REF!</v>
      </c>
      <c r="BM214" s="69" t="e">
        <f t="shared" si="73"/>
        <v>#REF!</v>
      </c>
      <c r="BN214" s="69" t="e">
        <f t="shared" si="73"/>
        <v>#REF!</v>
      </c>
      <c r="BO214" s="69" t="e">
        <f t="shared" si="73"/>
        <v>#REF!</v>
      </c>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row>
    <row r="215" spans="1:91" s="59" customFormat="1" x14ac:dyDescent="0.3">
      <c r="A215" s="84" t="str">
        <f t="shared" ref="A215:A222" si="74">+A185</f>
        <v>JUL.24-SEP.24</v>
      </c>
      <c r="B215" s="73">
        <f t="shared" ref="B215:K216" si="75">+W185/B185</f>
        <v>3.4318305965605429</v>
      </c>
      <c r="C215" s="73">
        <f t="shared" si="75"/>
        <v>3.2162687964284902</v>
      </c>
      <c r="D215" s="73">
        <f t="shared" si="75"/>
        <v>5.4115803130921689</v>
      </c>
      <c r="E215" s="73">
        <f t="shared" si="75"/>
        <v>6.7282698875922877</v>
      </c>
      <c r="F215" s="73">
        <f t="shared" si="75"/>
        <v>3.241894634859837</v>
      </c>
      <c r="G215" s="73">
        <f t="shared" si="75"/>
        <v>3.4712657156010831</v>
      </c>
      <c r="H215" s="73">
        <f t="shared" si="75"/>
        <v>1.9825803786182548</v>
      </c>
      <c r="I215" s="73">
        <f t="shared" si="75"/>
        <v>2.5602568761401208</v>
      </c>
      <c r="J215" s="73">
        <f t="shared" si="75"/>
        <v>2.9373011747552189</v>
      </c>
      <c r="K215" s="73">
        <f t="shared" si="75"/>
        <v>3.8965457254103155</v>
      </c>
      <c r="L215" s="73">
        <f t="shared" ref="L215:U216" si="76">+AG185/L185</f>
        <v>4.2867651157001152</v>
      </c>
      <c r="M215" s="73">
        <f t="shared" si="76"/>
        <v>2.5008238844930255</v>
      </c>
      <c r="N215" s="73">
        <f t="shared" si="76"/>
        <v>3.2344975423437319</v>
      </c>
      <c r="O215" s="73">
        <f t="shared" si="76"/>
        <v>1.7428926739553889</v>
      </c>
      <c r="P215" s="73">
        <f t="shared" si="76"/>
        <v>4.143438833882632</v>
      </c>
      <c r="Q215" s="73">
        <f t="shared" si="76"/>
        <v>3.5476767723576037</v>
      </c>
      <c r="R215" s="73">
        <f t="shared" si="76"/>
        <v>5.5949139402466539</v>
      </c>
      <c r="S215" s="73">
        <f t="shared" si="76"/>
        <v>7.688529557331754</v>
      </c>
      <c r="T215" s="73">
        <f t="shared" si="76"/>
        <v>3.6146390948908103</v>
      </c>
      <c r="U215" s="73">
        <f t="shared" si="76"/>
        <v>3.7746327965637785</v>
      </c>
      <c r="V215" s="73">
        <f>+AQ185/V185</f>
        <v>2.1946643245934472</v>
      </c>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3">
        <f t="shared" ref="AR215:BA216" si="77">+BP185/AR185</f>
        <v>3.9032392470246364</v>
      </c>
      <c r="AS215" s="73">
        <f t="shared" si="77"/>
        <v>3.512758541785538</v>
      </c>
      <c r="AT215" s="73">
        <f t="shared" si="77"/>
        <v>1.7217993105742191</v>
      </c>
      <c r="AU215" s="73">
        <f t="shared" si="77"/>
        <v>2.2902036661250853</v>
      </c>
      <c r="AV215" s="73">
        <f t="shared" si="77"/>
        <v>4.0983654216849699</v>
      </c>
      <c r="AW215" s="73">
        <f t="shared" si="77"/>
        <v>1.8522531318151849</v>
      </c>
      <c r="AX215" s="73">
        <f t="shared" si="77"/>
        <v>3.8625315923886312</v>
      </c>
      <c r="AY215" s="73">
        <f t="shared" si="77"/>
        <v>2.0174888710042502</v>
      </c>
      <c r="AZ215" s="73">
        <f t="shared" si="77"/>
        <v>3.7593636718157177</v>
      </c>
      <c r="BA215" s="73">
        <f t="shared" si="77"/>
        <v>3.3841725514276941</v>
      </c>
      <c r="BB215" s="73">
        <f t="shared" ref="BB215:BK216" si="78">+BZ185/BB185</f>
        <v>1.7520267851502453</v>
      </c>
      <c r="BC215" s="73">
        <f t="shared" si="78"/>
        <v>2.3380007351157808</v>
      </c>
      <c r="BD215" s="73">
        <f t="shared" si="78"/>
        <v>3.6790168543396664</v>
      </c>
      <c r="BE215" s="73">
        <f t="shared" si="78"/>
        <v>1.9104606909624013</v>
      </c>
      <c r="BF215" s="73">
        <f t="shared" si="78"/>
        <v>2.9461099278232346</v>
      </c>
      <c r="BG215" s="73">
        <f t="shared" si="78"/>
        <v>1.700926745951417</v>
      </c>
      <c r="BH215" s="73">
        <f t="shared" si="78"/>
        <v>4.4593769724872834</v>
      </c>
      <c r="BI215" s="73">
        <f t="shared" si="78"/>
        <v>3.83772558800097</v>
      </c>
      <c r="BJ215" s="73">
        <f t="shared" si="78"/>
        <v>1.6865520065520065</v>
      </c>
      <c r="BK215" s="73">
        <f t="shared" si="78"/>
        <v>2.234263339946974</v>
      </c>
      <c r="BL215" s="73">
        <f t="shared" ref="BL215:BO216" si="79">+CJ185/BL185</f>
        <v>5.2141364284887981</v>
      </c>
      <c r="BM215" s="73">
        <f t="shared" si="79"/>
        <v>1.5055560455066583</v>
      </c>
      <c r="BN215" s="73">
        <f t="shared" si="79"/>
        <v>4.4060612248370683</v>
      </c>
      <c r="BO215" s="73">
        <f t="shared" si="79"/>
        <v>2.2264069218886986</v>
      </c>
      <c r="BP215" s="82"/>
      <c r="BQ215" s="82"/>
      <c r="BR215" s="82"/>
      <c r="BS215" s="82"/>
      <c r="BT215" s="82"/>
      <c r="BU215" s="82"/>
      <c r="BV215" s="82"/>
      <c r="BW215" s="82"/>
      <c r="BX215" s="82"/>
      <c r="BY215" s="82"/>
      <c r="BZ215" s="82"/>
      <c r="CA215" s="82"/>
      <c r="CB215" s="82"/>
      <c r="CC215" s="82"/>
      <c r="CD215" s="82"/>
      <c r="CE215" s="82"/>
      <c r="CF215" s="82"/>
      <c r="CG215" s="82"/>
      <c r="CH215" s="82"/>
      <c r="CI215" s="82"/>
      <c r="CJ215" s="82"/>
      <c r="CK215" s="82"/>
      <c r="CL215" s="82"/>
      <c r="CM215" s="82"/>
    </row>
    <row r="216" spans="1:91" s="59" customFormat="1" x14ac:dyDescent="0.3">
      <c r="A216" s="84" t="str">
        <f t="shared" si="74"/>
        <v>JUL.25-SEP.25</v>
      </c>
      <c r="B216" s="73">
        <f t="shared" si="75"/>
        <v>3.3987402968338016</v>
      </c>
      <c r="C216" s="73">
        <f t="shared" si="75"/>
        <v>3.191215727155293</v>
      </c>
      <c r="D216" s="73">
        <f t="shared" si="75"/>
        <v>5.3981203991380369</v>
      </c>
      <c r="E216" s="73">
        <f t="shared" si="75"/>
        <v>6.6089014347423527</v>
      </c>
      <c r="F216" s="73">
        <f t="shared" si="75"/>
        <v>3.1256132118831297</v>
      </c>
      <c r="G216" s="73">
        <f t="shared" si="75"/>
        <v>3.4479617946443386</v>
      </c>
      <c r="H216" s="73">
        <f t="shared" si="75"/>
        <v>2.0338439538960369</v>
      </c>
      <c r="I216" s="73">
        <f t="shared" si="75"/>
        <v>2.5388882547430534</v>
      </c>
      <c r="J216" s="73">
        <f t="shared" si="75"/>
        <v>2.903370060375019</v>
      </c>
      <c r="K216" s="73">
        <f t="shared" si="75"/>
        <v>3.9649769939051733</v>
      </c>
      <c r="L216" s="73">
        <f t="shared" si="76"/>
        <v>4.2229835126396793</v>
      </c>
      <c r="M216" s="73">
        <f t="shared" si="76"/>
        <v>2.4269361475217495</v>
      </c>
      <c r="N216" s="73">
        <f t="shared" si="76"/>
        <v>3.1546085961388846</v>
      </c>
      <c r="O216" s="73">
        <f t="shared" si="76"/>
        <v>1.7716682991318498</v>
      </c>
      <c r="P216" s="73">
        <f t="shared" si="76"/>
        <v>4.0893228290488333</v>
      </c>
      <c r="Q216" s="73">
        <f t="shared" si="76"/>
        <v>3.5482532738222163</v>
      </c>
      <c r="R216" s="73">
        <f t="shared" si="76"/>
        <v>5.5515470465102119</v>
      </c>
      <c r="S216" s="73">
        <f t="shared" si="76"/>
        <v>7.5712569792726212</v>
      </c>
      <c r="T216" s="73">
        <f t="shared" si="76"/>
        <v>3.4738519678656683</v>
      </c>
      <c r="U216" s="73">
        <f t="shared" si="76"/>
        <v>3.8103291008395144</v>
      </c>
      <c r="V216" s="73">
        <f>+AQ186/V186</f>
        <v>2.2436628647246102</v>
      </c>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3">
        <f t="shared" si="77"/>
        <v>3.7621890420064941</v>
      </c>
      <c r="AS216" s="73">
        <f t="shared" si="77"/>
        <v>3.5029386257097568</v>
      </c>
      <c r="AT216" s="73">
        <f t="shared" si="77"/>
        <v>1.7264659114252456</v>
      </c>
      <c r="AU216" s="73">
        <f t="shared" si="77"/>
        <v>2.2987131515288812</v>
      </c>
      <c r="AV216" s="73">
        <f t="shared" si="77"/>
        <v>3.9468954457859367</v>
      </c>
      <c r="AW216" s="73">
        <f t="shared" si="77"/>
        <v>1.8336298418121912</v>
      </c>
      <c r="AX216" s="73">
        <f t="shared" si="77"/>
        <v>3.831642953195558</v>
      </c>
      <c r="AY216" s="73">
        <f t="shared" si="77"/>
        <v>2.010728392078867</v>
      </c>
      <c r="AZ216" s="73">
        <f t="shared" si="77"/>
        <v>3.5814512093994813</v>
      </c>
      <c r="BA216" s="73">
        <f t="shared" si="77"/>
        <v>3.396251569996088</v>
      </c>
      <c r="BB216" s="73">
        <f t="shared" si="78"/>
        <v>1.7390052806416179</v>
      </c>
      <c r="BC216" s="73">
        <f t="shared" si="78"/>
        <v>2.3641129657690336</v>
      </c>
      <c r="BD216" s="73">
        <f t="shared" si="78"/>
        <v>3.5038508168965943</v>
      </c>
      <c r="BE216" s="73">
        <f t="shared" si="78"/>
        <v>1.875680702276447</v>
      </c>
      <c r="BF216" s="73">
        <f t="shared" si="78"/>
        <v>2.9194567789624823</v>
      </c>
      <c r="BG216" s="73">
        <f t="shared" si="78"/>
        <v>1.7274741915360312</v>
      </c>
      <c r="BH216" s="73">
        <f t="shared" si="78"/>
        <v>4.5422754834666126</v>
      </c>
      <c r="BI216" s="73">
        <f t="shared" si="78"/>
        <v>3.7916121169916432</v>
      </c>
      <c r="BJ216" s="73">
        <f t="shared" si="78"/>
        <v>1.7095010558717205</v>
      </c>
      <c r="BK216" s="73">
        <f t="shared" si="78"/>
        <v>2.2201837753894553</v>
      </c>
      <c r="BL216" s="73">
        <f t="shared" si="79"/>
        <v>5.1988755989887938</v>
      </c>
      <c r="BM216" s="73">
        <f t="shared" si="79"/>
        <v>1.5680184201870213</v>
      </c>
      <c r="BN216" s="73">
        <f t="shared" si="79"/>
        <v>4.3663627295115184</v>
      </c>
      <c r="BO216" s="73">
        <f t="shared" si="79"/>
        <v>2.2093918099973009</v>
      </c>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row>
    <row r="217" spans="1:91" s="59" customFormat="1" x14ac:dyDescent="0.3">
      <c r="A217" s="85" t="str">
        <f t="shared" si="74"/>
        <v>% VAR</v>
      </c>
      <c r="B217" s="72">
        <f>(B216/B215)-1</f>
        <v>-9.6421716619419229E-3</v>
      </c>
      <c r="C217" s="72">
        <f t="shared" ref="C217:V217" si="80">(C216/C215)-1</f>
        <v>-7.7894824279044483E-3</v>
      </c>
      <c r="D217" s="72">
        <f t="shared" si="80"/>
        <v>-2.4872427600434177E-3</v>
      </c>
      <c r="E217" s="72">
        <f t="shared" si="80"/>
        <v>-1.7741329471646861E-2</v>
      </c>
      <c r="F217" s="72">
        <f t="shared" si="80"/>
        <v>-3.5868353562864885E-2</v>
      </c>
      <c r="G217" s="72">
        <f t="shared" si="80"/>
        <v>-6.7133785961727144E-3</v>
      </c>
      <c r="H217" s="72">
        <f t="shared" si="80"/>
        <v>2.5856997189445563E-2</v>
      </c>
      <c r="I217" s="72">
        <f t="shared" si="80"/>
        <v>-8.3462802487549448E-3</v>
      </c>
      <c r="J217" s="72">
        <f t="shared" si="80"/>
        <v>-1.1551799547088515E-2</v>
      </c>
      <c r="K217" s="72">
        <f t="shared" si="80"/>
        <v>1.7562033995546678E-2</v>
      </c>
      <c r="L217" s="72">
        <f t="shared" si="80"/>
        <v>-1.4878725878130883E-2</v>
      </c>
      <c r="M217" s="72">
        <f t="shared" si="80"/>
        <v>-2.9545358003590372E-2</v>
      </c>
      <c r="N217" s="72">
        <f t="shared" si="80"/>
        <v>-2.4699028259876021E-2</v>
      </c>
      <c r="O217" s="72">
        <f t="shared" si="80"/>
        <v>1.6510268019634511E-2</v>
      </c>
      <c r="P217" s="72">
        <f t="shared" si="80"/>
        <v>-1.3060650103307814E-2</v>
      </c>
      <c r="Q217" s="72">
        <f t="shared" si="80"/>
        <v>1.6250112442728337E-4</v>
      </c>
      <c r="R217" s="72">
        <f t="shared" si="80"/>
        <v>-7.7511279350491735E-3</v>
      </c>
      <c r="S217" s="72">
        <f t="shared" si="80"/>
        <v>-1.5252926737766459E-2</v>
      </c>
      <c r="T217" s="72">
        <f t="shared" si="80"/>
        <v>-3.8949151859763997E-2</v>
      </c>
      <c r="U217" s="72">
        <f t="shared" si="80"/>
        <v>9.4568945377235814E-3</v>
      </c>
      <c r="V217" s="72">
        <f t="shared" si="80"/>
        <v>2.2326211613359126E-2</v>
      </c>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f t="shared" ref="AR217:BO217" si="81">(AR216/AR215)-1</f>
        <v>-3.6136704949782938E-2</v>
      </c>
      <c r="AS217" s="72">
        <f t="shared" si="81"/>
        <v>-2.7954998782210305E-3</v>
      </c>
      <c r="AT217" s="72">
        <f t="shared" si="81"/>
        <v>2.7103047505985245E-3</v>
      </c>
      <c r="AU217" s="83">
        <f t="shared" si="81"/>
        <v>3.7156020356012842E-3</v>
      </c>
      <c r="AV217" s="83">
        <f t="shared" si="81"/>
        <v>-3.6958631140499687E-2</v>
      </c>
      <c r="AW217" s="83">
        <f t="shared" si="81"/>
        <v>-1.0054397902268919E-2</v>
      </c>
      <c r="AX217" s="83">
        <f t="shared" si="81"/>
        <v>-7.9969932812824496E-3</v>
      </c>
      <c r="AY217" s="83">
        <f t="shared" si="81"/>
        <v>-3.3509374066673647E-3</v>
      </c>
      <c r="AZ217" s="83">
        <f t="shared" si="81"/>
        <v>-4.7325153389671248E-2</v>
      </c>
      <c r="BA217" s="83">
        <f t="shared" si="81"/>
        <v>3.5692679332495203E-3</v>
      </c>
      <c r="BB217" s="83">
        <f t="shared" si="81"/>
        <v>-7.432251960412195E-3</v>
      </c>
      <c r="BC217" s="83">
        <f t="shared" si="81"/>
        <v>1.1168615245092939E-2</v>
      </c>
      <c r="BD217" s="83">
        <f t="shared" si="81"/>
        <v>-4.7612186727671868E-2</v>
      </c>
      <c r="BE217" s="83">
        <f t="shared" si="81"/>
        <v>-1.8205027117534578E-2</v>
      </c>
      <c r="BF217" s="83">
        <f t="shared" si="81"/>
        <v>-9.0468955720349742E-3</v>
      </c>
      <c r="BG217" s="83">
        <f t="shared" si="81"/>
        <v>1.5607636041824247E-2</v>
      </c>
      <c r="BH217" s="83">
        <f t="shared" si="81"/>
        <v>1.8589706923362259E-2</v>
      </c>
      <c r="BI217" s="83">
        <f t="shared" si="81"/>
        <v>-1.2015833324171221E-2</v>
      </c>
      <c r="BJ217" s="83">
        <f t="shared" si="81"/>
        <v>1.3607080736651067E-2</v>
      </c>
      <c r="BK217" s="83">
        <f t="shared" si="81"/>
        <v>-6.3016584955705168E-3</v>
      </c>
      <c r="BL217" s="83">
        <f t="shared" si="81"/>
        <v>-2.9268182199112536E-3</v>
      </c>
      <c r="BM217" s="83">
        <f t="shared" si="81"/>
        <v>4.1487910640578551E-2</v>
      </c>
      <c r="BN217" s="83">
        <f t="shared" si="81"/>
        <v>-9.0099736022206667E-3</v>
      </c>
      <c r="BO217" s="83">
        <f t="shared" si="81"/>
        <v>-7.6424088175954807E-3</v>
      </c>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row>
    <row r="218" spans="1:91" s="59" customFormat="1" x14ac:dyDescent="0.3">
      <c r="A218" s="85" t="str">
        <f t="shared" si="74"/>
        <v>DIF</v>
      </c>
      <c r="B218" s="73">
        <f>+B216-B215</f>
        <v>-3.3090299726741268E-2</v>
      </c>
      <c r="C218" s="73">
        <f t="shared" ref="C218:V218" si="82">+C216-C215</f>
        <v>-2.505306927319717E-2</v>
      </c>
      <c r="D218" s="73">
        <f t="shared" si="82"/>
        <v>-1.3459913954132041E-2</v>
      </c>
      <c r="E218" s="73">
        <f t="shared" si="82"/>
        <v>-0.11936845284993503</v>
      </c>
      <c r="F218" s="73">
        <f t="shared" si="82"/>
        <v>-0.11628142297670729</v>
      </c>
      <c r="G218" s="73">
        <f t="shared" si="82"/>
        <v>-2.3303920956744495E-2</v>
      </c>
      <c r="H218" s="73">
        <f t="shared" si="82"/>
        <v>5.1263575277782136E-2</v>
      </c>
      <c r="I218" s="73">
        <f t="shared" si="82"/>
        <v>-2.1368621397067411E-2</v>
      </c>
      <c r="J218" s="73">
        <f t="shared" si="82"/>
        <v>-3.3931114380199912E-2</v>
      </c>
      <c r="K218" s="73">
        <f t="shared" si="82"/>
        <v>6.8431268494857811E-2</v>
      </c>
      <c r="L218" s="73">
        <f t="shared" si="82"/>
        <v>-6.3781603060435899E-2</v>
      </c>
      <c r="M218" s="73">
        <f t="shared" si="82"/>
        <v>-7.3887736971276041E-2</v>
      </c>
      <c r="N218" s="73">
        <f t="shared" si="82"/>
        <v>-7.9888946204847322E-2</v>
      </c>
      <c r="O218" s="73">
        <f t="shared" si="82"/>
        <v>2.8775625176460817E-2</v>
      </c>
      <c r="P218" s="73">
        <f t="shared" si="82"/>
        <v>-5.4116004833798748E-2</v>
      </c>
      <c r="Q218" s="73">
        <f t="shared" si="82"/>
        <v>5.7650146461263319E-4</v>
      </c>
      <c r="R218" s="73">
        <f t="shared" si="82"/>
        <v>-4.336689373644198E-2</v>
      </c>
      <c r="S218" s="73">
        <f t="shared" si="82"/>
        <v>-0.11727257805913283</v>
      </c>
      <c r="T218" s="73">
        <f t="shared" si="82"/>
        <v>-0.14078712702514196</v>
      </c>
      <c r="U218" s="73">
        <f t="shared" si="82"/>
        <v>3.5696304275735891E-2</v>
      </c>
      <c r="V218" s="73">
        <f t="shared" si="82"/>
        <v>4.8998540131163004E-2</v>
      </c>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3">
        <f t="shared" ref="AR218:BO218" si="83">+AR216-AR215</f>
        <v>-0.14105020501814236</v>
      </c>
      <c r="AS218" s="73">
        <f t="shared" si="83"/>
        <v>-9.8199160757812542E-3</v>
      </c>
      <c r="AT218" s="73">
        <f t="shared" si="83"/>
        <v>4.6666008510265478E-3</v>
      </c>
      <c r="AU218" s="69">
        <f t="shared" si="83"/>
        <v>8.5094854037959244E-3</v>
      </c>
      <c r="AV218" s="69">
        <f t="shared" si="83"/>
        <v>-0.15146997589903322</v>
      </c>
      <c r="AW218" s="69">
        <f t="shared" si="83"/>
        <v>-1.8623290002993675E-2</v>
      </c>
      <c r="AX218" s="69">
        <f t="shared" si="83"/>
        <v>-3.0888639193073164E-2</v>
      </c>
      <c r="AY218" s="69">
        <f t="shared" si="83"/>
        <v>-6.7604789253832287E-3</v>
      </c>
      <c r="AZ218" s="69">
        <f t="shared" si="83"/>
        <v>-0.17791246241623648</v>
      </c>
      <c r="BA218" s="69">
        <f t="shared" si="83"/>
        <v>1.2079018568393884E-2</v>
      </c>
      <c r="BB218" s="69">
        <f t="shared" si="83"/>
        <v>-1.3021504508627491E-2</v>
      </c>
      <c r="BC218" s="69">
        <f t="shared" si="83"/>
        <v>2.6112230653252855E-2</v>
      </c>
      <c r="BD218" s="69">
        <f t="shared" si="83"/>
        <v>-0.17516603744307213</v>
      </c>
      <c r="BE218" s="69">
        <f t="shared" si="83"/>
        <v>-3.4779988685954333E-2</v>
      </c>
      <c r="BF218" s="69">
        <f t="shared" si="83"/>
        <v>-2.6653148860752207E-2</v>
      </c>
      <c r="BG218" s="69">
        <f t="shared" si="83"/>
        <v>2.6547445584614193E-2</v>
      </c>
      <c r="BH218" s="69">
        <f t="shared" si="83"/>
        <v>8.289851097932921E-2</v>
      </c>
      <c r="BI218" s="69">
        <f t="shared" si="83"/>
        <v>-4.6113471009326723E-2</v>
      </c>
      <c r="BJ218" s="69">
        <f t="shared" si="83"/>
        <v>2.2949049319713977E-2</v>
      </c>
      <c r="BK218" s="69">
        <f t="shared" si="83"/>
        <v>-1.4079564557518687E-2</v>
      </c>
      <c r="BL218" s="69">
        <f t="shared" si="83"/>
        <v>-1.5260829500004292E-2</v>
      </c>
      <c r="BM218" s="69">
        <f t="shared" si="83"/>
        <v>6.2462374680362975E-2</v>
      </c>
      <c r="BN218" s="69">
        <f t="shared" si="83"/>
        <v>-3.9698495325549921E-2</v>
      </c>
      <c r="BO218" s="69">
        <f t="shared" si="83"/>
        <v>-1.7015111891397705E-2</v>
      </c>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row>
    <row r="219" spans="1:91" s="59" customFormat="1" x14ac:dyDescent="0.3">
      <c r="A219" s="84" t="str">
        <f t="shared" si="74"/>
        <v>AÑO 2023</v>
      </c>
      <c r="B219" s="73">
        <f t="shared" ref="B219:K220" si="84">+W189/B189</f>
        <v>3.0941097708499514</v>
      </c>
      <c r="C219" s="73">
        <f t="shared" si="84"/>
        <v>2.7261666763475327</v>
      </c>
      <c r="D219" s="73">
        <f t="shared" si="84"/>
        <v>5.1175527605071167</v>
      </c>
      <c r="E219" s="73">
        <f t="shared" si="84"/>
        <v>6.5244034573248157</v>
      </c>
      <c r="F219" s="73">
        <f t="shared" si="84"/>
        <v>2.7674797986239983</v>
      </c>
      <c r="G219" s="73">
        <f t="shared" si="84"/>
        <v>3.0843066395019365</v>
      </c>
      <c r="H219" s="73">
        <f t="shared" si="84"/>
        <v>1.9913203872003764</v>
      </c>
      <c r="I219" s="73">
        <f t="shared" si="84"/>
        <v>2.224989382735628</v>
      </c>
      <c r="J219" s="73">
        <f t="shared" si="84"/>
        <v>2.3159223977286749</v>
      </c>
      <c r="K219" s="73">
        <f t="shared" si="84"/>
        <v>3.485801390635777</v>
      </c>
      <c r="L219" s="73">
        <f t="shared" ref="L219:U220" si="85">+AG189/L189</f>
        <v>3.7880911934142705</v>
      </c>
      <c r="M219" s="73">
        <f t="shared" si="85"/>
        <v>2.1576734040330798</v>
      </c>
      <c r="N219" s="73">
        <f t="shared" si="85"/>
        <v>2.7251902207808407</v>
      </c>
      <c r="O219" s="73">
        <f t="shared" si="85"/>
        <v>1.7443258317474488</v>
      </c>
      <c r="P219" s="73">
        <f t="shared" si="85"/>
        <v>3.924152060345957</v>
      </c>
      <c r="Q219" s="73">
        <f t="shared" si="85"/>
        <v>3.2378632245546584</v>
      </c>
      <c r="R219" s="73">
        <f t="shared" si="85"/>
        <v>5.3759856479319552</v>
      </c>
      <c r="S219" s="73">
        <f t="shared" si="85"/>
        <v>7.3197097363695827</v>
      </c>
      <c r="T219" s="73">
        <f t="shared" si="85"/>
        <v>3.137485942715605</v>
      </c>
      <c r="U219" s="73">
        <f t="shared" si="85"/>
        <v>3.5768957190652451</v>
      </c>
      <c r="V219" s="73">
        <f>+AQ189/V189</f>
        <v>2.2685817958965484</v>
      </c>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3">
        <f t="shared" ref="AR219:BA220" si="86">+BP189/AR189</f>
        <v>3.4531983224871832</v>
      </c>
      <c r="AS219" s="73">
        <f t="shared" si="86"/>
        <v>2.8156814054899009</v>
      </c>
      <c r="AT219" s="73">
        <f t="shared" si="86"/>
        <v>1.7240277179727348</v>
      </c>
      <c r="AU219" s="73">
        <f t="shared" si="86"/>
        <v>2.0152441460880683</v>
      </c>
      <c r="AV219" s="73">
        <f t="shared" si="86"/>
        <v>3.3705760575736612</v>
      </c>
      <c r="AW219" s="73">
        <f t="shared" si="86"/>
        <v>1.8429090037961153</v>
      </c>
      <c r="AX219" s="73">
        <f t="shared" si="86"/>
        <v>3.4224790657844912</v>
      </c>
      <c r="AY219" s="73">
        <f t="shared" si="86"/>
        <v>1.9806685135220112</v>
      </c>
      <c r="AZ219" s="73">
        <f t="shared" si="86"/>
        <v>3.2200577839695566</v>
      </c>
      <c r="BA219" s="73">
        <f t="shared" si="86"/>
        <v>2.5560677211690641</v>
      </c>
      <c r="BB219" s="73">
        <f t="shared" ref="BB219:BK220" si="87">+BZ189/BB189</f>
        <v>1.7824063108394619</v>
      </c>
      <c r="BC219" s="73">
        <f t="shared" si="87"/>
        <v>1.9727951273231548</v>
      </c>
      <c r="BD219" s="73">
        <f t="shared" si="87"/>
        <v>2.9531453357122914</v>
      </c>
      <c r="BE219" s="73">
        <f t="shared" si="87"/>
        <v>1.8562020866361928</v>
      </c>
      <c r="BF219" s="73">
        <f t="shared" si="87"/>
        <v>2.3976563988253545</v>
      </c>
      <c r="BG219" s="73">
        <f t="shared" si="87"/>
        <v>1.733468368735813</v>
      </c>
      <c r="BH219" s="73">
        <f t="shared" si="87"/>
        <v>4.3170342767535379</v>
      </c>
      <c r="BI219" s="73">
        <f t="shared" si="87"/>
        <v>3.4001397740432173</v>
      </c>
      <c r="BJ219" s="73">
        <f t="shared" si="87"/>
        <v>1.6308707665151134</v>
      </c>
      <c r="BK219" s="73">
        <f t="shared" si="87"/>
        <v>2.0757845755228299</v>
      </c>
      <c r="BL219" s="73">
        <f t="shared" ref="BL219:BO220" si="88">+CJ189/BL189</f>
        <v>4.6468573082279736</v>
      </c>
      <c r="BM219" s="73">
        <f t="shared" si="88"/>
        <v>1.7486355909456921</v>
      </c>
      <c r="BN219" s="73">
        <f t="shared" si="88"/>
        <v>4.0699560915057713</v>
      </c>
      <c r="BO219" s="73">
        <f t="shared" si="88"/>
        <v>2.2219791075156001</v>
      </c>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row>
    <row r="220" spans="1:91" s="59" customFormat="1" x14ac:dyDescent="0.3">
      <c r="A220" s="84" t="str">
        <f t="shared" si="74"/>
        <v>AÑO 2024</v>
      </c>
      <c r="B220" s="73">
        <f t="shared" si="84"/>
        <v>3.1253945479939644</v>
      </c>
      <c r="C220" s="73">
        <f t="shared" si="84"/>
        <v>2.7895130836595867</v>
      </c>
      <c r="D220" s="73">
        <f t="shared" si="84"/>
        <v>5.0821383086218335</v>
      </c>
      <c r="E220" s="73">
        <f t="shared" si="84"/>
        <v>6.5598581308053268</v>
      </c>
      <c r="F220" s="73">
        <f t="shared" si="84"/>
        <v>2.7980877736182386</v>
      </c>
      <c r="G220" s="73">
        <f t="shared" si="84"/>
        <v>3.1931602469446343</v>
      </c>
      <c r="H220" s="73">
        <f t="shared" si="84"/>
        <v>2.0149180684072898</v>
      </c>
      <c r="I220" s="73">
        <f t="shared" si="84"/>
        <v>2.2463986144758818</v>
      </c>
      <c r="J220" s="73">
        <f t="shared" si="84"/>
        <v>2.3795648320839309</v>
      </c>
      <c r="K220" s="73">
        <f t="shared" si="84"/>
        <v>3.3870021498428007</v>
      </c>
      <c r="L220" s="73">
        <f t="shared" si="85"/>
        <v>3.8769054822212206</v>
      </c>
      <c r="M220" s="73">
        <f t="shared" si="85"/>
        <v>2.1683809160007348</v>
      </c>
      <c r="N220" s="73">
        <f t="shared" si="85"/>
        <v>2.8306392155245961</v>
      </c>
      <c r="O220" s="73">
        <f t="shared" si="85"/>
        <v>1.7646076551328482</v>
      </c>
      <c r="P220" s="73">
        <f t="shared" si="85"/>
        <v>3.8974072186254847</v>
      </c>
      <c r="Q220" s="73">
        <f t="shared" si="85"/>
        <v>3.2397146340033434</v>
      </c>
      <c r="R220" s="73">
        <f t="shared" si="85"/>
        <v>5.3348673566513893</v>
      </c>
      <c r="S220" s="73">
        <f t="shared" si="85"/>
        <v>7.2945643642364653</v>
      </c>
      <c r="T220" s="73">
        <f t="shared" si="85"/>
        <v>3.1423725183907134</v>
      </c>
      <c r="U220" s="73">
        <f t="shared" si="85"/>
        <v>3.6430031133121172</v>
      </c>
      <c r="V220" s="73">
        <f>+AQ190/V190</f>
        <v>2.26593611825156</v>
      </c>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3">
        <f t="shared" si="86"/>
        <v>3.4753319823159217</v>
      </c>
      <c r="AS220" s="73">
        <f t="shared" si="86"/>
        <v>2.9622280240029695</v>
      </c>
      <c r="AT220" s="73">
        <f t="shared" si="86"/>
        <v>1.7310154276024503</v>
      </c>
      <c r="AU220" s="73">
        <f t="shared" si="86"/>
        <v>2.0852213441754244</v>
      </c>
      <c r="AV220" s="73">
        <f t="shared" si="86"/>
        <v>3.5323656811492334</v>
      </c>
      <c r="AW220" s="73">
        <f t="shared" si="86"/>
        <v>1.7955656771985802</v>
      </c>
      <c r="AX220" s="73">
        <f t="shared" si="86"/>
        <v>3.4996025714768217</v>
      </c>
      <c r="AY220" s="73">
        <f t="shared" si="86"/>
        <v>2.0227616589250133</v>
      </c>
      <c r="AZ220" s="73">
        <f t="shared" si="86"/>
        <v>3.3130989856593214</v>
      </c>
      <c r="BA220" s="73">
        <f t="shared" si="86"/>
        <v>2.7019801862248318</v>
      </c>
      <c r="BB220" s="73">
        <f t="shared" si="87"/>
        <v>1.7722496485734063</v>
      </c>
      <c r="BC220" s="73">
        <f t="shared" si="87"/>
        <v>2.0313926145016761</v>
      </c>
      <c r="BD220" s="73">
        <f t="shared" si="87"/>
        <v>3.0737583244975517</v>
      </c>
      <c r="BE220" s="73">
        <f t="shared" si="87"/>
        <v>1.8175288197656942</v>
      </c>
      <c r="BF220" s="73">
        <f t="shared" si="87"/>
        <v>2.4075835422128278</v>
      </c>
      <c r="BG220" s="73">
        <f t="shared" si="87"/>
        <v>1.7384674590847708</v>
      </c>
      <c r="BH220" s="73">
        <f t="shared" si="87"/>
        <v>4.029480903125215</v>
      </c>
      <c r="BI220" s="73">
        <f t="shared" si="87"/>
        <v>3.5069167635985599</v>
      </c>
      <c r="BJ220" s="73">
        <f t="shared" si="87"/>
        <v>1.6768689160477164</v>
      </c>
      <c r="BK220" s="73">
        <f t="shared" si="87"/>
        <v>2.1485184445383032</v>
      </c>
      <c r="BL220" s="73">
        <f t="shared" si="88"/>
        <v>4.8208205862860742</v>
      </c>
      <c r="BM220" s="73">
        <f t="shared" si="88"/>
        <v>1.6467780745128111</v>
      </c>
      <c r="BN220" s="73">
        <f t="shared" si="88"/>
        <v>4.110606797173884</v>
      </c>
      <c r="BO220" s="73">
        <f t="shared" si="88"/>
        <v>2.2482736023273637</v>
      </c>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row>
    <row r="221" spans="1:91" s="59" customFormat="1" x14ac:dyDescent="0.3">
      <c r="A221" s="85" t="str">
        <f t="shared" si="74"/>
        <v>% VAR</v>
      </c>
      <c r="B221" s="72">
        <f>(B220/B219)-1</f>
        <v>1.0111075385479618E-2</v>
      </c>
      <c r="C221" s="72">
        <f t="shared" ref="C221:V221" si="89">(C220/C219)-1</f>
        <v>2.3236439599109371E-2</v>
      </c>
      <c r="D221" s="72">
        <f t="shared" si="89"/>
        <v>-6.9201928231363841E-3</v>
      </c>
      <c r="E221" s="72">
        <f t="shared" si="89"/>
        <v>5.4341632476309076E-3</v>
      </c>
      <c r="F221" s="72">
        <f t="shared" si="89"/>
        <v>1.1059872960756056E-2</v>
      </c>
      <c r="G221" s="72">
        <f t="shared" si="89"/>
        <v>3.5292731938052713E-2</v>
      </c>
      <c r="H221" s="72">
        <f t="shared" si="89"/>
        <v>1.1850268474421499E-2</v>
      </c>
      <c r="I221" s="72">
        <f t="shared" si="89"/>
        <v>9.6221725399565639E-3</v>
      </c>
      <c r="J221" s="72">
        <f t="shared" si="89"/>
        <v>2.7480382942741466E-2</v>
      </c>
      <c r="K221" s="72">
        <f t="shared" si="89"/>
        <v>-2.8343336214848525E-2</v>
      </c>
      <c r="L221" s="72">
        <f t="shared" si="89"/>
        <v>2.344565752835015E-2</v>
      </c>
      <c r="M221" s="72">
        <f t="shared" si="89"/>
        <v>4.962526741832507E-3</v>
      </c>
      <c r="N221" s="72">
        <f t="shared" si="89"/>
        <v>3.869417772735928E-2</v>
      </c>
      <c r="O221" s="72">
        <f t="shared" si="89"/>
        <v>1.1627313553615792E-2</v>
      </c>
      <c r="P221" s="72">
        <f t="shared" si="89"/>
        <v>-6.8154447914320349E-3</v>
      </c>
      <c r="Q221" s="72">
        <f t="shared" si="89"/>
        <v>5.7179977049215402E-4</v>
      </c>
      <c r="R221" s="72">
        <f t="shared" si="89"/>
        <v>-7.6485121005454015E-3</v>
      </c>
      <c r="S221" s="72">
        <f t="shared" si="89"/>
        <v>-3.4352963490037469E-3</v>
      </c>
      <c r="T221" s="72">
        <f t="shared" si="89"/>
        <v>1.5574812969134655E-3</v>
      </c>
      <c r="U221" s="72">
        <f t="shared" si="89"/>
        <v>1.84817784579272E-2</v>
      </c>
      <c r="V221" s="72">
        <f t="shared" si="89"/>
        <v>-1.1662253703057512E-3</v>
      </c>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f t="shared" ref="AR221:BO221" si="90">(AR220/AR219)-1</f>
        <v>6.4096115431901968E-3</v>
      </c>
      <c r="AS221" s="72">
        <f t="shared" si="90"/>
        <v>5.2046591005409093E-2</v>
      </c>
      <c r="AT221" s="72">
        <f t="shared" si="90"/>
        <v>4.0531306758411212E-3</v>
      </c>
      <c r="AU221" s="83">
        <f t="shared" si="90"/>
        <v>3.4723930707449835E-2</v>
      </c>
      <c r="AV221" s="83">
        <f t="shared" si="90"/>
        <v>4.8000585304114995E-2</v>
      </c>
      <c r="AW221" s="83">
        <f t="shared" si="90"/>
        <v>-2.5689454281255908E-2</v>
      </c>
      <c r="AX221" s="83">
        <f t="shared" si="90"/>
        <v>2.2534398081015761E-2</v>
      </c>
      <c r="AY221" s="83">
        <f t="shared" si="90"/>
        <v>2.1251988970204971E-2</v>
      </c>
      <c r="AZ221" s="83">
        <f t="shared" si="90"/>
        <v>2.8894264616291299E-2</v>
      </c>
      <c r="BA221" s="83">
        <f t="shared" si="90"/>
        <v>5.7084741475093681E-2</v>
      </c>
      <c r="BB221" s="83">
        <f t="shared" si="90"/>
        <v>-5.6982867510563251E-3</v>
      </c>
      <c r="BC221" s="83">
        <f t="shared" si="90"/>
        <v>2.9702773677280359E-2</v>
      </c>
      <c r="BD221" s="83">
        <f t="shared" si="90"/>
        <v>4.0842212310613801E-2</v>
      </c>
      <c r="BE221" s="83">
        <f t="shared" si="90"/>
        <v>-2.0834620943984694E-2</v>
      </c>
      <c r="BF221" s="83">
        <f t="shared" si="90"/>
        <v>4.1403528013175261E-3</v>
      </c>
      <c r="BG221" s="83">
        <f t="shared" si="90"/>
        <v>2.8838659182477411E-3</v>
      </c>
      <c r="BH221" s="83">
        <f t="shared" si="90"/>
        <v>-6.6609008683749971E-2</v>
      </c>
      <c r="BI221" s="83">
        <f t="shared" si="90"/>
        <v>3.140370592129238E-2</v>
      </c>
      <c r="BJ221" s="83">
        <f t="shared" si="90"/>
        <v>2.8204656357225133E-2</v>
      </c>
      <c r="BK221" s="83">
        <f t="shared" si="90"/>
        <v>3.5039218362605817E-2</v>
      </c>
      <c r="BL221" s="83">
        <f t="shared" si="90"/>
        <v>3.7436759194234837E-2</v>
      </c>
      <c r="BM221" s="83">
        <f t="shared" si="90"/>
        <v>-5.8249710208514438E-2</v>
      </c>
      <c r="BN221" s="83">
        <f t="shared" si="90"/>
        <v>9.9879961243201087E-3</v>
      </c>
      <c r="BO221" s="83">
        <f t="shared" si="90"/>
        <v>1.1833817304053529E-2</v>
      </c>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row>
    <row r="222" spans="1:91" s="59" customFormat="1" x14ac:dyDescent="0.3">
      <c r="A222" s="85" t="str">
        <f t="shared" si="74"/>
        <v>DIF</v>
      </c>
      <c r="B222" s="73">
        <f>+B220-B219</f>
        <v>3.128477714401301E-2</v>
      </c>
      <c r="C222" s="73">
        <f t="shared" ref="C222:V222" si="91">+C220-C219</f>
        <v>6.3346407312053987E-2</v>
      </c>
      <c r="D222" s="73">
        <f t="shared" si="91"/>
        <v>-3.5414451885283249E-2</v>
      </c>
      <c r="E222" s="73">
        <f t="shared" si="91"/>
        <v>3.5454673480511012E-2</v>
      </c>
      <c r="F222" s="73">
        <f t="shared" si="91"/>
        <v>3.0607974994240283E-2</v>
      </c>
      <c r="G222" s="73">
        <f t="shared" si="91"/>
        <v>0.10885360744269779</v>
      </c>
      <c r="H222" s="73">
        <f t="shared" si="91"/>
        <v>2.3597681206913412E-2</v>
      </c>
      <c r="I222" s="73">
        <f t="shared" si="91"/>
        <v>2.1409231740253887E-2</v>
      </c>
      <c r="J222" s="73">
        <f t="shared" si="91"/>
        <v>6.3642434355255961E-2</v>
      </c>
      <c r="K222" s="73">
        <f t="shared" si="91"/>
        <v>-9.8799240792976306E-2</v>
      </c>
      <c r="L222" s="73">
        <f t="shared" si="91"/>
        <v>8.8814288806950081E-2</v>
      </c>
      <c r="M222" s="73">
        <f t="shared" si="91"/>
        <v>1.0707511967654959E-2</v>
      </c>
      <c r="N222" s="73">
        <f t="shared" si="91"/>
        <v>0.10544899474375535</v>
      </c>
      <c r="O222" s="73">
        <f t="shared" si="91"/>
        <v>2.0281823385399411E-2</v>
      </c>
      <c r="P222" s="73">
        <f t="shared" si="91"/>
        <v>-2.6744841720472312E-2</v>
      </c>
      <c r="Q222" s="73">
        <f t="shared" si="91"/>
        <v>1.8514094486850041E-3</v>
      </c>
      <c r="R222" s="73">
        <f t="shared" si="91"/>
        <v>-4.1118291280565877E-2</v>
      </c>
      <c r="S222" s="73">
        <f t="shared" si="91"/>
        <v>-2.5145372133117405E-2</v>
      </c>
      <c r="T222" s="73">
        <f t="shared" si="91"/>
        <v>4.8865756751084177E-3</v>
      </c>
      <c r="U222" s="73">
        <f t="shared" si="91"/>
        <v>6.6107394246872175E-2</v>
      </c>
      <c r="V222" s="73">
        <f t="shared" si="91"/>
        <v>-2.6456776449883534E-3</v>
      </c>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3">
        <f t="shared" ref="AR222:BO222" si="92">+AR220-AR219</f>
        <v>2.2133659828738494E-2</v>
      </c>
      <c r="AS222" s="73">
        <f t="shared" si="92"/>
        <v>0.1465466185130686</v>
      </c>
      <c r="AT222" s="73">
        <f t="shared" si="92"/>
        <v>6.9877096297155106E-3</v>
      </c>
      <c r="AU222" s="69">
        <f t="shared" si="92"/>
        <v>6.997719808735603E-2</v>
      </c>
      <c r="AV222" s="69">
        <f t="shared" si="92"/>
        <v>0.16178962357557225</v>
      </c>
      <c r="AW222" s="69">
        <f t="shared" si="92"/>
        <v>-4.7343326597535151E-2</v>
      </c>
      <c r="AX222" s="69">
        <f t="shared" si="92"/>
        <v>7.7123505692330507E-2</v>
      </c>
      <c r="AY222" s="69">
        <f t="shared" si="92"/>
        <v>4.2093145403002019E-2</v>
      </c>
      <c r="AZ222" s="69">
        <f t="shared" si="92"/>
        <v>9.3041201689764819E-2</v>
      </c>
      <c r="BA222" s="69">
        <f t="shared" si="92"/>
        <v>0.14591246505576771</v>
      </c>
      <c r="BB222" s="69">
        <f t="shared" si="92"/>
        <v>-1.0156662266055605E-2</v>
      </c>
      <c r="BC222" s="69">
        <f t="shared" si="92"/>
        <v>5.8597487178521313E-2</v>
      </c>
      <c r="BD222" s="69">
        <f t="shared" si="92"/>
        <v>0.12061298878526028</v>
      </c>
      <c r="BE222" s="69">
        <f t="shared" si="92"/>
        <v>-3.8673266870498546E-2</v>
      </c>
      <c r="BF222" s="69">
        <f t="shared" si="92"/>
        <v>9.9271433874732473E-3</v>
      </c>
      <c r="BG222" s="69">
        <f t="shared" si="92"/>
        <v>4.9990903489578464E-3</v>
      </c>
      <c r="BH222" s="69">
        <f t="shared" si="92"/>
        <v>-0.28755337362832289</v>
      </c>
      <c r="BI222" s="69">
        <f t="shared" si="92"/>
        <v>0.10677698955534254</v>
      </c>
      <c r="BJ222" s="69">
        <f t="shared" si="92"/>
        <v>4.599814953260295E-2</v>
      </c>
      <c r="BK222" s="69">
        <f t="shared" si="92"/>
        <v>7.2733869015473296E-2</v>
      </c>
      <c r="BL222" s="69">
        <f t="shared" si="92"/>
        <v>0.17396327805810063</v>
      </c>
      <c r="BM222" s="69">
        <f t="shared" si="92"/>
        <v>-0.10185751643288099</v>
      </c>
      <c r="BN222" s="69">
        <f t="shared" si="92"/>
        <v>4.0650705668112685E-2</v>
      </c>
      <c r="BO222" s="69">
        <f t="shared" si="92"/>
        <v>2.6294494811763602E-2</v>
      </c>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row>
    <row r="223" spans="1:91" s="59" customFormat="1" x14ac:dyDescent="0.3"/>
    <row r="224" spans="1:91" s="59" customFormat="1" x14ac:dyDescent="0.3"/>
    <row r="225" s="59" customFormat="1" x14ac:dyDescent="0.3"/>
    <row r="226" s="59" customFormat="1" x14ac:dyDescent="0.3"/>
    <row r="227" s="59" customFormat="1" x14ac:dyDescent="0.3"/>
    <row r="228" s="59" customFormat="1" x14ac:dyDescent="0.3"/>
    <row r="229" s="59" customFormat="1" x14ac:dyDescent="0.3"/>
    <row r="230" s="59" customFormat="1" x14ac:dyDescent="0.3"/>
    <row r="231" s="59" customFormat="1" x14ac:dyDescent="0.3"/>
    <row r="232" s="59" customFormat="1" x14ac:dyDescent="0.3"/>
    <row r="233" s="59" customFormat="1" x14ac:dyDescent="0.3"/>
    <row r="234" s="59" customFormat="1" x14ac:dyDescent="0.3"/>
    <row r="235" s="59" customFormat="1" x14ac:dyDescent="0.3"/>
    <row r="236" s="59" customFormat="1" x14ac:dyDescent="0.3"/>
    <row r="237" s="59" customFormat="1" x14ac:dyDescent="0.3"/>
    <row r="238" s="59" customFormat="1" x14ac:dyDescent="0.3"/>
    <row r="239" s="59" customFormat="1" x14ac:dyDescent="0.3"/>
    <row r="240" s="59" customFormat="1" x14ac:dyDescent="0.3"/>
    <row r="241" s="59" customFormat="1" x14ac:dyDescent="0.3"/>
    <row r="242" s="59" customFormat="1" x14ac:dyDescent="0.3"/>
    <row r="243" s="59" customFormat="1" x14ac:dyDescent="0.3"/>
    <row r="244" s="59" customFormat="1" x14ac:dyDescent="0.3"/>
    <row r="245" s="59" customFormat="1" x14ac:dyDescent="0.3"/>
    <row r="246" s="59" customFormat="1" x14ac:dyDescent="0.3"/>
    <row r="247" s="59" customFormat="1" x14ac:dyDescent="0.3"/>
    <row r="248" s="59" customFormat="1" x14ac:dyDescent="0.3"/>
    <row r="249" s="59" customFormat="1" x14ac:dyDescent="0.3"/>
    <row r="250" s="59" customFormat="1" x14ac:dyDescent="0.3"/>
    <row r="251" s="59" customFormat="1" x14ac:dyDescent="0.3"/>
    <row r="252" s="59" customFormat="1" x14ac:dyDescent="0.3"/>
    <row r="253" s="59" customFormat="1" x14ac:dyDescent="0.3"/>
    <row r="254" s="59" customFormat="1" x14ac:dyDescent="0.3"/>
    <row r="255" s="59" customFormat="1" x14ac:dyDescent="0.3"/>
    <row r="256" s="59" customFormat="1" x14ac:dyDescent="0.3"/>
    <row r="257" s="59" customFormat="1" x14ac:dyDescent="0.3"/>
    <row r="258" s="59" customFormat="1" x14ac:dyDescent="0.3"/>
    <row r="259" s="59" customFormat="1" x14ac:dyDescent="0.3"/>
    <row r="260" s="59" customFormat="1" x14ac:dyDescent="0.3"/>
    <row r="261" s="59" customFormat="1" x14ac:dyDescent="0.3"/>
    <row r="262" s="59" customFormat="1" x14ac:dyDescent="0.3"/>
    <row r="263" s="59" customFormat="1" x14ac:dyDescent="0.3"/>
    <row r="264" s="59" customFormat="1" x14ac:dyDescent="0.3"/>
    <row r="265" s="59" customFormat="1" x14ac:dyDescent="0.3"/>
    <row r="266" s="59" customFormat="1" x14ac:dyDescent="0.3"/>
    <row r="267" s="59" customFormat="1" x14ac:dyDescent="0.3"/>
    <row r="268" s="59" customFormat="1" x14ac:dyDescent="0.3"/>
    <row r="269" s="59" customFormat="1" x14ac:dyDescent="0.3"/>
    <row r="270" s="59" customFormat="1" x14ac:dyDescent="0.3"/>
    <row r="271" s="59" customFormat="1" x14ac:dyDescent="0.3"/>
    <row r="272" s="59" customFormat="1" x14ac:dyDescent="0.3"/>
    <row r="273" s="59" customFormat="1" x14ac:dyDescent="0.3"/>
    <row r="274" s="59" customFormat="1" x14ac:dyDescent="0.3"/>
    <row r="275" s="59" customFormat="1" x14ac:dyDescent="0.3"/>
    <row r="276" s="59" customFormat="1" x14ac:dyDescent="0.3"/>
    <row r="277" s="59" customFormat="1" x14ac:dyDescent="0.3"/>
    <row r="278" s="59" customFormat="1" x14ac:dyDescent="0.3"/>
    <row r="279" s="59" customFormat="1" x14ac:dyDescent="0.3"/>
    <row r="280" s="59" customFormat="1" x14ac:dyDescent="0.3"/>
    <row r="281" s="59" customFormat="1" x14ac:dyDescent="0.3"/>
    <row r="282" s="59" customFormat="1" x14ac:dyDescent="0.3"/>
    <row r="283" s="59" customFormat="1" x14ac:dyDescent="0.3"/>
    <row r="284" s="59" customFormat="1" x14ac:dyDescent="0.3"/>
    <row r="285" s="59" customFormat="1" x14ac:dyDescent="0.3"/>
    <row r="286" s="59" customFormat="1" x14ac:dyDescent="0.3"/>
    <row r="287" s="59" customFormat="1" x14ac:dyDescent="0.3"/>
    <row r="288" s="59" customFormat="1" x14ac:dyDescent="0.3"/>
    <row r="289" s="59" customFormat="1" x14ac:dyDescent="0.3"/>
    <row r="290" s="59" customFormat="1" x14ac:dyDescent="0.3"/>
    <row r="291" s="59" customFormat="1" x14ac:dyDescent="0.3"/>
    <row r="292" s="59" customFormat="1" x14ac:dyDescent="0.3"/>
    <row r="293" s="59" customFormat="1" x14ac:dyDescent="0.3"/>
    <row r="294" s="59" customFormat="1" x14ac:dyDescent="0.3"/>
  </sheetData>
  <mergeCells count="48">
    <mergeCell ref="B174:H174"/>
    <mergeCell ref="I174:O174"/>
    <mergeCell ref="P174:V174"/>
    <mergeCell ref="W174:AC174"/>
    <mergeCell ref="AD174:AJ174"/>
    <mergeCell ref="P2:V2"/>
    <mergeCell ref="W2:AC2"/>
    <mergeCell ref="AD2:AJ2"/>
    <mergeCell ref="AK2:AQ2"/>
    <mergeCell ref="CF174:CM174"/>
    <mergeCell ref="AK174:AQ174"/>
    <mergeCell ref="AR174:AY174"/>
    <mergeCell ref="AZ174:BG174"/>
    <mergeCell ref="BH174:BO174"/>
    <mergeCell ref="BP174:BW174"/>
    <mergeCell ref="BX174:CE174"/>
    <mergeCell ref="B1:V1"/>
    <mergeCell ref="W1:AQ1"/>
    <mergeCell ref="BP1:CM1"/>
    <mergeCell ref="AR1:BO1"/>
    <mergeCell ref="B173:V173"/>
    <mergeCell ref="W173:AQ173"/>
    <mergeCell ref="AR173:BO173"/>
    <mergeCell ref="BP173:CM173"/>
    <mergeCell ref="AR2:AY2"/>
    <mergeCell ref="AZ2:BG2"/>
    <mergeCell ref="BH2:BO2"/>
    <mergeCell ref="BP2:BW2"/>
    <mergeCell ref="BX2:CE2"/>
    <mergeCell ref="CF2:CM2"/>
    <mergeCell ref="B2:H2"/>
    <mergeCell ref="I2:O2"/>
    <mergeCell ref="CF200:CM200"/>
    <mergeCell ref="B199:V199"/>
    <mergeCell ref="W199:AQ199"/>
    <mergeCell ref="AR199:BO199"/>
    <mergeCell ref="BP199:CM199"/>
    <mergeCell ref="B200:H200"/>
    <mergeCell ref="I200:O200"/>
    <mergeCell ref="P200:V200"/>
    <mergeCell ref="W200:AC200"/>
    <mergeCell ref="AD200:AJ200"/>
    <mergeCell ref="AK200:AQ200"/>
    <mergeCell ref="AR200:AY200"/>
    <mergeCell ref="AZ200:BG200"/>
    <mergeCell ref="BH200:BO200"/>
    <mergeCell ref="BP200:BW200"/>
    <mergeCell ref="BX200:CE200"/>
  </mergeCells>
  <phoneticPr fontId="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Y294"/>
  <sheetViews>
    <sheetView zoomScaleNormal="100" workbookViewId="0">
      <pane xSplit="1" ySplit="3" topLeftCell="AI156" activePane="bottomRight" state="frozen"/>
      <selection activeCell="C182" sqref="C182"/>
      <selection pane="topRight" activeCell="C182" sqref="C182"/>
      <selection pane="bottomLeft" activeCell="C182" sqref="C182"/>
      <selection pane="bottomRight" activeCell="W170" sqref="W170:AT171"/>
    </sheetView>
  </sheetViews>
  <sheetFormatPr baseColWidth="10" defaultColWidth="11.453125" defaultRowHeight="12" x14ac:dyDescent="0.3"/>
  <cols>
    <col min="1" max="1" width="13.453125" style="1" customWidth="1"/>
    <col min="2" max="91" width="11.453125" style="1"/>
    <col min="92" max="129" width="11.453125" style="59"/>
    <col min="130" max="16384" width="11.453125" style="1"/>
  </cols>
  <sheetData>
    <row r="1" spans="1:91" x14ac:dyDescent="0.3">
      <c r="A1" s="6" t="s">
        <v>113</v>
      </c>
      <c r="B1" s="431" t="s">
        <v>111</v>
      </c>
      <c r="C1" s="432"/>
      <c r="D1" s="432"/>
      <c r="E1" s="432"/>
      <c r="F1" s="432"/>
      <c r="G1" s="432"/>
      <c r="H1" s="432"/>
      <c r="I1" s="432"/>
      <c r="J1" s="432"/>
      <c r="K1" s="432"/>
      <c r="L1" s="432"/>
      <c r="M1" s="432"/>
      <c r="N1" s="432"/>
      <c r="O1" s="432"/>
      <c r="P1" s="432"/>
      <c r="Q1" s="432"/>
      <c r="R1" s="432"/>
      <c r="S1" s="432"/>
      <c r="T1" s="432"/>
      <c r="U1" s="432"/>
      <c r="V1" s="432"/>
      <c r="W1" s="431" t="s">
        <v>112</v>
      </c>
      <c r="X1" s="431"/>
      <c r="Y1" s="431"/>
      <c r="Z1" s="431"/>
      <c r="AA1" s="431"/>
      <c r="AB1" s="431"/>
      <c r="AC1" s="431"/>
      <c r="AD1" s="431"/>
      <c r="AE1" s="431"/>
      <c r="AF1" s="431"/>
      <c r="AG1" s="431"/>
      <c r="AH1" s="431"/>
      <c r="AI1" s="431"/>
      <c r="AJ1" s="431"/>
      <c r="AK1" s="431"/>
      <c r="AL1" s="431"/>
      <c r="AM1" s="431"/>
      <c r="AN1" s="431"/>
      <c r="AO1" s="431"/>
      <c r="AP1" s="431"/>
      <c r="AQ1" s="431"/>
      <c r="AR1" s="431"/>
      <c r="AS1" s="431"/>
      <c r="AT1" s="431"/>
    </row>
    <row r="2" spans="1:91" x14ac:dyDescent="0.3">
      <c r="B2" s="425" t="s">
        <v>49</v>
      </c>
      <c r="C2" s="426"/>
      <c r="D2" s="426"/>
      <c r="E2" s="426"/>
      <c r="F2" s="426"/>
      <c r="G2" s="426"/>
      <c r="H2" s="426"/>
      <c r="I2" s="427" t="s">
        <v>50</v>
      </c>
      <c r="J2" s="428"/>
      <c r="K2" s="428"/>
      <c r="L2" s="428"/>
      <c r="M2" s="428"/>
      <c r="N2" s="428"/>
      <c r="O2" s="428"/>
      <c r="P2" s="429" t="s">
        <v>51</v>
      </c>
      <c r="Q2" s="424"/>
      <c r="R2" s="424"/>
      <c r="S2" s="424"/>
      <c r="T2" s="424"/>
      <c r="U2" s="424"/>
      <c r="V2" s="424"/>
      <c r="W2" s="425" t="s">
        <v>49</v>
      </c>
      <c r="X2" s="425"/>
      <c r="Y2" s="425"/>
      <c r="Z2" s="425"/>
      <c r="AA2" s="425"/>
      <c r="AB2" s="425"/>
      <c r="AC2" s="425"/>
      <c r="AD2" s="425"/>
      <c r="AE2" s="427" t="s">
        <v>50</v>
      </c>
      <c r="AF2" s="427"/>
      <c r="AG2" s="427"/>
      <c r="AH2" s="427"/>
      <c r="AI2" s="427"/>
      <c r="AJ2" s="427"/>
      <c r="AK2" s="427"/>
      <c r="AL2" s="427"/>
      <c r="AM2" s="429" t="s">
        <v>51</v>
      </c>
      <c r="AN2" s="429"/>
      <c r="AO2" s="429"/>
      <c r="AP2" s="429"/>
      <c r="AQ2" s="429"/>
      <c r="AR2" s="429"/>
      <c r="AS2" s="429"/>
      <c r="AT2" s="429"/>
    </row>
    <row r="3" spans="1:91" s="59" customFormat="1" x14ac:dyDescent="0.3">
      <c r="A3" s="57"/>
      <c r="B3" s="58" t="s">
        <v>32</v>
      </c>
      <c r="C3" s="58" t="s">
        <v>127</v>
      </c>
      <c r="D3" s="58" t="s">
        <v>33</v>
      </c>
      <c r="E3" s="58" t="s">
        <v>128</v>
      </c>
      <c r="F3" s="58" t="s">
        <v>129</v>
      </c>
      <c r="G3" s="58" t="s">
        <v>34</v>
      </c>
      <c r="H3" s="58" t="s">
        <v>35</v>
      </c>
      <c r="I3" s="58" t="s">
        <v>32</v>
      </c>
      <c r="J3" s="58" t="s">
        <v>29</v>
      </c>
      <c r="K3" s="58" t="s">
        <v>33</v>
      </c>
      <c r="L3" s="58" t="s">
        <v>30</v>
      </c>
      <c r="M3" s="58" t="s">
        <v>31</v>
      </c>
      <c r="N3" s="58" t="s">
        <v>34</v>
      </c>
      <c r="O3" s="58" t="s">
        <v>35</v>
      </c>
      <c r="P3" s="58" t="s">
        <v>32</v>
      </c>
      <c r="Q3" s="58" t="s">
        <v>29</v>
      </c>
      <c r="R3" s="58" t="s">
        <v>33</v>
      </c>
      <c r="S3" s="58" t="s">
        <v>30</v>
      </c>
      <c r="T3" s="58" t="s">
        <v>31</v>
      </c>
      <c r="U3" s="58" t="s">
        <v>34</v>
      </c>
      <c r="V3" s="58" t="s">
        <v>35</v>
      </c>
      <c r="W3" s="58" t="s">
        <v>40</v>
      </c>
      <c r="X3" s="58" t="s">
        <v>41</v>
      </c>
      <c r="Y3" s="58" t="s">
        <v>42</v>
      </c>
      <c r="Z3" s="58" t="s">
        <v>43</v>
      </c>
      <c r="AA3" s="58" t="s">
        <v>44</v>
      </c>
      <c r="AB3" s="58" t="s">
        <v>45</v>
      </c>
      <c r="AC3" s="58" t="s">
        <v>46</v>
      </c>
      <c r="AD3" s="58" t="s">
        <v>47</v>
      </c>
      <c r="AE3" s="58" t="s">
        <v>40</v>
      </c>
      <c r="AF3" s="58" t="s">
        <v>41</v>
      </c>
      <c r="AG3" s="58" t="s">
        <v>42</v>
      </c>
      <c r="AH3" s="58" t="s">
        <v>43</v>
      </c>
      <c r="AI3" s="58" t="s">
        <v>44</v>
      </c>
      <c r="AJ3" s="58" t="s">
        <v>45</v>
      </c>
      <c r="AK3" s="58" t="s">
        <v>46</v>
      </c>
      <c r="AL3" s="58" t="s">
        <v>47</v>
      </c>
      <c r="AM3" s="58" t="s">
        <v>40</v>
      </c>
      <c r="AN3" s="58" t="s">
        <v>41</v>
      </c>
      <c r="AO3" s="58" t="s">
        <v>42</v>
      </c>
      <c r="AP3" s="58" t="s">
        <v>43</v>
      </c>
      <c r="AQ3" s="58" t="s">
        <v>44</v>
      </c>
      <c r="AR3" s="58" t="s">
        <v>45</v>
      </c>
      <c r="AS3" s="58" t="s">
        <v>46</v>
      </c>
      <c r="AT3" s="58" t="s">
        <v>47</v>
      </c>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row>
    <row r="4" spans="1:91" s="62" customFormat="1" x14ac:dyDescent="0.3">
      <c r="A4" s="60" t="s">
        <v>0</v>
      </c>
      <c r="B4" s="61">
        <v>1082708</v>
      </c>
      <c r="C4" s="61">
        <v>190293</v>
      </c>
      <c r="D4" s="61">
        <v>29068</v>
      </c>
      <c r="E4" s="61">
        <v>225793</v>
      </c>
      <c r="F4" s="61">
        <v>151043</v>
      </c>
      <c r="G4" s="61">
        <v>98750</v>
      </c>
      <c r="H4" s="61">
        <v>105483</v>
      </c>
      <c r="I4" s="67">
        <v>37.32</v>
      </c>
      <c r="J4" s="67">
        <v>27.96</v>
      </c>
      <c r="K4" s="67">
        <v>32.31</v>
      </c>
      <c r="L4" s="67">
        <v>70.989999999999995</v>
      </c>
      <c r="M4" s="67">
        <v>31.94</v>
      </c>
      <c r="N4" s="67">
        <v>35</v>
      </c>
      <c r="O4" s="67">
        <v>40.76</v>
      </c>
      <c r="P4" s="61">
        <v>140421</v>
      </c>
      <c r="Q4" s="61">
        <v>20939</v>
      </c>
      <c r="R4" s="61">
        <v>3574</v>
      </c>
      <c r="S4" s="61">
        <v>37771</v>
      </c>
      <c r="T4" s="61">
        <v>20414</v>
      </c>
      <c r="U4" s="61">
        <v>10519</v>
      </c>
      <c r="V4" s="61">
        <v>14687</v>
      </c>
      <c r="W4" s="61">
        <v>19636</v>
      </c>
      <c r="X4" s="61">
        <v>24244</v>
      </c>
      <c r="Y4" s="61">
        <v>10941</v>
      </c>
      <c r="Z4" s="61">
        <v>28406</v>
      </c>
      <c r="AA4" s="61">
        <v>13417</v>
      </c>
      <c r="AB4" s="61">
        <v>8568</v>
      </c>
      <c r="AC4" s="61">
        <v>58704</v>
      </c>
      <c r="AD4" s="61">
        <v>26377</v>
      </c>
      <c r="AE4" s="67">
        <v>25.16</v>
      </c>
      <c r="AF4" s="67">
        <v>17.34</v>
      </c>
      <c r="AG4" s="67">
        <v>27.01</v>
      </c>
      <c r="AH4" s="67">
        <v>33.75</v>
      </c>
      <c r="AI4" s="67">
        <v>15.46</v>
      </c>
      <c r="AJ4" s="67">
        <v>15.13</v>
      </c>
      <c r="AK4" s="67">
        <v>33.99</v>
      </c>
      <c r="AL4" s="67">
        <v>31.08</v>
      </c>
      <c r="AM4" s="61">
        <v>1447</v>
      </c>
      <c r="AN4" s="61">
        <v>2605</v>
      </c>
      <c r="AO4" s="61">
        <v>1238</v>
      </c>
      <c r="AP4" s="61">
        <v>2966</v>
      </c>
      <c r="AQ4" s="61">
        <v>1047</v>
      </c>
      <c r="AR4" s="61">
        <v>896</v>
      </c>
      <c r="AS4" s="61">
        <v>7302</v>
      </c>
      <c r="AT4" s="61">
        <v>3438</v>
      </c>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row>
    <row r="5" spans="1:91" s="62" customFormat="1" x14ac:dyDescent="0.3">
      <c r="A5" s="60" t="s">
        <v>1</v>
      </c>
      <c r="B5" s="61">
        <v>1160342</v>
      </c>
      <c r="C5" s="61">
        <v>211160</v>
      </c>
      <c r="D5" s="61">
        <v>54259</v>
      </c>
      <c r="E5" s="61">
        <v>224579</v>
      </c>
      <c r="F5" s="61">
        <v>160399</v>
      </c>
      <c r="G5" s="61">
        <v>109462</v>
      </c>
      <c r="H5" s="61">
        <v>105325</v>
      </c>
      <c r="I5" s="67">
        <v>41.83</v>
      </c>
      <c r="J5" s="67">
        <v>35.659999999999997</v>
      </c>
      <c r="K5" s="67">
        <v>43.79</v>
      </c>
      <c r="L5" s="67">
        <v>71.989999999999995</v>
      </c>
      <c r="M5" s="67">
        <v>39.83</v>
      </c>
      <c r="N5" s="67">
        <v>41.29</v>
      </c>
      <c r="O5" s="67">
        <v>43.88</v>
      </c>
      <c r="P5" s="61">
        <v>147686</v>
      </c>
      <c r="Q5" s="61">
        <v>22977</v>
      </c>
      <c r="R5" s="61">
        <v>6417</v>
      </c>
      <c r="S5" s="61">
        <v>37314</v>
      </c>
      <c r="T5" s="61">
        <v>21208</v>
      </c>
      <c r="U5" s="61">
        <v>11422</v>
      </c>
      <c r="V5" s="61">
        <v>14696</v>
      </c>
      <c r="W5" s="61">
        <v>24943</v>
      </c>
      <c r="X5" s="61">
        <v>30084</v>
      </c>
      <c r="Y5" s="61">
        <v>11165</v>
      </c>
      <c r="Z5" s="61">
        <v>29283</v>
      </c>
      <c r="AA5" s="61">
        <v>14371</v>
      </c>
      <c r="AB5" s="61">
        <v>8767</v>
      </c>
      <c r="AC5" s="61">
        <v>65984</v>
      </c>
      <c r="AD5" s="61">
        <v>26563</v>
      </c>
      <c r="AE5" s="67">
        <v>33.909999999999997</v>
      </c>
      <c r="AF5" s="67">
        <v>28.48</v>
      </c>
      <c r="AG5" s="67">
        <v>32.659999999999997</v>
      </c>
      <c r="AH5" s="67">
        <v>40.83</v>
      </c>
      <c r="AI5" s="67">
        <v>27.37</v>
      </c>
      <c r="AJ5" s="67">
        <v>20.18</v>
      </c>
      <c r="AK5" s="67">
        <v>40.98</v>
      </c>
      <c r="AL5" s="67">
        <v>37.43</v>
      </c>
      <c r="AM5" s="61">
        <v>1891</v>
      </c>
      <c r="AN5" s="61">
        <v>3115</v>
      </c>
      <c r="AO5" s="61">
        <v>1257</v>
      </c>
      <c r="AP5" s="61">
        <v>3126</v>
      </c>
      <c r="AQ5" s="61">
        <v>1283</v>
      </c>
      <c r="AR5" s="61">
        <v>943</v>
      </c>
      <c r="AS5" s="61">
        <v>8042</v>
      </c>
      <c r="AT5" s="61">
        <v>3320</v>
      </c>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row>
    <row r="6" spans="1:91" s="62" customFormat="1" x14ac:dyDescent="0.3">
      <c r="A6" s="60" t="s">
        <v>2</v>
      </c>
      <c r="B6" s="61">
        <v>1258743</v>
      </c>
      <c r="C6" s="61">
        <v>235495</v>
      </c>
      <c r="D6" s="61">
        <v>79979</v>
      </c>
      <c r="E6" s="61">
        <v>224814</v>
      </c>
      <c r="F6" s="61">
        <v>182486</v>
      </c>
      <c r="G6" s="61">
        <v>117855</v>
      </c>
      <c r="H6" s="61">
        <v>105040</v>
      </c>
      <c r="I6" s="67">
        <v>44.29</v>
      </c>
      <c r="J6" s="67">
        <v>38.549999999999997</v>
      </c>
      <c r="K6" s="67">
        <v>54.37</v>
      </c>
      <c r="L6" s="67">
        <v>69.290000000000006</v>
      </c>
      <c r="M6" s="67">
        <v>44.18</v>
      </c>
      <c r="N6" s="67">
        <v>46.9</v>
      </c>
      <c r="O6" s="67">
        <v>46.61</v>
      </c>
      <c r="P6" s="61">
        <v>160463</v>
      </c>
      <c r="Q6" s="61">
        <v>26327</v>
      </c>
      <c r="R6" s="61">
        <v>10450</v>
      </c>
      <c r="S6" s="61">
        <v>37346</v>
      </c>
      <c r="T6" s="61">
        <v>23266</v>
      </c>
      <c r="U6" s="61">
        <v>12548</v>
      </c>
      <c r="V6" s="61">
        <v>14597</v>
      </c>
      <c r="W6" s="61">
        <v>26960</v>
      </c>
      <c r="X6" s="61">
        <v>36850</v>
      </c>
      <c r="Y6" s="61">
        <v>11217</v>
      </c>
      <c r="Z6" s="61">
        <v>30251</v>
      </c>
      <c r="AA6" s="61">
        <v>18817</v>
      </c>
      <c r="AB6" s="61">
        <v>9283</v>
      </c>
      <c r="AC6" s="61">
        <v>75423</v>
      </c>
      <c r="AD6" s="61">
        <v>26695</v>
      </c>
      <c r="AE6" s="67">
        <v>34.549999999999997</v>
      </c>
      <c r="AF6" s="67">
        <v>29.15</v>
      </c>
      <c r="AG6" s="67">
        <v>38.32</v>
      </c>
      <c r="AH6" s="67">
        <v>43.29</v>
      </c>
      <c r="AI6" s="67">
        <v>31.68</v>
      </c>
      <c r="AJ6" s="67">
        <v>20.92</v>
      </c>
      <c r="AK6" s="67">
        <v>44.36</v>
      </c>
      <c r="AL6" s="67">
        <v>44.83</v>
      </c>
      <c r="AM6" s="61">
        <v>2031</v>
      </c>
      <c r="AN6" s="61">
        <v>3892</v>
      </c>
      <c r="AO6" s="61">
        <v>1286</v>
      </c>
      <c r="AP6" s="61">
        <v>3231</v>
      </c>
      <c r="AQ6" s="61">
        <v>1620</v>
      </c>
      <c r="AR6" s="61">
        <v>998</v>
      </c>
      <c r="AS6" s="61">
        <v>9741</v>
      </c>
      <c r="AT6" s="61">
        <v>3527</v>
      </c>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row>
    <row r="7" spans="1:91" s="62" customFormat="1" x14ac:dyDescent="0.3">
      <c r="A7" s="60" t="s">
        <v>3</v>
      </c>
      <c r="B7" s="61">
        <v>1419994</v>
      </c>
      <c r="C7" s="61">
        <v>263760</v>
      </c>
      <c r="D7" s="61">
        <v>133850</v>
      </c>
      <c r="E7" s="61">
        <v>223809</v>
      </c>
      <c r="F7" s="61">
        <v>236474</v>
      </c>
      <c r="G7" s="61">
        <v>127314</v>
      </c>
      <c r="H7" s="61">
        <v>105147</v>
      </c>
      <c r="I7" s="67">
        <v>49.65</v>
      </c>
      <c r="J7" s="67">
        <v>47.63</v>
      </c>
      <c r="K7" s="67">
        <v>58.33</v>
      </c>
      <c r="L7" s="67">
        <v>63.64</v>
      </c>
      <c r="M7" s="67">
        <v>53.47</v>
      </c>
      <c r="N7" s="67">
        <v>52.45</v>
      </c>
      <c r="O7" s="67">
        <v>54.8</v>
      </c>
      <c r="P7" s="61">
        <v>179248</v>
      </c>
      <c r="Q7" s="61">
        <v>30680</v>
      </c>
      <c r="R7" s="61">
        <v>16730</v>
      </c>
      <c r="S7" s="61">
        <v>37079</v>
      </c>
      <c r="T7" s="61">
        <v>28484</v>
      </c>
      <c r="U7" s="61">
        <v>13851</v>
      </c>
      <c r="V7" s="61">
        <v>14723</v>
      </c>
      <c r="W7" s="61">
        <v>27786</v>
      </c>
      <c r="X7" s="61">
        <v>43786</v>
      </c>
      <c r="Y7" s="61">
        <v>11219</v>
      </c>
      <c r="Z7" s="61">
        <v>30347</v>
      </c>
      <c r="AA7" s="61">
        <v>25840</v>
      </c>
      <c r="AB7" s="61">
        <v>9429</v>
      </c>
      <c r="AC7" s="61">
        <v>88100</v>
      </c>
      <c r="AD7" s="61">
        <v>27254</v>
      </c>
      <c r="AE7" s="67">
        <v>37.49</v>
      </c>
      <c r="AF7" s="67">
        <v>38.03</v>
      </c>
      <c r="AG7" s="67">
        <v>52.89</v>
      </c>
      <c r="AH7" s="67">
        <v>50.01</v>
      </c>
      <c r="AI7" s="67">
        <v>40.770000000000003</v>
      </c>
      <c r="AJ7" s="67">
        <v>31.69</v>
      </c>
      <c r="AK7" s="67">
        <v>52.97</v>
      </c>
      <c r="AL7" s="67">
        <v>63.31</v>
      </c>
      <c r="AM7" s="61">
        <v>2233</v>
      </c>
      <c r="AN7" s="61">
        <v>4722</v>
      </c>
      <c r="AO7" s="61">
        <v>1351</v>
      </c>
      <c r="AP7" s="61">
        <v>3177</v>
      </c>
      <c r="AQ7" s="61">
        <v>2644</v>
      </c>
      <c r="AR7" s="61">
        <v>1085</v>
      </c>
      <c r="AS7" s="61">
        <v>11781</v>
      </c>
      <c r="AT7" s="61">
        <v>3687</v>
      </c>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row>
    <row r="8" spans="1:91" s="62" customFormat="1" x14ac:dyDescent="0.3">
      <c r="A8" s="60" t="s">
        <v>4</v>
      </c>
      <c r="B8" s="61">
        <v>1624535</v>
      </c>
      <c r="C8" s="61">
        <v>268025</v>
      </c>
      <c r="D8" s="61">
        <v>308749</v>
      </c>
      <c r="E8" s="61">
        <v>219934</v>
      </c>
      <c r="F8" s="61">
        <v>268759</v>
      </c>
      <c r="G8" s="61">
        <v>125643</v>
      </c>
      <c r="H8" s="61">
        <v>104644</v>
      </c>
      <c r="I8" s="67">
        <v>48.38</v>
      </c>
      <c r="J8" s="67">
        <v>43.57</v>
      </c>
      <c r="K8" s="67">
        <v>60.62</v>
      </c>
      <c r="L8" s="67">
        <v>57.19</v>
      </c>
      <c r="M8" s="67">
        <v>51.37</v>
      </c>
      <c r="N8" s="67">
        <v>49.58</v>
      </c>
      <c r="O8" s="67">
        <v>53.55</v>
      </c>
      <c r="P8" s="61">
        <v>203922</v>
      </c>
      <c r="Q8" s="61">
        <v>31524</v>
      </c>
      <c r="R8" s="61">
        <v>38317</v>
      </c>
      <c r="S8" s="61">
        <v>35401</v>
      </c>
      <c r="T8" s="61">
        <v>31732</v>
      </c>
      <c r="U8" s="61">
        <v>14146</v>
      </c>
      <c r="V8" s="61">
        <v>14728</v>
      </c>
      <c r="W8" s="61">
        <v>29340</v>
      </c>
      <c r="X8" s="61">
        <v>45345</v>
      </c>
      <c r="Y8" s="61">
        <v>11314</v>
      </c>
      <c r="Z8" s="61">
        <v>29074</v>
      </c>
      <c r="AA8" s="61">
        <v>25616</v>
      </c>
      <c r="AB8" s="61">
        <v>9438</v>
      </c>
      <c r="AC8" s="61">
        <v>90687</v>
      </c>
      <c r="AD8" s="61">
        <v>27210</v>
      </c>
      <c r="AE8" s="67">
        <v>23.73</v>
      </c>
      <c r="AF8" s="67">
        <v>38.409999999999997</v>
      </c>
      <c r="AG8" s="67">
        <v>51.68</v>
      </c>
      <c r="AH8" s="67">
        <v>45.28</v>
      </c>
      <c r="AI8" s="67">
        <v>30.58</v>
      </c>
      <c r="AJ8" s="67">
        <v>25.99</v>
      </c>
      <c r="AK8" s="67">
        <v>52.68</v>
      </c>
      <c r="AL8" s="67">
        <v>56.34</v>
      </c>
      <c r="AM8" s="61">
        <v>2168</v>
      </c>
      <c r="AN8" s="61">
        <v>5183</v>
      </c>
      <c r="AO8" s="61">
        <v>1380</v>
      </c>
      <c r="AP8" s="61">
        <v>3019</v>
      </c>
      <c r="AQ8" s="61">
        <v>2662</v>
      </c>
      <c r="AR8" s="61">
        <v>1096</v>
      </c>
      <c r="AS8" s="61">
        <v>12272</v>
      </c>
      <c r="AT8" s="61">
        <v>3745</v>
      </c>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row>
    <row r="9" spans="1:91" s="62" customFormat="1" x14ac:dyDescent="0.3">
      <c r="A9" s="60" t="s">
        <v>5</v>
      </c>
      <c r="B9" s="61">
        <v>1701712</v>
      </c>
      <c r="C9" s="61">
        <v>278927</v>
      </c>
      <c r="D9" s="61">
        <v>335444</v>
      </c>
      <c r="E9" s="61">
        <v>222057</v>
      </c>
      <c r="F9" s="61">
        <v>289928</v>
      </c>
      <c r="G9" s="61">
        <v>132823</v>
      </c>
      <c r="H9" s="61">
        <v>104479</v>
      </c>
      <c r="I9" s="67">
        <v>57.6</v>
      </c>
      <c r="J9" s="67">
        <v>50.69</v>
      </c>
      <c r="K9" s="67">
        <v>80.98</v>
      </c>
      <c r="L9" s="67">
        <v>64.37</v>
      </c>
      <c r="M9" s="67">
        <v>61.39</v>
      </c>
      <c r="N9" s="67">
        <v>59.21</v>
      </c>
      <c r="O9" s="67">
        <v>52.97</v>
      </c>
      <c r="P9" s="61">
        <v>221903</v>
      </c>
      <c r="Q9" s="61">
        <v>34816</v>
      </c>
      <c r="R9" s="61">
        <v>46291</v>
      </c>
      <c r="S9" s="61">
        <v>35917</v>
      </c>
      <c r="T9" s="61">
        <v>35432</v>
      </c>
      <c r="U9" s="61">
        <v>15763</v>
      </c>
      <c r="V9" s="61">
        <v>14474</v>
      </c>
      <c r="W9" s="61">
        <v>36267</v>
      </c>
      <c r="X9" s="61">
        <v>45882</v>
      </c>
      <c r="Y9" s="61">
        <v>11272</v>
      </c>
      <c r="Z9" s="61">
        <v>29624</v>
      </c>
      <c r="AA9" s="61">
        <v>27993</v>
      </c>
      <c r="AB9" s="61">
        <v>9359</v>
      </c>
      <c r="AC9" s="61">
        <v>91365</v>
      </c>
      <c r="AD9" s="61">
        <v>27164</v>
      </c>
      <c r="AE9" s="67">
        <v>39.03</v>
      </c>
      <c r="AF9" s="67">
        <v>51.31</v>
      </c>
      <c r="AG9" s="67">
        <v>37.380000000000003</v>
      </c>
      <c r="AH9" s="67">
        <v>44.02</v>
      </c>
      <c r="AI9" s="67">
        <v>48.21</v>
      </c>
      <c r="AJ9" s="67">
        <v>22.64</v>
      </c>
      <c r="AK9" s="67">
        <v>63.85</v>
      </c>
      <c r="AL9" s="67">
        <v>45.98</v>
      </c>
      <c r="AM9" s="61">
        <v>3007</v>
      </c>
      <c r="AN9" s="61">
        <v>6151</v>
      </c>
      <c r="AO9" s="61">
        <v>1334</v>
      </c>
      <c r="AP9" s="61">
        <v>3221</v>
      </c>
      <c r="AQ9" s="61">
        <v>3182</v>
      </c>
      <c r="AR9" s="61">
        <v>1095</v>
      </c>
      <c r="AS9" s="61">
        <v>13251</v>
      </c>
      <c r="AT9" s="61">
        <v>3576</v>
      </c>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row>
    <row r="10" spans="1:91" s="62" customFormat="1" x14ac:dyDescent="0.3">
      <c r="A10" s="60" t="s">
        <v>6</v>
      </c>
      <c r="B10" s="61">
        <v>1742418</v>
      </c>
      <c r="C10" s="61">
        <v>282696</v>
      </c>
      <c r="D10" s="61">
        <v>339519</v>
      </c>
      <c r="E10" s="61">
        <v>222910</v>
      </c>
      <c r="F10" s="61">
        <v>302701</v>
      </c>
      <c r="G10" s="61">
        <v>135948</v>
      </c>
      <c r="H10" s="61">
        <v>104726</v>
      </c>
      <c r="I10" s="67">
        <v>65.31</v>
      </c>
      <c r="J10" s="67">
        <v>59.22</v>
      </c>
      <c r="K10" s="67">
        <v>90.12</v>
      </c>
      <c r="L10" s="67">
        <v>73.77</v>
      </c>
      <c r="M10" s="67">
        <v>73.41</v>
      </c>
      <c r="N10" s="67">
        <v>68.88</v>
      </c>
      <c r="O10" s="67">
        <v>48.41</v>
      </c>
      <c r="P10" s="61">
        <v>237731</v>
      </c>
      <c r="Q10" s="61">
        <v>38156</v>
      </c>
      <c r="R10" s="61">
        <v>49635</v>
      </c>
      <c r="S10" s="61">
        <v>36813</v>
      </c>
      <c r="T10" s="61">
        <v>39272</v>
      </c>
      <c r="U10" s="61">
        <v>16975</v>
      </c>
      <c r="V10" s="61">
        <v>14499</v>
      </c>
      <c r="W10" s="61">
        <v>38040</v>
      </c>
      <c r="X10" s="61">
        <v>46926</v>
      </c>
      <c r="Y10" s="61">
        <v>10949</v>
      </c>
      <c r="Z10" s="61">
        <v>30071</v>
      </c>
      <c r="AA10" s="61">
        <v>28435</v>
      </c>
      <c r="AB10" s="61">
        <v>9096</v>
      </c>
      <c r="AC10" s="61">
        <v>92758</v>
      </c>
      <c r="AD10" s="61">
        <v>26420</v>
      </c>
      <c r="AE10" s="67">
        <v>60.85</v>
      </c>
      <c r="AF10" s="67">
        <v>63.68</v>
      </c>
      <c r="AG10" s="67">
        <v>35.869999999999997</v>
      </c>
      <c r="AH10" s="67">
        <v>44.45</v>
      </c>
      <c r="AI10" s="67">
        <v>65.05</v>
      </c>
      <c r="AJ10" s="67">
        <v>24.29</v>
      </c>
      <c r="AK10" s="67">
        <v>71.180000000000007</v>
      </c>
      <c r="AL10" s="67">
        <v>39.24</v>
      </c>
      <c r="AM10" s="61">
        <v>3825</v>
      </c>
      <c r="AN10" s="61">
        <v>7079</v>
      </c>
      <c r="AO10" s="61">
        <v>1341</v>
      </c>
      <c r="AP10" s="61">
        <v>3269</v>
      </c>
      <c r="AQ10" s="61">
        <v>4030</v>
      </c>
      <c r="AR10" s="61">
        <v>1037</v>
      </c>
      <c r="AS10" s="61">
        <v>14260</v>
      </c>
      <c r="AT10" s="61">
        <v>3315</v>
      </c>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row>
    <row r="11" spans="1:91" s="62" customFormat="1" x14ac:dyDescent="0.3">
      <c r="A11" s="60" t="s">
        <v>7</v>
      </c>
      <c r="B11" s="61">
        <v>1746785</v>
      </c>
      <c r="C11" s="61">
        <v>281690</v>
      </c>
      <c r="D11" s="61">
        <v>339453</v>
      </c>
      <c r="E11" s="61">
        <v>226999</v>
      </c>
      <c r="F11" s="61">
        <v>305793</v>
      </c>
      <c r="G11" s="61">
        <v>137314</v>
      </c>
      <c r="H11" s="61">
        <v>102188</v>
      </c>
      <c r="I11" s="67">
        <v>70.239999999999995</v>
      </c>
      <c r="J11" s="67">
        <v>65.260000000000005</v>
      </c>
      <c r="K11" s="67">
        <v>92.02</v>
      </c>
      <c r="L11" s="67">
        <v>77.13</v>
      </c>
      <c r="M11" s="67">
        <v>78.22</v>
      </c>
      <c r="N11" s="67">
        <v>75.44</v>
      </c>
      <c r="O11" s="67">
        <v>43.76</v>
      </c>
      <c r="P11" s="61">
        <v>242743</v>
      </c>
      <c r="Q11" s="61">
        <v>39129</v>
      </c>
      <c r="R11" s="61">
        <v>49923</v>
      </c>
      <c r="S11" s="61">
        <v>38255</v>
      </c>
      <c r="T11" s="61">
        <v>40087</v>
      </c>
      <c r="U11" s="61">
        <v>17962</v>
      </c>
      <c r="V11" s="61">
        <v>13976</v>
      </c>
      <c r="W11" s="61">
        <v>37987</v>
      </c>
      <c r="X11" s="61">
        <v>46765</v>
      </c>
      <c r="Y11" s="61">
        <v>10783</v>
      </c>
      <c r="Z11" s="61">
        <v>30106</v>
      </c>
      <c r="AA11" s="61">
        <v>28586</v>
      </c>
      <c r="AB11" s="61">
        <v>9013</v>
      </c>
      <c r="AC11" s="61">
        <v>92364</v>
      </c>
      <c r="AD11" s="61">
        <v>26087</v>
      </c>
      <c r="AE11" s="67">
        <v>67.959999999999994</v>
      </c>
      <c r="AF11" s="67">
        <v>71.78</v>
      </c>
      <c r="AG11" s="67">
        <v>38.93</v>
      </c>
      <c r="AH11" s="67">
        <v>48.99</v>
      </c>
      <c r="AI11" s="67">
        <v>72.069999999999993</v>
      </c>
      <c r="AJ11" s="67">
        <v>26.31</v>
      </c>
      <c r="AK11" s="67">
        <v>76.8</v>
      </c>
      <c r="AL11" s="67">
        <v>44.43</v>
      </c>
      <c r="AM11" s="61">
        <v>4026</v>
      </c>
      <c r="AN11" s="61">
        <v>7278</v>
      </c>
      <c r="AO11" s="61">
        <v>1295</v>
      </c>
      <c r="AP11" s="61">
        <v>3283</v>
      </c>
      <c r="AQ11" s="61">
        <v>4192</v>
      </c>
      <c r="AR11" s="61">
        <v>1065</v>
      </c>
      <c r="AS11" s="61">
        <v>14740</v>
      </c>
      <c r="AT11" s="61">
        <v>3248</v>
      </c>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row>
    <row r="12" spans="1:91" s="62" customFormat="1" x14ac:dyDescent="0.3">
      <c r="A12" s="60" t="s">
        <v>8</v>
      </c>
      <c r="B12" s="61">
        <v>1724810</v>
      </c>
      <c r="C12" s="61">
        <v>278091</v>
      </c>
      <c r="D12" s="61">
        <v>337941</v>
      </c>
      <c r="E12" s="61">
        <v>227445</v>
      </c>
      <c r="F12" s="61">
        <v>298199</v>
      </c>
      <c r="G12" s="61">
        <v>135680</v>
      </c>
      <c r="H12" s="61">
        <v>105025</v>
      </c>
      <c r="I12" s="67">
        <v>60.73</v>
      </c>
      <c r="J12" s="67">
        <v>54.58</v>
      </c>
      <c r="K12" s="67">
        <v>82.58</v>
      </c>
      <c r="L12" s="67">
        <v>68.56</v>
      </c>
      <c r="M12" s="67">
        <v>65.209999999999994</v>
      </c>
      <c r="N12" s="67">
        <v>61.71</v>
      </c>
      <c r="O12" s="67">
        <v>53.36</v>
      </c>
      <c r="P12" s="61">
        <v>230600</v>
      </c>
      <c r="Q12" s="61">
        <v>37144</v>
      </c>
      <c r="R12" s="61">
        <v>47273</v>
      </c>
      <c r="S12" s="61">
        <v>37604</v>
      </c>
      <c r="T12" s="61">
        <v>37424</v>
      </c>
      <c r="U12" s="61">
        <v>16360</v>
      </c>
      <c r="V12" s="61">
        <v>14455</v>
      </c>
      <c r="W12" s="61">
        <v>36090</v>
      </c>
      <c r="X12" s="61">
        <v>46011</v>
      </c>
      <c r="Y12" s="61">
        <v>11046</v>
      </c>
      <c r="Z12" s="61">
        <v>29671</v>
      </c>
      <c r="AA12" s="61">
        <v>27824</v>
      </c>
      <c r="AB12" s="61">
        <v>9053</v>
      </c>
      <c r="AC12" s="61">
        <v>91012</v>
      </c>
      <c r="AD12" s="61">
        <v>27385</v>
      </c>
      <c r="AE12" s="67">
        <v>46.5</v>
      </c>
      <c r="AF12" s="67">
        <v>53.63</v>
      </c>
      <c r="AG12" s="67">
        <v>45.61</v>
      </c>
      <c r="AH12" s="67">
        <v>50.28</v>
      </c>
      <c r="AI12" s="67">
        <v>48.53</v>
      </c>
      <c r="AJ12" s="67">
        <v>26.14</v>
      </c>
      <c r="AK12" s="67">
        <v>65.650000000000006</v>
      </c>
      <c r="AL12" s="67">
        <v>53.82</v>
      </c>
      <c r="AM12" s="61">
        <v>3359</v>
      </c>
      <c r="AN12" s="61">
        <v>6729</v>
      </c>
      <c r="AO12" s="61">
        <v>1340</v>
      </c>
      <c r="AP12" s="61">
        <v>3258</v>
      </c>
      <c r="AQ12" s="61">
        <v>3818</v>
      </c>
      <c r="AR12" s="61">
        <v>1031</v>
      </c>
      <c r="AS12" s="61">
        <v>13974</v>
      </c>
      <c r="AT12" s="61">
        <v>3635</v>
      </c>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row>
    <row r="13" spans="1:91" s="62" customFormat="1" x14ac:dyDescent="0.3">
      <c r="A13" s="60" t="s">
        <v>9</v>
      </c>
      <c r="B13" s="61">
        <v>1516257</v>
      </c>
      <c r="C13" s="61">
        <v>249019</v>
      </c>
      <c r="D13" s="61">
        <v>255275</v>
      </c>
      <c r="E13" s="61">
        <v>229270</v>
      </c>
      <c r="F13" s="61">
        <v>231363</v>
      </c>
      <c r="G13" s="61">
        <v>120452</v>
      </c>
      <c r="H13" s="61">
        <v>105026</v>
      </c>
      <c r="I13" s="67">
        <v>50.22</v>
      </c>
      <c r="J13" s="67">
        <v>43.98</v>
      </c>
      <c r="K13" s="67">
        <v>58.88</v>
      </c>
      <c r="L13" s="67">
        <v>68.53</v>
      </c>
      <c r="M13" s="67">
        <v>51.9</v>
      </c>
      <c r="N13" s="67">
        <v>49.42</v>
      </c>
      <c r="O13" s="67">
        <v>55.15</v>
      </c>
      <c r="P13" s="61">
        <v>192932</v>
      </c>
      <c r="Q13" s="61">
        <v>30001</v>
      </c>
      <c r="R13" s="61">
        <v>30734</v>
      </c>
      <c r="S13" s="61">
        <v>38020</v>
      </c>
      <c r="T13" s="61">
        <v>28677</v>
      </c>
      <c r="U13" s="61">
        <v>13550</v>
      </c>
      <c r="V13" s="61">
        <v>14514</v>
      </c>
      <c r="W13" s="61">
        <v>24993</v>
      </c>
      <c r="X13" s="61">
        <v>42246</v>
      </c>
      <c r="Y13" s="61">
        <v>10876</v>
      </c>
      <c r="Z13" s="61">
        <v>28990</v>
      </c>
      <c r="AA13" s="61">
        <v>20537</v>
      </c>
      <c r="AB13" s="61">
        <v>8920</v>
      </c>
      <c r="AC13" s="61">
        <v>84983</v>
      </c>
      <c r="AD13" s="61">
        <v>27474</v>
      </c>
      <c r="AE13" s="67">
        <v>24.15</v>
      </c>
      <c r="AF13" s="67">
        <v>39.22</v>
      </c>
      <c r="AG13" s="67">
        <v>45.9</v>
      </c>
      <c r="AH13" s="67">
        <v>43.06</v>
      </c>
      <c r="AI13" s="67">
        <v>28.94</v>
      </c>
      <c r="AJ13" s="67">
        <v>26.19</v>
      </c>
      <c r="AK13" s="67">
        <v>55.06</v>
      </c>
      <c r="AL13" s="67">
        <v>52.33</v>
      </c>
      <c r="AM13" s="61">
        <v>1945</v>
      </c>
      <c r="AN13" s="61">
        <v>5324</v>
      </c>
      <c r="AO13" s="61">
        <v>1297</v>
      </c>
      <c r="AP13" s="61">
        <v>3031</v>
      </c>
      <c r="AQ13" s="61">
        <v>2070</v>
      </c>
      <c r="AR13" s="61">
        <v>976</v>
      </c>
      <c r="AS13" s="61">
        <v>11796</v>
      </c>
      <c r="AT13" s="61">
        <v>3561</v>
      </c>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row>
    <row r="14" spans="1:91" s="62" customFormat="1" x14ac:dyDescent="0.3">
      <c r="A14" s="60" t="s">
        <v>10</v>
      </c>
      <c r="B14" s="61">
        <v>1126738</v>
      </c>
      <c r="C14" s="61">
        <v>189229</v>
      </c>
      <c r="D14" s="61">
        <v>27346</v>
      </c>
      <c r="E14" s="61">
        <v>229619</v>
      </c>
      <c r="F14" s="61">
        <v>164518</v>
      </c>
      <c r="G14" s="61">
        <v>107114</v>
      </c>
      <c r="H14" s="61">
        <v>104466</v>
      </c>
      <c r="I14" s="67">
        <v>40.76</v>
      </c>
      <c r="J14" s="67">
        <v>31.8</v>
      </c>
      <c r="K14" s="67">
        <v>43.78</v>
      </c>
      <c r="L14" s="67">
        <v>67.38</v>
      </c>
      <c r="M14" s="67">
        <v>39.25</v>
      </c>
      <c r="N14" s="67">
        <v>39.86</v>
      </c>
      <c r="O14" s="67">
        <v>45.74</v>
      </c>
      <c r="P14" s="61">
        <v>145065</v>
      </c>
      <c r="Q14" s="61">
        <v>21155</v>
      </c>
      <c r="R14" s="61">
        <v>4271</v>
      </c>
      <c r="S14" s="61">
        <v>38261</v>
      </c>
      <c r="T14" s="61">
        <v>21558</v>
      </c>
      <c r="U14" s="61">
        <v>11256</v>
      </c>
      <c r="V14" s="61">
        <v>14324</v>
      </c>
      <c r="W14" s="61">
        <v>17375</v>
      </c>
      <c r="X14" s="61">
        <v>27293</v>
      </c>
      <c r="Y14" s="61">
        <v>10811</v>
      </c>
      <c r="Z14" s="61">
        <v>26035</v>
      </c>
      <c r="AA14" s="61">
        <v>12205</v>
      </c>
      <c r="AB14" s="61">
        <v>8963</v>
      </c>
      <c r="AC14" s="61">
        <v>59316</v>
      </c>
      <c r="AD14" s="61">
        <v>27231</v>
      </c>
      <c r="AE14" s="67">
        <v>18.64</v>
      </c>
      <c r="AF14" s="67">
        <v>24.06</v>
      </c>
      <c r="AG14" s="67">
        <v>35.17</v>
      </c>
      <c r="AH14" s="67">
        <v>35.479999999999997</v>
      </c>
      <c r="AI14" s="67">
        <v>21.12</v>
      </c>
      <c r="AJ14" s="67">
        <v>20.38</v>
      </c>
      <c r="AK14" s="67">
        <v>37.43</v>
      </c>
      <c r="AL14" s="67">
        <v>39.409999999999997</v>
      </c>
      <c r="AM14" s="61">
        <v>1242</v>
      </c>
      <c r="AN14" s="61">
        <v>2968</v>
      </c>
      <c r="AO14" s="61">
        <v>1244</v>
      </c>
      <c r="AP14" s="61">
        <v>2644</v>
      </c>
      <c r="AQ14" s="61">
        <v>909</v>
      </c>
      <c r="AR14" s="61">
        <v>934</v>
      </c>
      <c r="AS14" s="61">
        <v>7774</v>
      </c>
      <c r="AT14" s="61">
        <v>3441</v>
      </c>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row>
    <row r="15" spans="1:91" s="62" customFormat="1" x14ac:dyDescent="0.3">
      <c r="A15" s="60" t="s">
        <v>11</v>
      </c>
      <c r="B15" s="61">
        <v>1085943</v>
      </c>
      <c r="C15" s="61">
        <v>179486</v>
      </c>
      <c r="D15" s="61">
        <v>19944</v>
      </c>
      <c r="E15" s="61">
        <v>229624</v>
      </c>
      <c r="F15" s="61">
        <v>161863</v>
      </c>
      <c r="G15" s="61">
        <v>101158</v>
      </c>
      <c r="H15" s="61">
        <v>104746</v>
      </c>
      <c r="I15" s="67">
        <v>36.57</v>
      </c>
      <c r="J15" s="67">
        <v>28.21</v>
      </c>
      <c r="K15" s="67">
        <v>38.51</v>
      </c>
      <c r="L15" s="67">
        <v>63.17</v>
      </c>
      <c r="M15" s="67">
        <v>32.6</v>
      </c>
      <c r="N15" s="67">
        <v>34.590000000000003</v>
      </c>
      <c r="O15" s="67">
        <v>41.35</v>
      </c>
      <c r="P15" s="61">
        <v>138708</v>
      </c>
      <c r="Q15" s="61">
        <v>19757</v>
      </c>
      <c r="R15" s="61">
        <v>2829</v>
      </c>
      <c r="S15" s="61">
        <v>38002</v>
      </c>
      <c r="T15" s="61">
        <v>21333</v>
      </c>
      <c r="U15" s="61">
        <v>10373</v>
      </c>
      <c r="V15" s="61">
        <v>14107</v>
      </c>
      <c r="W15" s="61">
        <v>16859</v>
      </c>
      <c r="X15" s="61">
        <v>24436</v>
      </c>
      <c r="Y15" s="61">
        <v>10813</v>
      </c>
      <c r="Z15" s="61">
        <v>28154</v>
      </c>
      <c r="AA15" s="61">
        <v>9258</v>
      </c>
      <c r="AB15" s="61">
        <v>8657</v>
      </c>
      <c r="AC15" s="61">
        <v>54276</v>
      </c>
      <c r="AD15" s="61">
        <v>27033</v>
      </c>
      <c r="AE15" s="67">
        <v>19.14</v>
      </c>
      <c r="AF15" s="67">
        <v>19.510000000000002</v>
      </c>
      <c r="AG15" s="67">
        <v>31.2</v>
      </c>
      <c r="AH15" s="67">
        <v>35.200000000000003</v>
      </c>
      <c r="AI15" s="67">
        <v>19.96</v>
      </c>
      <c r="AJ15" s="67">
        <v>17.73</v>
      </c>
      <c r="AK15" s="67">
        <v>31.65</v>
      </c>
      <c r="AL15" s="67">
        <v>32.549999999999997</v>
      </c>
      <c r="AM15" s="61">
        <v>1218</v>
      </c>
      <c r="AN15" s="61">
        <v>2569</v>
      </c>
      <c r="AO15" s="61">
        <v>1210</v>
      </c>
      <c r="AP15" s="61">
        <v>2919</v>
      </c>
      <c r="AQ15" s="61">
        <v>648</v>
      </c>
      <c r="AR15" s="61">
        <v>893</v>
      </c>
      <c r="AS15" s="61">
        <v>6968</v>
      </c>
      <c r="AT15" s="61">
        <v>3333</v>
      </c>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row>
    <row r="16" spans="1:91" s="62" customFormat="1" x14ac:dyDescent="0.3">
      <c r="A16" s="60" t="s">
        <v>12</v>
      </c>
      <c r="B16" s="61">
        <v>1064953</v>
      </c>
      <c r="C16" s="61">
        <v>180071</v>
      </c>
      <c r="D16" s="61">
        <v>24105</v>
      </c>
      <c r="E16" s="61">
        <v>228903</v>
      </c>
      <c r="F16" s="61">
        <v>152797</v>
      </c>
      <c r="G16" s="61">
        <v>99312</v>
      </c>
      <c r="H16" s="61">
        <v>104534</v>
      </c>
      <c r="I16" s="67">
        <v>35.79</v>
      </c>
      <c r="J16" s="67">
        <v>26.35</v>
      </c>
      <c r="K16" s="67">
        <v>38.92</v>
      </c>
      <c r="L16" s="67">
        <v>68.7</v>
      </c>
      <c r="M16" s="67">
        <v>30.07</v>
      </c>
      <c r="N16" s="67">
        <v>32.64</v>
      </c>
      <c r="O16" s="67">
        <v>36.229999999999997</v>
      </c>
      <c r="P16" s="61">
        <v>133194</v>
      </c>
      <c r="Q16" s="61">
        <v>19193</v>
      </c>
      <c r="R16" s="61">
        <v>3000</v>
      </c>
      <c r="S16" s="61">
        <v>37873</v>
      </c>
      <c r="T16" s="61">
        <v>20067</v>
      </c>
      <c r="U16" s="61">
        <v>9962</v>
      </c>
      <c r="V16" s="61">
        <v>13862</v>
      </c>
      <c r="W16" s="61">
        <v>17296</v>
      </c>
      <c r="X16" s="61">
        <v>24652</v>
      </c>
      <c r="Y16" s="61">
        <v>10521</v>
      </c>
      <c r="Z16" s="61">
        <v>27872</v>
      </c>
      <c r="AA16" s="61">
        <v>9849</v>
      </c>
      <c r="AB16" s="61">
        <v>7797</v>
      </c>
      <c r="AC16" s="61">
        <v>55331</v>
      </c>
      <c r="AD16" s="61">
        <v>26752</v>
      </c>
      <c r="AE16" s="67">
        <v>19.989999999999998</v>
      </c>
      <c r="AF16" s="67">
        <v>15.98</v>
      </c>
      <c r="AG16" s="67">
        <v>24.02</v>
      </c>
      <c r="AH16" s="67">
        <v>30.88</v>
      </c>
      <c r="AI16" s="67">
        <v>20.82</v>
      </c>
      <c r="AJ16" s="67">
        <v>14.01</v>
      </c>
      <c r="AK16" s="67">
        <v>33.24</v>
      </c>
      <c r="AL16" s="67">
        <v>27.57</v>
      </c>
      <c r="AM16" s="61">
        <v>1217</v>
      </c>
      <c r="AN16" s="61">
        <v>2539</v>
      </c>
      <c r="AO16" s="61">
        <v>1153</v>
      </c>
      <c r="AP16" s="61">
        <v>2830</v>
      </c>
      <c r="AQ16" s="61">
        <v>676</v>
      </c>
      <c r="AR16" s="61">
        <v>775</v>
      </c>
      <c r="AS16" s="61">
        <v>6711</v>
      </c>
      <c r="AT16" s="61">
        <v>3292</v>
      </c>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row>
    <row r="17" spans="1:91" s="62" customFormat="1" x14ac:dyDescent="0.3">
      <c r="A17" s="60" t="s">
        <v>13</v>
      </c>
      <c r="B17" s="61">
        <v>1130185</v>
      </c>
      <c r="C17" s="61">
        <v>198961</v>
      </c>
      <c r="D17" s="61">
        <v>44638</v>
      </c>
      <c r="E17" s="61">
        <v>228859</v>
      </c>
      <c r="F17" s="61">
        <v>161010</v>
      </c>
      <c r="G17" s="61">
        <v>105307</v>
      </c>
      <c r="H17" s="61">
        <v>104797</v>
      </c>
      <c r="I17" s="67">
        <v>41.16</v>
      </c>
      <c r="J17" s="67">
        <v>35.700000000000003</v>
      </c>
      <c r="K17" s="67">
        <v>45.88</v>
      </c>
      <c r="L17" s="67">
        <v>70.72</v>
      </c>
      <c r="M17" s="67">
        <v>37.81</v>
      </c>
      <c r="N17" s="67">
        <v>40.619999999999997</v>
      </c>
      <c r="O17" s="67">
        <v>41.14</v>
      </c>
      <c r="P17" s="61">
        <v>140091</v>
      </c>
      <c r="Q17" s="61">
        <v>21310</v>
      </c>
      <c r="R17" s="61">
        <v>5367</v>
      </c>
      <c r="S17" s="61">
        <v>37951</v>
      </c>
      <c r="T17" s="61">
        <v>20807</v>
      </c>
      <c r="U17" s="61">
        <v>10699</v>
      </c>
      <c r="V17" s="61">
        <v>13936</v>
      </c>
      <c r="W17" s="61">
        <v>21090</v>
      </c>
      <c r="X17" s="61">
        <v>28342</v>
      </c>
      <c r="Y17" s="61">
        <v>10681</v>
      </c>
      <c r="Z17" s="61">
        <v>28953</v>
      </c>
      <c r="AA17" s="61">
        <v>13519</v>
      </c>
      <c r="AB17" s="61">
        <v>7917</v>
      </c>
      <c r="AC17" s="61">
        <v>61435</v>
      </c>
      <c r="AD17" s="61">
        <v>27022</v>
      </c>
      <c r="AE17" s="67">
        <v>29.59</v>
      </c>
      <c r="AF17" s="67">
        <v>28.54</v>
      </c>
      <c r="AG17" s="67">
        <v>32.28</v>
      </c>
      <c r="AH17" s="67">
        <v>42.18</v>
      </c>
      <c r="AI17" s="67">
        <v>30.57</v>
      </c>
      <c r="AJ17" s="67">
        <v>19.02</v>
      </c>
      <c r="AK17" s="67">
        <v>43</v>
      </c>
      <c r="AL17" s="67">
        <v>33.24</v>
      </c>
      <c r="AM17" s="61">
        <v>1578</v>
      </c>
      <c r="AN17" s="61">
        <v>2917</v>
      </c>
      <c r="AO17" s="61">
        <v>1161</v>
      </c>
      <c r="AP17" s="61">
        <v>2962</v>
      </c>
      <c r="AQ17" s="61">
        <v>1051</v>
      </c>
      <c r="AR17" s="61">
        <v>790</v>
      </c>
      <c r="AS17" s="61">
        <v>7562</v>
      </c>
      <c r="AT17" s="61">
        <v>3289</v>
      </c>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row>
    <row r="18" spans="1:91" s="62" customFormat="1" x14ac:dyDescent="0.3">
      <c r="A18" s="60" t="s">
        <v>14</v>
      </c>
      <c r="B18" s="61">
        <v>1285538</v>
      </c>
      <c r="C18" s="61">
        <v>233493</v>
      </c>
      <c r="D18" s="61">
        <v>88341</v>
      </c>
      <c r="E18" s="61">
        <v>228000</v>
      </c>
      <c r="F18" s="61">
        <v>197027</v>
      </c>
      <c r="G18" s="61">
        <v>121675</v>
      </c>
      <c r="H18" s="61">
        <v>105416</v>
      </c>
      <c r="I18" s="67">
        <v>46.69</v>
      </c>
      <c r="J18" s="67">
        <v>41.76</v>
      </c>
      <c r="K18" s="67">
        <v>53.7</v>
      </c>
      <c r="L18" s="67">
        <v>71.61</v>
      </c>
      <c r="M18" s="67">
        <v>45.33</v>
      </c>
      <c r="N18" s="67">
        <v>49.86</v>
      </c>
      <c r="O18" s="67">
        <v>44.58</v>
      </c>
      <c r="P18" s="61">
        <v>158298</v>
      </c>
      <c r="Q18" s="61">
        <v>25516</v>
      </c>
      <c r="R18" s="61">
        <v>11094</v>
      </c>
      <c r="S18" s="61">
        <v>37871</v>
      </c>
      <c r="T18" s="61">
        <v>24392</v>
      </c>
      <c r="U18" s="61">
        <v>12543</v>
      </c>
      <c r="V18" s="61">
        <v>13633</v>
      </c>
      <c r="W18" s="61">
        <v>25339</v>
      </c>
      <c r="X18" s="61">
        <v>35975</v>
      </c>
      <c r="Y18" s="61">
        <v>10910</v>
      </c>
      <c r="Z18" s="61">
        <v>31192</v>
      </c>
      <c r="AA18" s="61">
        <v>21155</v>
      </c>
      <c r="AB18" s="61">
        <v>8745</v>
      </c>
      <c r="AC18" s="61">
        <v>73044</v>
      </c>
      <c r="AD18" s="61">
        <v>27133</v>
      </c>
      <c r="AE18" s="67">
        <v>37.08</v>
      </c>
      <c r="AF18" s="67">
        <v>31.33</v>
      </c>
      <c r="AG18" s="67">
        <v>43.07</v>
      </c>
      <c r="AH18" s="67">
        <v>47.12</v>
      </c>
      <c r="AI18" s="67">
        <v>31.28</v>
      </c>
      <c r="AJ18" s="67">
        <v>25.61</v>
      </c>
      <c r="AK18" s="67">
        <v>49.53</v>
      </c>
      <c r="AL18" s="67">
        <v>45.7</v>
      </c>
      <c r="AM18" s="61">
        <v>1901</v>
      </c>
      <c r="AN18" s="61">
        <v>3902</v>
      </c>
      <c r="AO18" s="61">
        <v>1200</v>
      </c>
      <c r="AP18" s="61">
        <v>3224</v>
      </c>
      <c r="AQ18" s="61">
        <v>1880</v>
      </c>
      <c r="AR18" s="61">
        <v>886</v>
      </c>
      <c r="AS18" s="61">
        <v>9109</v>
      </c>
      <c r="AT18" s="61">
        <v>3414</v>
      </c>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row>
    <row r="19" spans="1:91" s="62" customFormat="1" x14ac:dyDescent="0.3">
      <c r="A19" s="60" t="s">
        <v>15</v>
      </c>
      <c r="B19" s="61">
        <v>1389535</v>
      </c>
      <c r="C19" s="61">
        <v>259647</v>
      </c>
      <c r="D19" s="61">
        <v>130093</v>
      </c>
      <c r="E19" s="61">
        <v>224133</v>
      </c>
      <c r="F19" s="61">
        <v>224465</v>
      </c>
      <c r="G19" s="61">
        <v>124901</v>
      </c>
      <c r="H19" s="61">
        <v>105750</v>
      </c>
      <c r="I19" s="67">
        <v>45.44</v>
      </c>
      <c r="J19" s="67">
        <v>42.92</v>
      </c>
      <c r="K19" s="67">
        <v>58.03</v>
      </c>
      <c r="L19" s="67">
        <v>62.37</v>
      </c>
      <c r="M19" s="67">
        <v>47.78</v>
      </c>
      <c r="N19" s="67">
        <v>49.64</v>
      </c>
      <c r="O19" s="67">
        <v>46.23</v>
      </c>
      <c r="P19" s="61">
        <v>168459</v>
      </c>
      <c r="Q19" s="61">
        <v>28152</v>
      </c>
      <c r="R19" s="61">
        <v>16283</v>
      </c>
      <c r="S19" s="61">
        <v>36579</v>
      </c>
      <c r="T19" s="61">
        <v>26880</v>
      </c>
      <c r="U19" s="61">
        <v>13044</v>
      </c>
      <c r="V19" s="61">
        <v>13791</v>
      </c>
      <c r="W19" s="61">
        <v>27163</v>
      </c>
      <c r="X19" s="61">
        <v>43691</v>
      </c>
      <c r="Y19" s="61">
        <v>11005</v>
      </c>
      <c r="Z19" s="61">
        <v>29642</v>
      </c>
      <c r="AA19" s="61">
        <v>23425</v>
      </c>
      <c r="AB19" s="61">
        <v>9048</v>
      </c>
      <c r="AC19" s="61">
        <v>88297</v>
      </c>
      <c r="AD19" s="61">
        <v>27377</v>
      </c>
      <c r="AE19" s="67">
        <v>33.700000000000003</v>
      </c>
      <c r="AF19" s="67">
        <v>29.99</v>
      </c>
      <c r="AG19" s="67">
        <v>45.39</v>
      </c>
      <c r="AH19" s="67">
        <v>46.45</v>
      </c>
      <c r="AI19" s="67">
        <v>38.770000000000003</v>
      </c>
      <c r="AJ19" s="67">
        <v>23.98</v>
      </c>
      <c r="AK19" s="67">
        <v>50.34</v>
      </c>
      <c r="AL19" s="67">
        <v>53.8</v>
      </c>
      <c r="AM19" s="61">
        <v>2038</v>
      </c>
      <c r="AN19" s="61">
        <v>4467</v>
      </c>
      <c r="AO19" s="61">
        <v>1233</v>
      </c>
      <c r="AP19" s="61">
        <v>3036</v>
      </c>
      <c r="AQ19" s="61">
        <v>2102</v>
      </c>
      <c r="AR19" s="61">
        <v>950</v>
      </c>
      <c r="AS19" s="61">
        <v>10855</v>
      </c>
      <c r="AT19" s="61">
        <v>3471</v>
      </c>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row>
    <row r="20" spans="1:91" s="62" customFormat="1" x14ac:dyDescent="0.3">
      <c r="A20" s="60" t="s">
        <v>16</v>
      </c>
      <c r="B20" s="61">
        <v>1639011</v>
      </c>
      <c r="C20" s="61">
        <v>274063</v>
      </c>
      <c r="D20" s="61">
        <v>308406</v>
      </c>
      <c r="E20" s="61">
        <v>219186</v>
      </c>
      <c r="F20" s="61">
        <v>275499</v>
      </c>
      <c r="G20" s="61">
        <v>129365</v>
      </c>
      <c r="H20" s="61">
        <v>106602</v>
      </c>
      <c r="I20" s="67">
        <v>51.12</v>
      </c>
      <c r="J20" s="67">
        <v>47.41</v>
      </c>
      <c r="K20" s="67">
        <v>64.489999999999995</v>
      </c>
      <c r="L20" s="67">
        <v>60.8</v>
      </c>
      <c r="M20" s="67">
        <v>54.11</v>
      </c>
      <c r="N20" s="67">
        <v>54.28</v>
      </c>
      <c r="O20" s="67">
        <v>49.12</v>
      </c>
      <c r="P20" s="61">
        <v>200512</v>
      </c>
      <c r="Q20" s="61">
        <v>31209</v>
      </c>
      <c r="R20" s="61">
        <v>38462</v>
      </c>
      <c r="S20" s="61">
        <v>35821</v>
      </c>
      <c r="T20" s="61">
        <v>32149</v>
      </c>
      <c r="U20" s="61">
        <v>13967</v>
      </c>
      <c r="V20" s="61">
        <v>13924</v>
      </c>
      <c r="W20" s="61">
        <v>31587</v>
      </c>
      <c r="X20" s="61">
        <v>46138</v>
      </c>
      <c r="Y20" s="61">
        <v>11010</v>
      </c>
      <c r="Z20" s="61">
        <v>29765</v>
      </c>
      <c r="AA20" s="61">
        <v>25726</v>
      </c>
      <c r="AB20" s="61">
        <v>9063</v>
      </c>
      <c r="AC20" s="61">
        <v>93535</v>
      </c>
      <c r="AD20" s="61">
        <v>27240</v>
      </c>
      <c r="AE20" s="67">
        <v>31.56</v>
      </c>
      <c r="AF20" s="67">
        <v>41.27</v>
      </c>
      <c r="AG20" s="67">
        <v>55.62</v>
      </c>
      <c r="AH20" s="67">
        <v>48.24</v>
      </c>
      <c r="AI20" s="67">
        <v>30.56</v>
      </c>
      <c r="AJ20" s="67">
        <v>27.72</v>
      </c>
      <c r="AK20" s="67">
        <v>58.94</v>
      </c>
      <c r="AL20" s="67">
        <v>54.85</v>
      </c>
      <c r="AM20" s="61">
        <v>2456</v>
      </c>
      <c r="AN20" s="61">
        <v>5359</v>
      </c>
      <c r="AO20" s="61">
        <v>1270</v>
      </c>
      <c r="AP20" s="61">
        <v>2977</v>
      </c>
      <c r="AQ20" s="61">
        <v>2458</v>
      </c>
      <c r="AR20" s="61">
        <v>961</v>
      </c>
      <c r="AS20" s="61">
        <v>12194</v>
      </c>
      <c r="AT20" s="61">
        <v>3533</v>
      </c>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row>
    <row r="21" spans="1:91" s="62" customFormat="1" x14ac:dyDescent="0.3">
      <c r="A21" s="60" t="s">
        <v>17</v>
      </c>
      <c r="B21" s="61">
        <v>1718176</v>
      </c>
      <c r="C21" s="61">
        <v>285868</v>
      </c>
      <c r="D21" s="61">
        <v>337690</v>
      </c>
      <c r="E21" s="61">
        <v>221879</v>
      </c>
      <c r="F21" s="61">
        <v>297645</v>
      </c>
      <c r="G21" s="61">
        <v>132478</v>
      </c>
      <c r="H21" s="61">
        <v>106392</v>
      </c>
      <c r="I21" s="67">
        <v>58.06</v>
      </c>
      <c r="J21" s="67">
        <v>51.32</v>
      </c>
      <c r="K21" s="67">
        <v>80.52</v>
      </c>
      <c r="L21" s="67">
        <v>66.260000000000005</v>
      </c>
      <c r="M21" s="67">
        <v>62.06</v>
      </c>
      <c r="N21" s="67">
        <v>60.92</v>
      </c>
      <c r="O21" s="67">
        <v>50.56</v>
      </c>
      <c r="P21" s="61">
        <v>218875</v>
      </c>
      <c r="Q21" s="61">
        <v>34709</v>
      </c>
      <c r="R21" s="61">
        <v>46455</v>
      </c>
      <c r="S21" s="61">
        <v>36374</v>
      </c>
      <c r="T21" s="61">
        <v>35844</v>
      </c>
      <c r="U21" s="61">
        <v>15278</v>
      </c>
      <c r="V21" s="61">
        <v>13920</v>
      </c>
      <c r="W21" s="61">
        <v>37779</v>
      </c>
      <c r="X21" s="61">
        <v>47452</v>
      </c>
      <c r="Y21" s="61">
        <v>10986</v>
      </c>
      <c r="Z21" s="61">
        <v>30535</v>
      </c>
      <c r="AA21" s="61">
        <v>28315</v>
      </c>
      <c r="AB21" s="61">
        <v>9140</v>
      </c>
      <c r="AC21" s="61">
        <v>94490</v>
      </c>
      <c r="AD21" s="61">
        <v>27170</v>
      </c>
      <c r="AE21" s="67">
        <v>39.409999999999997</v>
      </c>
      <c r="AF21" s="67">
        <v>49.72</v>
      </c>
      <c r="AG21" s="67">
        <v>40.57</v>
      </c>
      <c r="AH21" s="67">
        <v>47.92</v>
      </c>
      <c r="AI21" s="67">
        <v>43.26</v>
      </c>
      <c r="AJ21" s="67">
        <v>25.57</v>
      </c>
      <c r="AK21" s="67">
        <v>65.400000000000006</v>
      </c>
      <c r="AL21" s="67">
        <v>46.95</v>
      </c>
      <c r="AM21" s="61">
        <v>3357</v>
      </c>
      <c r="AN21" s="61">
        <v>6271</v>
      </c>
      <c r="AO21" s="61">
        <v>1236</v>
      </c>
      <c r="AP21" s="61">
        <v>3176</v>
      </c>
      <c r="AQ21" s="61">
        <v>2914</v>
      </c>
      <c r="AR21" s="61">
        <v>994</v>
      </c>
      <c r="AS21" s="61">
        <v>13199</v>
      </c>
      <c r="AT21" s="61">
        <v>3561</v>
      </c>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row>
    <row r="22" spans="1:91" s="62" customFormat="1" x14ac:dyDescent="0.3">
      <c r="A22" s="60" t="s">
        <v>18</v>
      </c>
      <c r="B22" s="61">
        <v>1758754</v>
      </c>
      <c r="C22" s="61">
        <v>291605</v>
      </c>
      <c r="D22" s="61">
        <v>342108</v>
      </c>
      <c r="E22" s="61">
        <v>222694</v>
      </c>
      <c r="F22" s="61">
        <v>309748</v>
      </c>
      <c r="G22" s="61">
        <v>136261</v>
      </c>
      <c r="H22" s="61">
        <v>105039</v>
      </c>
      <c r="I22" s="67">
        <v>65.349999999999994</v>
      </c>
      <c r="J22" s="67">
        <v>59.49</v>
      </c>
      <c r="K22" s="67">
        <v>89.14</v>
      </c>
      <c r="L22" s="67">
        <v>75.53</v>
      </c>
      <c r="M22" s="67">
        <v>71.56</v>
      </c>
      <c r="N22" s="67">
        <v>69.83</v>
      </c>
      <c r="O22" s="67">
        <v>45.72</v>
      </c>
      <c r="P22" s="61">
        <v>234376</v>
      </c>
      <c r="Q22" s="61">
        <v>37778</v>
      </c>
      <c r="R22" s="61">
        <v>49287</v>
      </c>
      <c r="S22" s="61">
        <v>37602</v>
      </c>
      <c r="T22" s="61">
        <v>39309</v>
      </c>
      <c r="U22" s="61">
        <v>16792</v>
      </c>
      <c r="V22" s="61">
        <v>13665</v>
      </c>
      <c r="W22" s="61">
        <v>41195</v>
      </c>
      <c r="X22" s="61">
        <v>49251</v>
      </c>
      <c r="Y22" s="61">
        <v>10381</v>
      </c>
      <c r="Z22" s="61">
        <v>30855</v>
      </c>
      <c r="AA22" s="61">
        <v>28592</v>
      </c>
      <c r="AB22" s="61">
        <v>8979</v>
      </c>
      <c r="AC22" s="61">
        <v>95896</v>
      </c>
      <c r="AD22" s="61">
        <v>26456</v>
      </c>
      <c r="AE22" s="67">
        <v>62.33</v>
      </c>
      <c r="AF22" s="67">
        <v>62.24</v>
      </c>
      <c r="AG22" s="67">
        <v>34.64</v>
      </c>
      <c r="AH22" s="67">
        <v>46.79</v>
      </c>
      <c r="AI22" s="67">
        <v>64.28</v>
      </c>
      <c r="AJ22" s="67">
        <v>24.34</v>
      </c>
      <c r="AK22" s="67">
        <v>71.33</v>
      </c>
      <c r="AL22" s="67">
        <v>38.39</v>
      </c>
      <c r="AM22" s="61">
        <v>4256</v>
      </c>
      <c r="AN22" s="61">
        <v>6925</v>
      </c>
      <c r="AO22" s="61">
        <v>1170</v>
      </c>
      <c r="AP22" s="61">
        <v>3271</v>
      </c>
      <c r="AQ22" s="61">
        <v>3840</v>
      </c>
      <c r="AR22" s="61">
        <v>1002</v>
      </c>
      <c r="AS22" s="61">
        <v>13944</v>
      </c>
      <c r="AT22" s="61">
        <v>3370</v>
      </c>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row>
    <row r="23" spans="1:91" s="62" customFormat="1" x14ac:dyDescent="0.3">
      <c r="A23" s="60" t="s">
        <v>19</v>
      </c>
      <c r="B23" s="61">
        <v>1757259</v>
      </c>
      <c r="C23" s="61">
        <v>291564</v>
      </c>
      <c r="D23" s="61">
        <v>342237</v>
      </c>
      <c r="E23" s="61">
        <v>224307</v>
      </c>
      <c r="F23" s="61">
        <v>310338</v>
      </c>
      <c r="G23" s="61">
        <v>136028</v>
      </c>
      <c r="H23" s="61">
        <v>102338</v>
      </c>
      <c r="I23" s="67">
        <v>71.94</v>
      </c>
      <c r="J23" s="67">
        <v>68.150000000000006</v>
      </c>
      <c r="K23" s="67">
        <v>91.46</v>
      </c>
      <c r="L23" s="67">
        <v>79.7</v>
      </c>
      <c r="M23" s="67">
        <v>79.010000000000005</v>
      </c>
      <c r="N23" s="67">
        <v>78.510000000000005</v>
      </c>
      <c r="O23" s="67">
        <v>41.98</v>
      </c>
      <c r="P23" s="61">
        <v>238807</v>
      </c>
      <c r="Q23" s="61">
        <v>39229</v>
      </c>
      <c r="R23" s="61">
        <v>49732</v>
      </c>
      <c r="S23" s="61">
        <v>38293</v>
      </c>
      <c r="T23" s="61">
        <v>39883</v>
      </c>
      <c r="U23" s="61">
        <v>17239</v>
      </c>
      <c r="V23" s="61">
        <v>13266</v>
      </c>
      <c r="W23" s="61">
        <v>41195</v>
      </c>
      <c r="X23" s="61">
        <v>49262</v>
      </c>
      <c r="Y23" s="61">
        <v>10369</v>
      </c>
      <c r="Z23" s="61">
        <v>30394</v>
      </c>
      <c r="AA23" s="61">
        <v>28716</v>
      </c>
      <c r="AB23" s="61">
        <v>9030</v>
      </c>
      <c r="AC23" s="61">
        <v>96337</v>
      </c>
      <c r="AD23" s="61">
        <v>26261</v>
      </c>
      <c r="AE23" s="67">
        <v>71.12</v>
      </c>
      <c r="AF23" s="67">
        <v>73.39</v>
      </c>
      <c r="AG23" s="67">
        <v>39.49</v>
      </c>
      <c r="AH23" s="67">
        <v>53.98</v>
      </c>
      <c r="AI23" s="67">
        <v>73.11</v>
      </c>
      <c r="AJ23" s="67">
        <v>28.01</v>
      </c>
      <c r="AK23" s="67">
        <v>80.97</v>
      </c>
      <c r="AL23" s="67">
        <v>42.71</v>
      </c>
      <c r="AM23" s="61">
        <v>4523</v>
      </c>
      <c r="AN23" s="61">
        <v>7195</v>
      </c>
      <c r="AO23" s="61">
        <v>1146</v>
      </c>
      <c r="AP23" s="61">
        <v>3270</v>
      </c>
      <c r="AQ23" s="61">
        <v>4063</v>
      </c>
      <c r="AR23" s="61">
        <v>982</v>
      </c>
      <c r="AS23" s="61">
        <v>14733</v>
      </c>
      <c r="AT23" s="61">
        <v>3318</v>
      </c>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row>
    <row r="24" spans="1:91" s="62" customFormat="1" x14ac:dyDescent="0.3">
      <c r="A24" s="60" t="s">
        <v>20</v>
      </c>
      <c r="B24" s="61">
        <v>1733689</v>
      </c>
      <c r="C24" s="61">
        <v>288140</v>
      </c>
      <c r="D24" s="61">
        <v>340292</v>
      </c>
      <c r="E24" s="61">
        <v>224485</v>
      </c>
      <c r="F24" s="61">
        <v>300992</v>
      </c>
      <c r="G24" s="61">
        <v>133459</v>
      </c>
      <c r="H24" s="61">
        <v>105969</v>
      </c>
      <c r="I24" s="67">
        <v>61.65</v>
      </c>
      <c r="J24" s="67">
        <v>57.32</v>
      </c>
      <c r="K24" s="67">
        <v>82</v>
      </c>
      <c r="L24" s="67">
        <v>71.040000000000006</v>
      </c>
      <c r="M24" s="67">
        <v>64.47</v>
      </c>
      <c r="N24" s="67">
        <v>64.099999999999994</v>
      </c>
      <c r="O24" s="67">
        <v>51.6</v>
      </c>
      <c r="P24" s="61">
        <v>227463</v>
      </c>
      <c r="Q24" s="61">
        <v>36563</v>
      </c>
      <c r="R24" s="61">
        <v>47829</v>
      </c>
      <c r="S24" s="61">
        <v>38146</v>
      </c>
      <c r="T24" s="61">
        <v>37121</v>
      </c>
      <c r="U24" s="61">
        <v>15877</v>
      </c>
      <c r="V24" s="61">
        <v>13689</v>
      </c>
      <c r="W24" s="61">
        <v>38158</v>
      </c>
      <c r="X24" s="61">
        <v>48468</v>
      </c>
      <c r="Y24" s="61">
        <v>10630</v>
      </c>
      <c r="Z24" s="61">
        <v>30280</v>
      </c>
      <c r="AA24" s="61">
        <v>28389</v>
      </c>
      <c r="AB24" s="61">
        <v>9085</v>
      </c>
      <c r="AC24" s="61">
        <v>95851</v>
      </c>
      <c r="AD24" s="61">
        <v>27280</v>
      </c>
      <c r="AE24" s="67">
        <v>47.99</v>
      </c>
      <c r="AF24" s="67">
        <v>55.94</v>
      </c>
      <c r="AG24" s="67">
        <v>48.55</v>
      </c>
      <c r="AH24" s="67">
        <v>55.16</v>
      </c>
      <c r="AI24" s="67">
        <v>52.1</v>
      </c>
      <c r="AJ24" s="67">
        <v>28.55</v>
      </c>
      <c r="AK24" s="67">
        <v>68.73</v>
      </c>
      <c r="AL24" s="67">
        <v>53.57</v>
      </c>
      <c r="AM24" s="61">
        <v>3453</v>
      </c>
      <c r="AN24" s="61">
        <v>6604</v>
      </c>
      <c r="AO24" s="61">
        <v>1219</v>
      </c>
      <c r="AP24" s="61">
        <v>3202</v>
      </c>
      <c r="AQ24" s="61">
        <v>3721</v>
      </c>
      <c r="AR24" s="61">
        <v>975</v>
      </c>
      <c r="AS24" s="61">
        <v>13734</v>
      </c>
      <c r="AT24" s="61">
        <v>3656</v>
      </c>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row>
    <row r="25" spans="1:91" s="62" customFormat="1" x14ac:dyDescent="0.3">
      <c r="A25" s="60" t="s">
        <v>21</v>
      </c>
      <c r="B25" s="61">
        <v>1527030</v>
      </c>
      <c r="C25" s="61">
        <v>257678</v>
      </c>
      <c r="D25" s="61">
        <v>258218</v>
      </c>
      <c r="E25" s="61">
        <v>224702</v>
      </c>
      <c r="F25" s="61">
        <v>238314</v>
      </c>
      <c r="G25" s="61">
        <v>123806</v>
      </c>
      <c r="H25" s="61">
        <v>106811</v>
      </c>
      <c r="I25" s="67">
        <v>52.19</v>
      </c>
      <c r="J25" s="67">
        <v>46.44</v>
      </c>
      <c r="K25" s="67">
        <v>60.85</v>
      </c>
      <c r="L25" s="67">
        <v>73.86</v>
      </c>
      <c r="M25" s="67">
        <v>53.45</v>
      </c>
      <c r="N25" s="67">
        <v>52.88</v>
      </c>
      <c r="O25" s="67">
        <v>52.91</v>
      </c>
      <c r="P25" s="61">
        <v>191262</v>
      </c>
      <c r="Q25" s="61">
        <v>30010</v>
      </c>
      <c r="R25" s="61">
        <v>31160</v>
      </c>
      <c r="S25" s="61">
        <v>38476</v>
      </c>
      <c r="T25" s="61">
        <v>28882</v>
      </c>
      <c r="U25" s="61">
        <v>13850</v>
      </c>
      <c r="V25" s="61">
        <v>13924</v>
      </c>
      <c r="W25" s="61">
        <v>26186</v>
      </c>
      <c r="X25" s="61">
        <v>45081</v>
      </c>
      <c r="Y25" s="61">
        <v>10865</v>
      </c>
      <c r="Z25" s="61">
        <v>28952</v>
      </c>
      <c r="AA25" s="61">
        <v>22247</v>
      </c>
      <c r="AB25" s="61">
        <v>9032</v>
      </c>
      <c r="AC25" s="61">
        <v>87821</v>
      </c>
      <c r="AD25" s="61">
        <v>27495</v>
      </c>
      <c r="AE25" s="67">
        <v>29.95</v>
      </c>
      <c r="AF25" s="67">
        <v>40.4</v>
      </c>
      <c r="AG25" s="67">
        <v>44.93</v>
      </c>
      <c r="AH25" s="67">
        <v>47.28</v>
      </c>
      <c r="AI25" s="67">
        <v>34.270000000000003</v>
      </c>
      <c r="AJ25" s="67">
        <v>24.65</v>
      </c>
      <c r="AK25" s="67">
        <v>58.57</v>
      </c>
      <c r="AL25" s="67">
        <v>50.05</v>
      </c>
      <c r="AM25" s="61">
        <v>2079</v>
      </c>
      <c r="AN25" s="61">
        <v>5282</v>
      </c>
      <c r="AO25" s="61">
        <v>1219</v>
      </c>
      <c r="AP25" s="61">
        <v>2865</v>
      </c>
      <c r="AQ25" s="61">
        <v>2241</v>
      </c>
      <c r="AR25" s="61">
        <v>954</v>
      </c>
      <c r="AS25" s="61">
        <v>11823</v>
      </c>
      <c r="AT25" s="61">
        <v>3548</v>
      </c>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row>
    <row r="26" spans="1:91" s="62" customFormat="1" x14ac:dyDescent="0.3">
      <c r="A26" s="60" t="s">
        <v>22</v>
      </c>
      <c r="B26" s="61">
        <v>1124383</v>
      </c>
      <c r="C26" s="61">
        <v>190149</v>
      </c>
      <c r="D26" s="61">
        <v>26632</v>
      </c>
      <c r="E26" s="61">
        <v>228480</v>
      </c>
      <c r="F26" s="61">
        <v>168381</v>
      </c>
      <c r="G26" s="61">
        <v>108339</v>
      </c>
      <c r="H26" s="61">
        <v>106883</v>
      </c>
      <c r="I26" s="67">
        <v>44.4</v>
      </c>
      <c r="J26" s="67">
        <v>35.36</v>
      </c>
      <c r="K26" s="67">
        <v>41.05</v>
      </c>
      <c r="L26" s="67">
        <v>75.739999999999995</v>
      </c>
      <c r="M26" s="67">
        <v>40.33</v>
      </c>
      <c r="N26" s="67">
        <v>45.57</v>
      </c>
      <c r="O26" s="67">
        <v>46.3</v>
      </c>
      <c r="P26" s="61">
        <v>142685</v>
      </c>
      <c r="Q26" s="61">
        <v>21165</v>
      </c>
      <c r="R26" s="61">
        <v>3740</v>
      </c>
      <c r="S26" s="61">
        <v>39085</v>
      </c>
      <c r="T26" s="61">
        <v>21404</v>
      </c>
      <c r="U26" s="61">
        <v>11538</v>
      </c>
      <c r="V26" s="61">
        <v>13565</v>
      </c>
      <c r="W26" s="61">
        <v>16330</v>
      </c>
      <c r="X26" s="61">
        <v>27913</v>
      </c>
      <c r="Y26" s="61">
        <v>10920</v>
      </c>
      <c r="Z26" s="61">
        <v>27016</v>
      </c>
      <c r="AA26" s="61">
        <v>12005</v>
      </c>
      <c r="AB26" s="61">
        <v>8941</v>
      </c>
      <c r="AC26" s="61">
        <v>59529</v>
      </c>
      <c r="AD26" s="61">
        <v>27496</v>
      </c>
      <c r="AE26" s="67">
        <v>27.33</v>
      </c>
      <c r="AF26" s="67">
        <v>24.99</v>
      </c>
      <c r="AG26" s="67">
        <v>36.31</v>
      </c>
      <c r="AH26" s="67">
        <v>38.89</v>
      </c>
      <c r="AI26" s="67">
        <v>29.41</v>
      </c>
      <c r="AJ26" s="67">
        <v>24.28</v>
      </c>
      <c r="AK26" s="67">
        <v>41.97</v>
      </c>
      <c r="AL26" s="67">
        <v>38.700000000000003</v>
      </c>
      <c r="AM26" s="61">
        <v>1297</v>
      </c>
      <c r="AN26" s="61">
        <v>2807</v>
      </c>
      <c r="AO26" s="61">
        <v>1206</v>
      </c>
      <c r="AP26" s="61">
        <v>2611</v>
      </c>
      <c r="AQ26" s="61">
        <v>943</v>
      </c>
      <c r="AR26" s="61">
        <v>926</v>
      </c>
      <c r="AS26" s="61">
        <v>7888</v>
      </c>
      <c r="AT26" s="61">
        <v>3488</v>
      </c>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row>
    <row r="27" spans="1:91" s="62" customFormat="1" x14ac:dyDescent="0.3">
      <c r="A27" s="60" t="s">
        <v>23</v>
      </c>
      <c r="B27" s="61">
        <v>1085730</v>
      </c>
      <c r="C27" s="61">
        <v>181927</v>
      </c>
      <c r="D27" s="61">
        <v>19773</v>
      </c>
      <c r="E27" s="61">
        <v>229285</v>
      </c>
      <c r="F27" s="61">
        <v>167562</v>
      </c>
      <c r="G27" s="61">
        <v>101523</v>
      </c>
      <c r="H27" s="61">
        <v>106476</v>
      </c>
      <c r="I27" s="67">
        <v>40.020000000000003</v>
      </c>
      <c r="J27" s="67">
        <v>30.5</v>
      </c>
      <c r="K27" s="67">
        <v>31.66</v>
      </c>
      <c r="L27" s="67">
        <v>71.53</v>
      </c>
      <c r="M27" s="67">
        <v>35.729999999999997</v>
      </c>
      <c r="N27" s="67">
        <v>36.93</v>
      </c>
      <c r="O27" s="67">
        <v>43.82</v>
      </c>
      <c r="P27" s="61">
        <v>137518</v>
      </c>
      <c r="Q27" s="61">
        <v>19861</v>
      </c>
      <c r="R27" s="61">
        <v>2845</v>
      </c>
      <c r="S27" s="61">
        <v>39279</v>
      </c>
      <c r="T27" s="61">
        <v>21663</v>
      </c>
      <c r="U27" s="61">
        <v>10551</v>
      </c>
      <c r="V27" s="61">
        <v>13370</v>
      </c>
      <c r="W27" s="61">
        <v>16414</v>
      </c>
      <c r="X27" s="61">
        <v>24632</v>
      </c>
      <c r="Y27" s="61">
        <v>10934</v>
      </c>
      <c r="Z27" s="61">
        <v>29742</v>
      </c>
      <c r="AA27" s="61">
        <v>8852</v>
      </c>
      <c r="AB27" s="61">
        <v>8668</v>
      </c>
      <c r="AC27" s="61">
        <v>55275</v>
      </c>
      <c r="AD27" s="61">
        <v>27410</v>
      </c>
      <c r="AE27" s="67">
        <v>18.63</v>
      </c>
      <c r="AF27" s="67">
        <v>21.71</v>
      </c>
      <c r="AG27" s="67">
        <v>33.36</v>
      </c>
      <c r="AH27" s="67">
        <v>38.32</v>
      </c>
      <c r="AI27" s="67">
        <v>18.02</v>
      </c>
      <c r="AJ27" s="67">
        <v>18.27</v>
      </c>
      <c r="AK27" s="67">
        <v>34.61</v>
      </c>
      <c r="AL27" s="67">
        <v>35.47</v>
      </c>
      <c r="AM27" s="61">
        <v>1196</v>
      </c>
      <c r="AN27" s="61">
        <v>2397</v>
      </c>
      <c r="AO27" s="61">
        <v>1193</v>
      </c>
      <c r="AP27" s="61">
        <v>2899</v>
      </c>
      <c r="AQ27" s="61">
        <v>746</v>
      </c>
      <c r="AR27" s="61">
        <v>860</v>
      </c>
      <c r="AS27" s="61">
        <v>7137</v>
      </c>
      <c r="AT27" s="61">
        <v>3434</v>
      </c>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row>
    <row r="28" spans="1:91" s="62" customFormat="1" x14ac:dyDescent="0.3">
      <c r="A28" s="60" t="s">
        <v>24</v>
      </c>
      <c r="B28" s="61">
        <v>1066192</v>
      </c>
      <c r="C28" s="61">
        <v>181779</v>
      </c>
      <c r="D28" s="61">
        <v>19712</v>
      </c>
      <c r="E28" s="61">
        <v>230181</v>
      </c>
      <c r="F28" s="61">
        <v>157685</v>
      </c>
      <c r="G28" s="61">
        <v>99960</v>
      </c>
      <c r="H28" s="61">
        <v>106222</v>
      </c>
      <c r="I28" s="67">
        <v>38.43</v>
      </c>
      <c r="J28" s="67">
        <v>28.99</v>
      </c>
      <c r="K28" s="67">
        <v>29.81</v>
      </c>
      <c r="L28" s="67">
        <v>75.650000000000006</v>
      </c>
      <c r="M28" s="67">
        <v>31.72</v>
      </c>
      <c r="N28" s="67">
        <v>33.299999999999997</v>
      </c>
      <c r="O28" s="67">
        <v>38.549999999999997</v>
      </c>
      <c r="P28" s="61">
        <v>132806</v>
      </c>
      <c r="Q28" s="61">
        <v>19127</v>
      </c>
      <c r="R28" s="61">
        <v>2672</v>
      </c>
      <c r="S28" s="61">
        <v>39420</v>
      </c>
      <c r="T28" s="61">
        <v>20146</v>
      </c>
      <c r="U28" s="61">
        <v>10243</v>
      </c>
      <c r="V28" s="61">
        <v>13382</v>
      </c>
      <c r="W28" s="61">
        <v>16719</v>
      </c>
      <c r="X28" s="61">
        <v>24121</v>
      </c>
      <c r="Y28" s="61">
        <v>10475</v>
      </c>
      <c r="Z28" s="61">
        <v>29006</v>
      </c>
      <c r="AA28" s="61">
        <v>9424</v>
      </c>
      <c r="AB28" s="61">
        <v>8221</v>
      </c>
      <c r="AC28" s="61">
        <v>57168</v>
      </c>
      <c r="AD28" s="61">
        <v>26645</v>
      </c>
      <c r="AE28" s="67">
        <v>20.76</v>
      </c>
      <c r="AF28" s="67">
        <v>17.95</v>
      </c>
      <c r="AG28" s="67">
        <v>28.64</v>
      </c>
      <c r="AH28" s="67">
        <v>32.89</v>
      </c>
      <c r="AI28" s="67">
        <v>15.66</v>
      </c>
      <c r="AJ28" s="67">
        <v>14.28</v>
      </c>
      <c r="AK28" s="67">
        <v>38.369999999999997</v>
      </c>
      <c r="AL28" s="67">
        <v>29.14</v>
      </c>
      <c r="AM28" s="61">
        <v>1179</v>
      </c>
      <c r="AN28" s="61">
        <v>2251</v>
      </c>
      <c r="AO28" s="61">
        <v>1119</v>
      </c>
      <c r="AP28" s="61">
        <v>2849</v>
      </c>
      <c r="AQ28" s="61">
        <v>740</v>
      </c>
      <c r="AR28" s="61">
        <v>825</v>
      </c>
      <c r="AS28" s="61">
        <v>6875</v>
      </c>
      <c r="AT28" s="61">
        <v>3291</v>
      </c>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row>
    <row r="29" spans="1:91" s="62" customFormat="1" x14ac:dyDescent="0.3">
      <c r="A29" s="60" t="s">
        <v>25</v>
      </c>
      <c r="B29" s="61">
        <v>1130698</v>
      </c>
      <c r="C29" s="61">
        <v>203634</v>
      </c>
      <c r="D29" s="61">
        <v>39348</v>
      </c>
      <c r="E29" s="61">
        <v>230089</v>
      </c>
      <c r="F29" s="61">
        <v>164126</v>
      </c>
      <c r="G29" s="61">
        <v>104306</v>
      </c>
      <c r="H29" s="61">
        <v>106011</v>
      </c>
      <c r="I29" s="67">
        <v>43.49</v>
      </c>
      <c r="J29" s="67">
        <v>36.6</v>
      </c>
      <c r="K29" s="67">
        <v>42.72</v>
      </c>
      <c r="L29" s="67">
        <v>77.16</v>
      </c>
      <c r="M29" s="67">
        <v>39.15</v>
      </c>
      <c r="N29" s="67">
        <v>42.54</v>
      </c>
      <c r="O29" s="67">
        <v>43.86</v>
      </c>
      <c r="P29" s="61">
        <v>138840</v>
      </c>
      <c r="Q29" s="61">
        <v>21386</v>
      </c>
      <c r="R29" s="61">
        <v>4699</v>
      </c>
      <c r="S29" s="61">
        <v>39078</v>
      </c>
      <c r="T29" s="61">
        <v>20406</v>
      </c>
      <c r="U29" s="61">
        <v>10860</v>
      </c>
      <c r="V29" s="61">
        <v>13244</v>
      </c>
      <c r="W29" s="61">
        <v>21141</v>
      </c>
      <c r="X29" s="61">
        <v>28451</v>
      </c>
      <c r="Y29" s="61">
        <v>10679</v>
      </c>
      <c r="Z29" s="61">
        <v>29875</v>
      </c>
      <c r="AA29" s="61">
        <v>12319</v>
      </c>
      <c r="AB29" s="61">
        <v>8288</v>
      </c>
      <c r="AC29" s="61">
        <v>65886</v>
      </c>
      <c r="AD29" s="61">
        <v>26995</v>
      </c>
      <c r="AE29" s="67">
        <v>29.42</v>
      </c>
      <c r="AF29" s="67">
        <v>23.78</v>
      </c>
      <c r="AG29" s="67">
        <v>33.4</v>
      </c>
      <c r="AH29" s="67">
        <v>42.43</v>
      </c>
      <c r="AI29" s="67">
        <v>29.61</v>
      </c>
      <c r="AJ29" s="67">
        <v>19.149999999999999</v>
      </c>
      <c r="AK29" s="67">
        <v>46.53</v>
      </c>
      <c r="AL29" s="67">
        <v>34.869999999999997</v>
      </c>
      <c r="AM29" s="61">
        <v>1648</v>
      </c>
      <c r="AN29" s="61">
        <v>2622</v>
      </c>
      <c r="AO29" s="61">
        <v>1155</v>
      </c>
      <c r="AP29" s="61">
        <v>2945</v>
      </c>
      <c r="AQ29" s="61">
        <v>877</v>
      </c>
      <c r="AR29" s="61">
        <v>810</v>
      </c>
      <c r="AS29" s="61">
        <v>7961</v>
      </c>
      <c r="AT29" s="61">
        <v>3369</v>
      </c>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row>
    <row r="30" spans="1:91" s="62" customFormat="1" x14ac:dyDescent="0.3">
      <c r="A30" s="60" t="s">
        <v>26</v>
      </c>
      <c r="B30" s="61">
        <v>1229186</v>
      </c>
      <c r="C30" s="61">
        <v>222379</v>
      </c>
      <c r="D30" s="61">
        <v>69262</v>
      </c>
      <c r="E30" s="61">
        <v>230172</v>
      </c>
      <c r="F30" s="61">
        <v>185201</v>
      </c>
      <c r="G30" s="61">
        <v>115828</v>
      </c>
      <c r="H30" s="61">
        <v>106308</v>
      </c>
      <c r="I30" s="67">
        <v>46.35</v>
      </c>
      <c r="J30" s="67">
        <v>39.71</v>
      </c>
      <c r="K30" s="67">
        <v>51.05</v>
      </c>
      <c r="L30" s="67">
        <v>76.599999999999994</v>
      </c>
      <c r="M30" s="67">
        <v>44.95</v>
      </c>
      <c r="N30" s="67">
        <v>47.12</v>
      </c>
      <c r="O30" s="67">
        <v>49.75</v>
      </c>
      <c r="P30" s="61">
        <v>152534</v>
      </c>
      <c r="Q30" s="61">
        <v>24052</v>
      </c>
      <c r="R30" s="61">
        <v>9052</v>
      </c>
      <c r="S30" s="61">
        <v>39624</v>
      </c>
      <c r="T30" s="61">
        <v>22714</v>
      </c>
      <c r="U30" s="61">
        <v>12150</v>
      </c>
      <c r="V30" s="61">
        <v>13345</v>
      </c>
      <c r="W30" s="61">
        <v>24165</v>
      </c>
      <c r="X30" s="61">
        <v>31525</v>
      </c>
      <c r="Y30" s="61">
        <v>10815</v>
      </c>
      <c r="Z30" s="61">
        <v>31444</v>
      </c>
      <c r="AA30" s="61">
        <v>17372</v>
      </c>
      <c r="AB30" s="61">
        <v>8732</v>
      </c>
      <c r="AC30" s="61">
        <v>71244</v>
      </c>
      <c r="AD30" s="61">
        <v>27082</v>
      </c>
      <c r="AE30" s="67">
        <v>35.82</v>
      </c>
      <c r="AF30" s="67">
        <v>29.32</v>
      </c>
      <c r="AG30" s="67">
        <v>38.869999999999997</v>
      </c>
      <c r="AH30" s="67">
        <v>41.81</v>
      </c>
      <c r="AI30" s="67">
        <v>32.049999999999997</v>
      </c>
      <c r="AJ30" s="67">
        <v>20.18</v>
      </c>
      <c r="AK30" s="67">
        <v>47.73</v>
      </c>
      <c r="AL30" s="67">
        <v>43.26</v>
      </c>
      <c r="AM30" s="61">
        <v>1892</v>
      </c>
      <c r="AN30" s="61">
        <v>3173</v>
      </c>
      <c r="AO30" s="61">
        <v>1198</v>
      </c>
      <c r="AP30" s="61">
        <v>3181</v>
      </c>
      <c r="AQ30" s="61">
        <v>1465</v>
      </c>
      <c r="AR30" s="61">
        <v>902</v>
      </c>
      <c r="AS30" s="61">
        <v>8733</v>
      </c>
      <c r="AT30" s="61">
        <v>3508</v>
      </c>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row>
    <row r="31" spans="1:91" s="62" customFormat="1" x14ac:dyDescent="0.3">
      <c r="A31" s="60" t="s">
        <v>27</v>
      </c>
      <c r="B31" s="61">
        <v>1411907</v>
      </c>
      <c r="C31" s="61">
        <v>262639</v>
      </c>
      <c r="D31" s="61">
        <v>130985</v>
      </c>
      <c r="E31" s="61">
        <v>228375</v>
      </c>
      <c r="F31" s="61">
        <v>236298</v>
      </c>
      <c r="G31" s="61">
        <v>125846</v>
      </c>
      <c r="H31" s="61">
        <v>106171</v>
      </c>
      <c r="I31" s="67">
        <v>51.79</v>
      </c>
      <c r="J31" s="67">
        <v>48.95</v>
      </c>
      <c r="K31" s="67">
        <v>62.39</v>
      </c>
      <c r="L31" s="67">
        <v>70.37</v>
      </c>
      <c r="M31" s="67">
        <v>53.09</v>
      </c>
      <c r="N31" s="67">
        <v>56.31</v>
      </c>
      <c r="O31" s="67">
        <v>53.45</v>
      </c>
      <c r="P31" s="61">
        <v>174466</v>
      </c>
      <c r="Q31" s="61">
        <v>29778</v>
      </c>
      <c r="R31" s="61">
        <v>16769</v>
      </c>
      <c r="S31" s="61">
        <v>38806</v>
      </c>
      <c r="T31" s="61">
        <v>27380</v>
      </c>
      <c r="U31" s="61">
        <v>14063</v>
      </c>
      <c r="V31" s="61">
        <v>13343</v>
      </c>
      <c r="W31" s="61">
        <v>27556</v>
      </c>
      <c r="X31" s="61">
        <v>43533</v>
      </c>
      <c r="Y31" s="61">
        <v>10892</v>
      </c>
      <c r="Z31" s="61">
        <v>32680</v>
      </c>
      <c r="AA31" s="61">
        <v>22631</v>
      </c>
      <c r="AB31" s="61">
        <v>8841</v>
      </c>
      <c r="AC31" s="61">
        <v>89105</v>
      </c>
      <c r="AD31" s="61">
        <v>27399</v>
      </c>
      <c r="AE31" s="67">
        <v>39.979999999999997</v>
      </c>
      <c r="AF31" s="67">
        <v>35.090000000000003</v>
      </c>
      <c r="AG31" s="67">
        <v>56.24</v>
      </c>
      <c r="AH31" s="67">
        <v>50.4</v>
      </c>
      <c r="AI31" s="67">
        <v>39.5</v>
      </c>
      <c r="AJ31" s="67">
        <v>29.97</v>
      </c>
      <c r="AK31" s="67">
        <v>57.81</v>
      </c>
      <c r="AL31" s="67">
        <v>60.47</v>
      </c>
      <c r="AM31" s="61">
        <v>2328</v>
      </c>
      <c r="AN31" s="61">
        <v>4511</v>
      </c>
      <c r="AO31" s="61">
        <v>1289</v>
      </c>
      <c r="AP31" s="61">
        <v>3385</v>
      </c>
      <c r="AQ31" s="61">
        <v>2012</v>
      </c>
      <c r="AR31" s="61">
        <v>954</v>
      </c>
      <c r="AS31" s="61">
        <v>11556</v>
      </c>
      <c r="AT31" s="61">
        <v>3744</v>
      </c>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row>
    <row r="32" spans="1:91" s="62" customFormat="1" x14ac:dyDescent="0.3">
      <c r="A32" s="60" t="s">
        <v>28</v>
      </c>
      <c r="B32" s="61">
        <v>1656425</v>
      </c>
      <c r="C32" s="61">
        <v>275564</v>
      </c>
      <c r="D32" s="61">
        <v>312970</v>
      </c>
      <c r="E32" s="61">
        <v>226067</v>
      </c>
      <c r="F32" s="61">
        <v>280805</v>
      </c>
      <c r="G32" s="61">
        <v>128369</v>
      </c>
      <c r="H32" s="61">
        <v>105626</v>
      </c>
      <c r="I32" s="67">
        <v>51.37</v>
      </c>
      <c r="J32" s="67">
        <v>48.87</v>
      </c>
      <c r="K32" s="67">
        <v>59.25</v>
      </c>
      <c r="L32" s="67">
        <v>62.16</v>
      </c>
      <c r="M32" s="67">
        <v>52.32</v>
      </c>
      <c r="N32" s="67">
        <v>54.63</v>
      </c>
      <c r="O32" s="67">
        <v>57.67</v>
      </c>
      <c r="P32" s="61">
        <v>205742</v>
      </c>
      <c r="Q32" s="61">
        <v>32393</v>
      </c>
      <c r="R32" s="61">
        <v>40665</v>
      </c>
      <c r="S32" s="61">
        <v>37689</v>
      </c>
      <c r="T32" s="61">
        <v>32241</v>
      </c>
      <c r="U32" s="61">
        <v>14586</v>
      </c>
      <c r="V32" s="61">
        <v>13364</v>
      </c>
      <c r="W32" s="61">
        <v>29875</v>
      </c>
      <c r="X32" s="61">
        <v>46177</v>
      </c>
      <c r="Y32" s="61">
        <v>10892</v>
      </c>
      <c r="Z32" s="61">
        <v>31267</v>
      </c>
      <c r="AA32" s="61">
        <v>26496</v>
      </c>
      <c r="AB32" s="61">
        <v>9011</v>
      </c>
      <c r="AC32" s="61">
        <v>94422</v>
      </c>
      <c r="AD32" s="61">
        <v>27424</v>
      </c>
      <c r="AE32" s="67">
        <v>29.53</v>
      </c>
      <c r="AF32" s="67">
        <v>41.7</v>
      </c>
      <c r="AG32" s="67">
        <v>58.68</v>
      </c>
      <c r="AH32" s="67">
        <v>48.94</v>
      </c>
      <c r="AI32" s="67">
        <v>34.43</v>
      </c>
      <c r="AJ32" s="67">
        <v>29.63</v>
      </c>
      <c r="AK32" s="67">
        <v>59.26</v>
      </c>
      <c r="AL32" s="67">
        <v>62.55</v>
      </c>
      <c r="AM32" s="61">
        <v>2375</v>
      </c>
      <c r="AN32" s="61">
        <v>5315</v>
      </c>
      <c r="AO32" s="61">
        <v>1340</v>
      </c>
      <c r="AP32" s="61">
        <v>3213</v>
      </c>
      <c r="AQ32" s="61">
        <v>2456</v>
      </c>
      <c r="AR32" s="61">
        <v>1025</v>
      </c>
      <c r="AS32" s="61">
        <v>12825</v>
      </c>
      <c r="AT32" s="61">
        <v>3845</v>
      </c>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row>
    <row r="33" spans="1:91" s="62" customFormat="1" x14ac:dyDescent="0.3">
      <c r="A33" s="60" t="s">
        <v>52</v>
      </c>
      <c r="B33" s="61">
        <v>1737129</v>
      </c>
      <c r="C33" s="61">
        <v>291405</v>
      </c>
      <c r="D33" s="61">
        <v>339671</v>
      </c>
      <c r="E33" s="61">
        <v>225723</v>
      </c>
      <c r="F33" s="61">
        <v>305033</v>
      </c>
      <c r="G33" s="61">
        <v>132391</v>
      </c>
      <c r="H33" s="61">
        <v>105466</v>
      </c>
      <c r="I33" s="67">
        <v>59.16</v>
      </c>
      <c r="J33" s="67">
        <v>52.83</v>
      </c>
      <c r="K33" s="67">
        <v>80.17</v>
      </c>
      <c r="L33" s="67">
        <v>68.91</v>
      </c>
      <c r="M33" s="67">
        <v>61.88</v>
      </c>
      <c r="N33" s="67">
        <v>62.5</v>
      </c>
      <c r="O33" s="67">
        <v>55.1</v>
      </c>
      <c r="P33" s="61">
        <v>223538</v>
      </c>
      <c r="Q33" s="61">
        <v>36309</v>
      </c>
      <c r="R33" s="61">
        <v>47509</v>
      </c>
      <c r="S33" s="61">
        <v>37851</v>
      </c>
      <c r="T33" s="61">
        <v>36023</v>
      </c>
      <c r="U33" s="61">
        <v>15946</v>
      </c>
      <c r="V33" s="61">
        <v>13311</v>
      </c>
      <c r="W33" s="61">
        <v>39748</v>
      </c>
      <c r="X33" s="61">
        <v>46591</v>
      </c>
      <c r="Y33" s="61">
        <v>11015</v>
      </c>
      <c r="Z33" s="61">
        <v>31605</v>
      </c>
      <c r="AA33" s="61">
        <v>28724</v>
      </c>
      <c r="AB33" s="61">
        <v>9016</v>
      </c>
      <c r="AC33" s="61">
        <v>96784</v>
      </c>
      <c r="AD33" s="61">
        <v>27921</v>
      </c>
      <c r="AE33" s="67">
        <v>41.75</v>
      </c>
      <c r="AF33" s="67">
        <v>51.36</v>
      </c>
      <c r="AG33" s="67">
        <v>42.95</v>
      </c>
      <c r="AH33" s="67">
        <v>48.37</v>
      </c>
      <c r="AI33" s="67">
        <v>46.82</v>
      </c>
      <c r="AJ33" s="67">
        <v>26.54</v>
      </c>
      <c r="AK33" s="67">
        <v>65.48</v>
      </c>
      <c r="AL33" s="67">
        <v>50.78</v>
      </c>
      <c r="AM33" s="61">
        <v>3704</v>
      </c>
      <c r="AN33" s="61">
        <v>6230</v>
      </c>
      <c r="AO33" s="61">
        <v>1287</v>
      </c>
      <c r="AP33" s="61">
        <v>3367</v>
      </c>
      <c r="AQ33" s="61">
        <v>3223</v>
      </c>
      <c r="AR33" s="61">
        <v>1032</v>
      </c>
      <c r="AS33" s="61">
        <v>13620</v>
      </c>
      <c r="AT33" s="61">
        <v>3845</v>
      </c>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row>
    <row r="34" spans="1:91" s="62" customFormat="1" x14ac:dyDescent="0.3">
      <c r="A34" s="60" t="s">
        <v>53</v>
      </c>
      <c r="B34" s="61">
        <v>1764195</v>
      </c>
      <c r="C34" s="61">
        <v>293161</v>
      </c>
      <c r="D34" s="61">
        <v>339741</v>
      </c>
      <c r="E34" s="61">
        <v>228529</v>
      </c>
      <c r="F34" s="61">
        <v>315381</v>
      </c>
      <c r="G34" s="61">
        <v>134805</v>
      </c>
      <c r="H34" s="61">
        <v>103817</v>
      </c>
      <c r="I34" s="67">
        <v>65.63</v>
      </c>
      <c r="J34" s="67">
        <v>59.49</v>
      </c>
      <c r="K34" s="67">
        <v>87.43</v>
      </c>
      <c r="L34" s="67">
        <v>78.06</v>
      </c>
      <c r="M34" s="67">
        <v>69.84</v>
      </c>
      <c r="N34" s="67">
        <v>69.37</v>
      </c>
      <c r="O34" s="67">
        <v>51.45</v>
      </c>
      <c r="P34" s="61">
        <v>236124</v>
      </c>
      <c r="Q34" s="61">
        <v>38655</v>
      </c>
      <c r="R34" s="61">
        <v>48988</v>
      </c>
      <c r="S34" s="61">
        <v>39226</v>
      </c>
      <c r="T34" s="61">
        <v>39291</v>
      </c>
      <c r="U34" s="61">
        <v>17165</v>
      </c>
      <c r="V34" s="61">
        <v>12935</v>
      </c>
      <c r="W34" s="61">
        <v>41162</v>
      </c>
      <c r="X34" s="61">
        <v>47150</v>
      </c>
      <c r="Y34" s="61">
        <v>10766</v>
      </c>
      <c r="Z34" s="61">
        <v>32006</v>
      </c>
      <c r="AA34" s="61">
        <v>29333</v>
      </c>
      <c r="AB34" s="61">
        <v>8548</v>
      </c>
      <c r="AC34" s="61">
        <v>97483</v>
      </c>
      <c r="AD34" s="61">
        <v>26714</v>
      </c>
      <c r="AE34" s="67">
        <v>61.4</v>
      </c>
      <c r="AF34" s="67">
        <v>62.86</v>
      </c>
      <c r="AG34" s="67">
        <v>36.840000000000003</v>
      </c>
      <c r="AH34" s="67">
        <v>46.82</v>
      </c>
      <c r="AI34" s="67">
        <v>60.29</v>
      </c>
      <c r="AJ34" s="67">
        <v>24.28</v>
      </c>
      <c r="AK34" s="67">
        <v>71.3</v>
      </c>
      <c r="AL34" s="67">
        <v>42.25</v>
      </c>
      <c r="AM34" s="61">
        <v>4374</v>
      </c>
      <c r="AN34" s="61">
        <v>6566</v>
      </c>
      <c r="AO34" s="61">
        <v>1238</v>
      </c>
      <c r="AP34" s="61">
        <v>3356</v>
      </c>
      <c r="AQ34" s="61">
        <v>4010</v>
      </c>
      <c r="AR34" s="61">
        <v>1005</v>
      </c>
      <c r="AS34" s="61">
        <v>14554</v>
      </c>
      <c r="AT34" s="61">
        <v>3553</v>
      </c>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row>
    <row r="35" spans="1:91" s="62" customFormat="1" x14ac:dyDescent="0.3">
      <c r="A35" s="60" t="s">
        <v>54</v>
      </c>
      <c r="B35" s="61">
        <v>1765755</v>
      </c>
      <c r="C35" s="61">
        <v>293985</v>
      </c>
      <c r="D35" s="61">
        <v>340218</v>
      </c>
      <c r="E35" s="61">
        <v>229354</v>
      </c>
      <c r="F35" s="61">
        <v>316244</v>
      </c>
      <c r="G35" s="61">
        <v>134627</v>
      </c>
      <c r="H35" s="61">
        <v>100776</v>
      </c>
      <c r="I35" s="67">
        <v>73.760000000000005</v>
      </c>
      <c r="J35" s="67">
        <v>70.19</v>
      </c>
      <c r="K35" s="67">
        <v>91.33</v>
      </c>
      <c r="L35" s="67">
        <v>84.01</v>
      </c>
      <c r="M35" s="67">
        <v>79.430000000000007</v>
      </c>
      <c r="N35" s="67">
        <v>79.59</v>
      </c>
      <c r="O35" s="67">
        <v>48.89</v>
      </c>
      <c r="P35" s="61">
        <v>241423</v>
      </c>
      <c r="Q35" s="61">
        <v>40401</v>
      </c>
      <c r="R35" s="61">
        <v>49234</v>
      </c>
      <c r="S35" s="61">
        <v>40066</v>
      </c>
      <c r="T35" s="61">
        <v>40364</v>
      </c>
      <c r="U35" s="61">
        <v>17712</v>
      </c>
      <c r="V35" s="61">
        <v>12684</v>
      </c>
      <c r="W35" s="61">
        <v>41742</v>
      </c>
      <c r="X35" s="61">
        <v>47467</v>
      </c>
      <c r="Y35" s="61">
        <v>10529</v>
      </c>
      <c r="Z35" s="61">
        <v>31791</v>
      </c>
      <c r="AA35" s="61">
        <v>29653</v>
      </c>
      <c r="AB35" s="61">
        <v>8655</v>
      </c>
      <c r="AC35" s="61">
        <v>97574</v>
      </c>
      <c r="AD35" s="61">
        <v>26574</v>
      </c>
      <c r="AE35" s="67">
        <v>72.22</v>
      </c>
      <c r="AF35" s="67">
        <v>77.400000000000006</v>
      </c>
      <c r="AG35" s="67">
        <v>44.66</v>
      </c>
      <c r="AH35" s="67">
        <v>57.97</v>
      </c>
      <c r="AI35" s="67">
        <v>71.12</v>
      </c>
      <c r="AJ35" s="67">
        <v>30.34</v>
      </c>
      <c r="AK35" s="67">
        <v>81.28</v>
      </c>
      <c r="AL35" s="67">
        <v>50.05</v>
      </c>
      <c r="AM35" s="61">
        <v>4644</v>
      </c>
      <c r="AN35" s="61">
        <v>7319</v>
      </c>
      <c r="AO35" s="61">
        <v>1230</v>
      </c>
      <c r="AP35" s="61">
        <v>3442</v>
      </c>
      <c r="AQ35" s="61">
        <v>4174</v>
      </c>
      <c r="AR35" s="61">
        <v>1029</v>
      </c>
      <c r="AS35" s="61">
        <v>15020</v>
      </c>
      <c r="AT35" s="61">
        <v>3541</v>
      </c>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row>
    <row r="36" spans="1:91" s="62" customFormat="1" x14ac:dyDescent="0.3">
      <c r="A36" s="60" t="s">
        <v>55</v>
      </c>
      <c r="B36" s="61">
        <v>1747084</v>
      </c>
      <c r="C36" s="61">
        <v>291182</v>
      </c>
      <c r="D36" s="61">
        <v>339369</v>
      </c>
      <c r="E36" s="61">
        <v>230283</v>
      </c>
      <c r="F36" s="61">
        <v>305917</v>
      </c>
      <c r="G36" s="61">
        <v>132586</v>
      </c>
      <c r="H36" s="61">
        <v>105825</v>
      </c>
      <c r="I36" s="67">
        <v>63.51</v>
      </c>
      <c r="J36" s="67">
        <v>59.49</v>
      </c>
      <c r="K36" s="67">
        <v>82.06</v>
      </c>
      <c r="L36" s="67">
        <v>73.930000000000007</v>
      </c>
      <c r="M36" s="67">
        <v>64.36</v>
      </c>
      <c r="N36" s="67">
        <v>66.849999999999994</v>
      </c>
      <c r="O36" s="67">
        <v>58.96</v>
      </c>
      <c r="P36" s="61">
        <v>230711</v>
      </c>
      <c r="Q36" s="61">
        <v>37753</v>
      </c>
      <c r="R36" s="61">
        <v>47316</v>
      </c>
      <c r="S36" s="61">
        <v>40448</v>
      </c>
      <c r="T36" s="61">
        <v>37265</v>
      </c>
      <c r="U36" s="61">
        <v>16242</v>
      </c>
      <c r="V36" s="61">
        <v>13261</v>
      </c>
      <c r="W36" s="61">
        <v>39841</v>
      </c>
      <c r="X36" s="61">
        <v>46554</v>
      </c>
      <c r="Y36" s="61">
        <v>10964</v>
      </c>
      <c r="Z36" s="61">
        <v>31721</v>
      </c>
      <c r="AA36" s="61">
        <v>28753</v>
      </c>
      <c r="AB36" s="61">
        <v>8590</v>
      </c>
      <c r="AC36" s="61">
        <v>96556</v>
      </c>
      <c r="AD36" s="61">
        <v>28203</v>
      </c>
      <c r="AE36" s="67">
        <v>51.48</v>
      </c>
      <c r="AF36" s="67">
        <v>58.43</v>
      </c>
      <c r="AG36" s="67">
        <v>49.92</v>
      </c>
      <c r="AH36" s="67">
        <v>58.28</v>
      </c>
      <c r="AI36" s="67">
        <v>51.42</v>
      </c>
      <c r="AJ36" s="67">
        <v>28.64</v>
      </c>
      <c r="AK36" s="67">
        <v>70.599999999999994</v>
      </c>
      <c r="AL36" s="67">
        <v>57.24</v>
      </c>
      <c r="AM36" s="61">
        <v>3713</v>
      </c>
      <c r="AN36" s="61">
        <v>6741</v>
      </c>
      <c r="AO36" s="61">
        <v>1293</v>
      </c>
      <c r="AP36" s="61">
        <v>3433</v>
      </c>
      <c r="AQ36" s="61">
        <v>3522</v>
      </c>
      <c r="AR36" s="61">
        <v>1000</v>
      </c>
      <c r="AS36" s="61">
        <v>14227</v>
      </c>
      <c r="AT36" s="61">
        <v>3824</v>
      </c>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row>
    <row r="37" spans="1:91" s="62" customFormat="1" x14ac:dyDescent="0.3">
      <c r="A37" s="60" t="s">
        <v>56</v>
      </c>
      <c r="B37" s="61">
        <v>1539745</v>
      </c>
      <c r="C37" s="61">
        <v>258982</v>
      </c>
      <c r="D37" s="61">
        <v>261096</v>
      </c>
      <c r="E37" s="61">
        <v>230635</v>
      </c>
      <c r="F37" s="61">
        <v>238466</v>
      </c>
      <c r="G37" s="61">
        <v>123228</v>
      </c>
      <c r="H37" s="61">
        <v>106914</v>
      </c>
      <c r="I37" s="67">
        <v>54.3</v>
      </c>
      <c r="J37" s="67">
        <v>49.41</v>
      </c>
      <c r="K37" s="67">
        <v>59.67</v>
      </c>
      <c r="L37" s="67">
        <v>75.37</v>
      </c>
      <c r="M37" s="67">
        <v>55.56</v>
      </c>
      <c r="N37" s="67">
        <v>56.29</v>
      </c>
      <c r="O37" s="67">
        <v>58.91</v>
      </c>
      <c r="P37" s="61">
        <v>195566</v>
      </c>
      <c r="Q37" s="61">
        <v>31362</v>
      </c>
      <c r="R37" s="61">
        <v>31977</v>
      </c>
      <c r="S37" s="61">
        <v>40173</v>
      </c>
      <c r="T37" s="61">
        <v>29139</v>
      </c>
      <c r="U37" s="61">
        <v>14241</v>
      </c>
      <c r="V37" s="61">
        <v>13538</v>
      </c>
      <c r="W37" s="61">
        <v>26388</v>
      </c>
      <c r="X37" s="61">
        <v>41397</v>
      </c>
      <c r="Y37" s="61">
        <v>10968</v>
      </c>
      <c r="Z37" s="61">
        <v>29902</v>
      </c>
      <c r="AA37" s="61">
        <v>22863</v>
      </c>
      <c r="AB37" s="61">
        <v>8660</v>
      </c>
      <c r="AC37" s="61">
        <v>90483</v>
      </c>
      <c r="AD37" s="61">
        <v>28321</v>
      </c>
      <c r="AE37" s="67">
        <v>30.49</v>
      </c>
      <c r="AF37" s="67">
        <v>44.34</v>
      </c>
      <c r="AG37" s="67">
        <v>51.11</v>
      </c>
      <c r="AH37" s="67">
        <v>51.12</v>
      </c>
      <c r="AI37" s="67">
        <v>32.72</v>
      </c>
      <c r="AJ37" s="67">
        <v>29.9</v>
      </c>
      <c r="AK37" s="67">
        <v>60.44</v>
      </c>
      <c r="AL37" s="67">
        <v>56.15</v>
      </c>
      <c r="AM37" s="61">
        <v>2216</v>
      </c>
      <c r="AN37" s="61">
        <v>5257</v>
      </c>
      <c r="AO37" s="61">
        <v>1276</v>
      </c>
      <c r="AP37" s="61">
        <v>3009</v>
      </c>
      <c r="AQ37" s="61">
        <v>2326</v>
      </c>
      <c r="AR37" s="61">
        <v>965</v>
      </c>
      <c r="AS37" s="61">
        <v>12435</v>
      </c>
      <c r="AT37" s="61">
        <v>3879</v>
      </c>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row>
    <row r="38" spans="1:91" s="62" customFormat="1" x14ac:dyDescent="0.3">
      <c r="A38" s="60" t="s">
        <v>57</v>
      </c>
      <c r="B38" s="61">
        <v>1120691</v>
      </c>
      <c r="C38" s="61">
        <v>192673</v>
      </c>
      <c r="D38" s="61">
        <v>23846</v>
      </c>
      <c r="E38" s="61">
        <v>230883</v>
      </c>
      <c r="F38" s="61">
        <v>164560</v>
      </c>
      <c r="G38" s="61">
        <v>107719</v>
      </c>
      <c r="H38" s="61">
        <v>106703</v>
      </c>
      <c r="I38" s="67">
        <v>44.69</v>
      </c>
      <c r="J38" s="67">
        <v>36.01</v>
      </c>
      <c r="K38" s="67">
        <v>43.56</v>
      </c>
      <c r="L38" s="67">
        <v>74.42</v>
      </c>
      <c r="M38" s="67">
        <v>41.03</v>
      </c>
      <c r="N38" s="67">
        <v>45.4</v>
      </c>
      <c r="O38" s="67">
        <v>48.74</v>
      </c>
      <c r="P38" s="61">
        <v>143193</v>
      </c>
      <c r="Q38" s="61">
        <v>21799</v>
      </c>
      <c r="R38" s="61">
        <v>3515</v>
      </c>
      <c r="S38" s="61">
        <v>40301</v>
      </c>
      <c r="T38" s="61">
        <v>21039</v>
      </c>
      <c r="U38" s="61">
        <v>11757</v>
      </c>
      <c r="V38" s="61">
        <v>13239</v>
      </c>
      <c r="W38" s="61">
        <v>17080</v>
      </c>
      <c r="X38" s="61">
        <v>25168</v>
      </c>
      <c r="Y38" s="61">
        <v>10901</v>
      </c>
      <c r="Z38" s="61">
        <v>27371</v>
      </c>
      <c r="AA38" s="61">
        <v>12422</v>
      </c>
      <c r="AB38" s="61">
        <v>8214</v>
      </c>
      <c r="AC38" s="61">
        <v>63391</v>
      </c>
      <c r="AD38" s="61">
        <v>28127</v>
      </c>
      <c r="AE38" s="67">
        <v>23.91</v>
      </c>
      <c r="AF38" s="67">
        <v>26.44</v>
      </c>
      <c r="AG38" s="67">
        <v>37.51</v>
      </c>
      <c r="AH38" s="67">
        <v>39.28</v>
      </c>
      <c r="AI38" s="67">
        <v>26.23</v>
      </c>
      <c r="AJ38" s="67">
        <v>23.93</v>
      </c>
      <c r="AK38" s="67">
        <v>42.76</v>
      </c>
      <c r="AL38" s="67">
        <v>40.799999999999997</v>
      </c>
      <c r="AM38" s="61">
        <v>1446</v>
      </c>
      <c r="AN38" s="61">
        <v>2692</v>
      </c>
      <c r="AO38" s="61">
        <v>1230</v>
      </c>
      <c r="AP38" s="61">
        <v>2709</v>
      </c>
      <c r="AQ38" s="61">
        <v>915</v>
      </c>
      <c r="AR38" s="61">
        <v>920</v>
      </c>
      <c r="AS38" s="61">
        <v>8236</v>
      </c>
      <c r="AT38" s="61">
        <v>3651</v>
      </c>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row>
    <row r="39" spans="1:91" s="62" customFormat="1" x14ac:dyDescent="0.3">
      <c r="A39" s="60" t="s">
        <v>58</v>
      </c>
      <c r="B39" s="61">
        <v>1078956</v>
      </c>
      <c r="C39" s="61">
        <v>183431</v>
      </c>
      <c r="D39" s="61">
        <v>14174</v>
      </c>
      <c r="E39" s="61">
        <v>230791</v>
      </c>
      <c r="F39" s="61">
        <v>168313</v>
      </c>
      <c r="G39" s="61">
        <v>101004</v>
      </c>
      <c r="H39" s="61">
        <v>105806</v>
      </c>
      <c r="I39" s="67">
        <v>41.6</v>
      </c>
      <c r="J39" s="67">
        <v>33.25</v>
      </c>
      <c r="K39" s="67">
        <v>39.79</v>
      </c>
      <c r="L39" s="67">
        <v>68.62</v>
      </c>
      <c r="M39" s="67">
        <v>38</v>
      </c>
      <c r="N39" s="67">
        <v>37.950000000000003</v>
      </c>
      <c r="O39" s="67">
        <v>48.98</v>
      </c>
      <c r="P39" s="61">
        <v>138275</v>
      </c>
      <c r="Q39" s="61">
        <v>20830</v>
      </c>
      <c r="R39" s="61">
        <v>2301</v>
      </c>
      <c r="S39" s="61">
        <v>39846</v>
      </c>
      <c r="T39" s="61">
        <v>21636</v>
      </c>
      <c r="U39" s="61">
        <v>11142</v>
      </c>
      <c r="V39" s="61">
        <v>13229</v>
      </c>
      <c r="W39" s="61">
        <v>16553</v>
      </c>
      <c r="X39" s="61">
        <v>23534</v>
      </c>
      <c r="Y39" s="61">
        <v>10846</v>
      </c>
      <c r="Z39" s="61">
        <v>29455</v>
      </c>
      <c r="AA39" s="61">
        <v>7944</v>
      </c>
      <c r="AB39" s="61">
        <v>7942</v>
      </c>
      <c r="AC39" s="61">
        <v>59225</v>
      </c>
      <c r="AD39" s="61">
        <v>27932</v>
      </c>
      <c r="AE39" s="67">
        <v>20.49</v>
      </c>
      <c r="AF39" s="67">
        <v>25.15</v>
      </c>
      <c r="AG39" s="67">
        <v>36.54</v>
      </c>
      <c r="AH39" s="67">
        <v>39.08</v>
      </c>
      <c r="AI39" s="67">
        <v>16.440000000000001</v>
      </c>
      <c r="AJ39" s="67">
        <v>21.36</v>
      </c>
      <c r="AK39" s="67">
        <v>37.61</v>
      </c>
      <c r="AL39" s="67">
        <v>39.11</v>
      </c>
      <c r="AM39" s="61">
        <v>1415</v>
      </c>
      <c r="AN39" s="61">
        <v>2589</v>
      </c>
      <c r="AO39" s="61">
        <v>1242</v>
      </c>
      <c r="AP39" s="61">
        <v>2933</v>
      </c>
      <c r="AQ39" s="61">
        <v>660</v>
      </c>
      <c r="AR39" s="61">
        <v>832</v>
      </c>
      <c r="AS39" s="61">
        <v>7668</v>
      </c>
      <c r="AT39" s="61">
        <v>3491</v>
      </c>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row>
    <row r="40" spans="1:91" s="59" customFormat="1" x14ac:dyDescent="0.3">
      <c r="A40" s="60" t="s">
        <v>59</v>
      </c>
      <c r="B40" s="61">
        <v>1054367</v>
      </c>
      <c r="C40" s="61">
        <v>178303</v>
      </c>
      <c r="D40" s="61">
        <v>17529</v>
      </c>
      <c r="E40" s="61">
        <v>231535</v>
      </c>
      <c r="F40" s="61">
        <v>158505</v>
      </c>
      <c r="G40" s="61">
        <v>98165</v>
      </c>
      <c r="H40" s="61">
        <v>106628</v>
      </c>
      <c r="I40" s="67">
        <v>40.51</v>
      </c>
      <c r="J40" s="67">
        <v>31.82</v>
      </c>
      <c r="K40" s="67">
        <v>35.6</v>
      </c>
      <c r="L40" s="67">
        <v>73.180000000000007</v>
      </c>
      <c r="M40" s="67">
        <v>35.090000000000003</v>
      </c>
      <c r="N40" s="67">
        <v>37.46</v>
      </c>
      <c r="O40" s="67">
        <v>43.66</v>
      </c>
      <c r="P40" s="61">
        <v>133822</v>
      </c>
      <c r="Q40" s="61">
        <v>19997</v>
      </c>
      <c r="R40" s="61">
        <v>2499</v>
      </c>
      <c r="S40" s="61">
        <v>39724</v>
      </c>
      <c r="T40" s="61">
        <v>21202</v>
      </c>
      <c r="U40" s="61">
        <v>10484</v>
      </c>
      <c r="V40" s="61">
        <v>13032</v>
      </c>
      <c r="W40" s="61">
        <v>17026</v>
      </c>
      <c r="X40" s="61">
        <v>20307</v>
      </c>
      <c r="Y40" s="61">
        <v>10418</v>
      </c>
      <c r="Z40" s="61">
        <v>29280</v>
      </c>
      <c r="AA40" s="61">
        <v>7883</v>
      </c>
      <c r="AB40" s="61">
        <v>7927</v>
      </c>
      <c r="AC40" s="61">
        <v>57735</v>
      </c>
      <c r="AD40" s="61">
        <v>27728</v>
      </c>
      <c r="AE40" s="67">
        <v>18.89</v>
      </c>
      <c r="AF40" s="67">
        <v>22.85</v>
      </c>
      <c r="AG40" s="67">
        <v>31.4</v>
      </c>
      <c r="AH40" s="67">
        <v>36.97</v>
      </c>
      <c r="AI40" s="67">
        <v>15.8</v>
      </c>
      <c r="AJ40" s="67">
        <v>15.96</v>
      </c>
      <c r="AK40" s="67">
        <v>39.17</v>
      </c>
      <c r="AL40" s="67">
        <v>34.83</v>
      </c>
      <c r="AM40" s="61">
        <v>1354</v>
      </c>
      <c r="AN40" s="61">
        <v>2069</v>
      </c>
      <c r="AO40" s="61">
        <v>1162</v>
      </c>
      <c r="AP40" s="61">
        <v>2912</v>
      </c>
      <c r="AQ40" s="61">
        <v>603</v>
      </c>
      <c r="AR40" s="61">
        <v>809</v>
      </c>
      <c r="AS40" s="61">
        <v>7403</v>
      </c>
      <c r="AT40" s="61">
        <v>3685</v>
      </c>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row>
    <row r="41" spans="1:91" s="62" customFormat="1" x14ac:dyDescent="0.3">
      <c r="A41" s="60" t="s">
        <v>60</v>
      </c>
      <c r="B41" s="61">
        <v>1125523</v>
      </c>
      <c r="C41" s="61">
        <v>202625</v>
      </c>
      <c r="D41" s="61">
        <v>37577</v>
      </c>
      <c r="E41" s="61">
        <v>231089</v>
      </c>
      <c r="F41" s="61">
        <v>166993</v>
      </c>
      <c r="G41" s="61">
        <v>103327</v>
      </c>
      <c r="H41" s="61">
        <v>106391</v>
      </c>
      <c r="I41" s="67">
        <v>45.59</v>
      </c>
      <c r="J41" s="67">
        <v>40.58</v>
      </c>
      <c r="K41" s="67">
        <v>46.63</v>
      </c>
      <c r="L41" s="67">
        <v>75.63</v>
      </c>
      <c r="M41" s="67">
        <v>41.87</v>
      </c>
      <c r="N41" s="67">
        <v>44.33</v>
      </c>
      <c r="O41" s="67">
        <v>47.36</v>
      </c>
      <c r="P41" s="61">
        <v>141714</v>
      </c>
      <c r="Q41" s="61">
        <v>22245</v>
      </c>
      <c r="R41" s="61">
        <v>4700</v>
      </c>
      <c r="S41" s="61">
        <v>39799</v>
      </c>
      <c r="T41" s="61">
        <v>21821</v>
      </c>
      <c r="U41" s="61">
        <v>11140</v>
      </c>
      <c r="V41" s="61">
        <v>13250</v>
      </c>
      <c r="W41" s="61">
        <v>20965</v>
      </c>
      <c r="X41" s="61">
        <v>24427</v>
      </c>
      <c r="Y41" s="61">
        <v>10667</v>
      </c>
      <c r="Z41" s="61">
        <v>30314</v>
      </c>
      <c r="AA41" s="61">
        <v>14847</v>
      </c>
      <c r="AB41" s="61">
        <v>8136</v>
      </c>
      <c r="AC41" s="61">
        <v>64709</v>
      </c>
      <c r="AD41" s="61">
        <v>28560</v>
      </c>
      <c r="AE41" s="67">
        <v>30.19</v>
      </c>
      <c r="AF41" s="67">
        <v>34.86</v>
      </c>
      <c r="AG41" s="67">
        <v>37.64</v>
      </c>
      <c r="AH41" s="67">
        <v>47.39</v>
      </c>
      <c r="AI41" s="67">
        <v>31.57</v>
      </c>
      <c r="AJ41" s="67">
        <v>23.36</v>
      </c>
      <c r="AK41" s="67">
        <v>46.96</v>
      </c>
      <c r="AL41" s="67">
        <v>42.11</v>
      </c>
      <c r="AM41" s="61">
        <v>1627</v>
      </c>
      <c r="AN41" s="61">
        <v>2593</v>
      </c>
      <c r="AO41" s="61">
        <v>1194</v>
      </c>
      <c r="AP41" s="61">
        <v>3071</v>
      </c>
      <c r="AQ41" s="61">
        <v>1132</v>
      </c>
      <c r="AR41" s="61">
        <v>835</v>
      </c>
      <c r="AS41" s="61">
        <v>7997</v>
      </c>
      <c r="AT41" s="61">
        <v>3796</v>
      </c>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row>
    <row r="42" spans="1:91" s="59" customFormat="1" x14ac:dyDescent="0.3">
      <c r="A42" s="60" t="s">
        <v>61</v>
      </c>
      <c r="B42" s="61">
        <v>1232722</v>
      </c>
      <c r="C42" s="61">
        <v>226342</v>
      </c>
      <c r="D42" s="61">
        <v>67363</v>
      </c>
      <c r="E42" s="61">
        <v>231802</v>
      </c>
      <c r="F42" s="61">
        <v>186897</v>
      </c>
      <c r="G42" s="61">
        <v>116149</v>
      </c>
      <c r="H42" s="61">
        <v>106677</v>
      </c>
      <c r="I42" s="67">
        <v>48.21</v>
      </c>
      <c r="J42" s="67">
        <v>42.94</v>
      </c>
      <c r="K42" s="67">
        <v>52.41</v>
      </c>
      <c r="L42" s="67">
        <v>72.900000000000006</v>
      </c>
      <c r="M42" s="67">
        <v>47.62</v>
      </c>
      <c r="N42" s="67">
        <v>50.52</v>
      </c>
      <c r="O42" s="67">
        <v>52.01</v>
      </c>
      <c r="P42" s="61">
        <v>156353</v>
      </c>
      <c r="Q42" s="61">
        <v>25592</v>
      </c>
      <c r="R42" s="61">
        <v>8763</v>
      </c>
      <c r="S42" s="61">
        <v>39800</v>
      </c>
      <c r="T42" s="61">
        <v>24499</v>
      </c>
      <c r="U42" s="61">
        <v>12809</v>
      </c>
      <c r="V42" s="61">
        <v>13262</v>
      </c>
      <c r="W42" s="61">
        <v>24718</v>
      </c>
      <c r="X42" s="61">
        <v>29309</v>
      </c>
      <c r="Y42" s="61">
        <v>10950</v>
      </c>
      <c r="Z42" s="61">
        <v>32076</v>
      </c>
      <c r="AA42" s="61">
        <v>17238</v>
      </c>
      <c r="AB42" s="61">
        <v>8695</v>
      </c>
      <c r="AC42" s="61">
        <v>74588</v>
      </c>
      <c r="AD42" s="61">
        <v>28769</v>
      </c>
      <c r="AE42" s="67">
        <v>36.549999999999997</v>
      </c>
      <c r="AF42" s="67">
        <v>33.21</v>
      </c>
      <c r="AG42" s="67">
        <v>43.22</v>
      </c>
      <c r="AH42" s="67">
        <v>45.61</v>
      </c>
      <c r="AI42" s="67">
        <v>37.61</v>
      </c>
      <c r="AJ42" s="67">
        <v>24.96</v>
      </c>
      <c r="AK42" s="67">
        <v>49.24</v>
      </c>
      <c r="AL42" s="67">
        <v>47.56</v>
      </c>
      <c r="AM42" s="61">
        <v>2013</v>
      </c>
      <c r="AN42" s="61">
        <v>3189</v>
      </c>
      <c r="AO42" s="61">
        <v>1264</v>
      </c>
      <c r="AP42" s="61">
        <v>3408</v>
      </c>
      <c r="AQ42" s="61">
        <v>1556</v>
      </c>
      <c r="AR42" s="61">
        <v>933</v>
      </c>
      <c r="AS42" s="61">
        <v>9301</v>
      </c>
      <c r="AT42" s="61">
        <v>3928</v>
      </c>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row>
    <row r="43" spans="1:91" s="59" customFormat="1" x14ac:dyDescent="0.3">
      <c r="A43" s="60" t="s">
        <v>62</v>
      </c>
      <c r="B43" s="61">
        <v>1424718</v>
      </c>
      <c r="C43" s="61">
        <v>263851</v>
      </c>
      <c r="D43" s="61">
        <v>135614</v>
      </c>
      <c r="E43" s="61">
        <v>229807</v>
      </c>
      <c r="F43" s="61">
        <v>241430</v>
      </c>
      <c r="G43" s="61">
        <v>127283</v>
      </c>
      <c r="H43" s="61">
        <v>107021</v>
      </c>
      <c r="I43" s="67">
        <v>53.15</v>
      </c>
      <c r="J43" s="67">
        <v>49.29</v>
      </c>
      <c r="K43" s="67">
        <v>64.14</v>
      </c>
      <c r="L43" s="67">
        <v>68.38</v>
      </c>
      <c r="M43" s="67">
        <v>54.49</v>
      </c>
      <c r="N43" s="67">
        <v>58.23</v>
      </c>
      <c r="O43" s="67">
        <v>59.3</v>
      </c>
      <c r="P43" s="61">
        <v>178952</v>
      </c>
      <c r="Q43" s="61">
        <v>30756</v>
      </c>
      <c r="R43" s="61">
        <v>17709</v>
      </c>
      <c r="S43" s="61">
        <v>39493</v>
      </c>
      <c r="T43" s="61">
        <v>28900</v>
      </c>
      <c r="U43" s="61">
        <v>14326</v>
      </c>
      <c r="V43" s="61">
        <v>13480</v>
      </c>
      <c r="W43" s="61">
        <v>28087</v>
      </c>
      <c r="X43" s="61">
        <v>43230</v>
      </c>
      <c r="Y43" s="61">
        <v>11001</v>
      </c>
      <c r="Z43" s="61">
        <v>32467</v>
      </c>
      <c r="AA43" s="61">
        <v>21637</v>
      </c>
      <c r="AB43" s="61">
        <v>8830</v>
      </c>
      <c r="AC43" s="61">
        <v>89824</v>
      </c>
      <c r="AD43" s="61">
        <v>28775</v>
      </c>
      <c r="AE43" s="67">
        <v>37.049999999999997</v>
      </c>
      <c r="AF43" s="67">
        <v>38.32</v>
      </c>
      <c r="AG43" s="67">
        <v>54.98</v>
      </c>
      <c r="AH43" s="67">
        <v>51.66</v>
      </c>
      <c r="AI43" s="67">
        <v>38.770000000000003</v>
      </c>
      <c r="AJ43" s="67">
        <v>32.74</v>
      </c>
      <c r="AK43" s="67">
        <v>56.45</v>
      </c>
      <c r="AL43" s="67">
        <v>63.5</v>
      </c>
      <c r="AM43" s="61">
        <v>2307</v>
      </c>
      <c r="AN43" s="61">
        <v>4967</v>
      </c>
      <c r="AO43" s="61">
        <v>1316</v>
      </c>
      <c r="AP43" s="61">
        <v>3445</v>
      </c>
      <c r="AQ43" s="61">
        <v>2080</v>
      </c>
      <c r="AR43" s="61">
        <v>971</v>
      </c>
      <c r="AS43" s="61">
        <v>11613</v>
      </c>
      <c r="AT43" s="61">
        <v>4056</v>
      </c>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row>
    <row r="44" spans="1:91" s="59" customFormat="1" x14ac:dyDescent="0.3">
      <c r="A44" s="60" t="s">
        <v>63</v>
      </c>
      <c r="B44" s="61">
        <v>1656270</v>
      </c>
      <c r="C44" s="61">
        <v>275015</v>
      </c>
      <c r="D44" s="61">
        <v>317622</v>
      </c>
      <c r="E44" s="61">
        <v>224912</v>
      </c>
      <c r="F44" s="61">
        <v>283735</v>
      </c>
      <c r="G44" s="61">
        <v>127387</v>
      </c>
      <c r="H44" s="61">
        <v>105956</v>
      </c>
      <c r="I44" s="67">
        <v>53.84</v>
      </c>
      <c r="J44" s="67">
        <v>50.84</v>
      </c>
      <c r="K44" s="67">
        <v>61.6</v>
      </c>
      <c r="L44" s="67">
        <v>64.84</v>
      </c>
      <c r="M44" s="67">
        <v>54.53</v>
      </c>
      <c r="N44" s="67">
        <v>57.62</v>
      </c>
      <c r="O44" s="67">
        <v>63.52</v>
      </c>
      <c r="P44" s="61">
        <v>210054</v>
      </c>
      <c r="Q44" s="61">
        <v>33425</v>
      </c>
      <c r="R44" s="61">
        <v>42170</v>
      </c>
      <c r="S44" s="61">
        <v>38909</v>
      </c>
      <c r="T44" s="61">
        <v>33334</v>
      </c>
      <c r="U44" s="61">
        <v>14403</v>
      </c>
      <c r="V44" s="61">
        <v>13309</v>
      </c>
      <c r="W44" s="61">
        <v>30652</v>
      </c>
      <c r="X44" s="61">
        <v>45972</v>
      </c>
      <c r="Y44" s="61">
        <v>11031</v>
      </c>
      <c r="Z44" s="61">
        <v>30768</v>
      </c>
      <c r="AA44" s="61">
        <v>24718</v>
      </c>
      <c r="AB44" s="61">
        <v>8877</v>
      </c>
      <c r="AC44" s="61">
        <v>94182</v>
      </c>
      <c r="AD44" s="61">
        <v>28814</v>
      </c>
      <c r="AE44" s="67">
        <v>29.45</v>
      </c>
      <c r="AF44" s="67">
        <v>46.14</v>
      </c>
      <c r="AG44" s="67">
        <v>59.52</v>
      </c>
      <c r="AH44" s="67">
        <v>51.52</v>
      </c>
      <c r="AI44" s="67">
        <v>35.04</v>
      </c>
      <c r="AJ44" s="67">
        <v>30.49</v>
      </c>
      <c r="AK44" s="67">
        <v>61.5</v>
      </c>
      <c r="AL44" s="67">
        <v>62.02</v>
      </c>
      <c r="AM44" s="61">
        <v>2553</v>
      </c>
      <c r="AN44" s="61">
        <v>5710</v>
      </c>
      <c r="AO44" s="61">
        <v>1348</v>
      </c>
      <c r="AP44" s="61">
        <v>3289</v>
      </c>
      <c r="AQ44" s="61">
        <v>2537</v>
      </c>
      <c r="AR44" s="61">
        <v>981</v>
      </c>
      <c r="AS44" s="61">
        <v>12903</v>
      </c>
      <c r="AT44" s="61">
        <v>4103</v>
      </c>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row>
    <row r="45" spans="1:91" s="59" customFormat="1" x14ac:dyDescent="0.3">
      <c r="A45" s="60" t="s">
        <v>64</v>
      </c>
      <c r="B45" s="61">
        <v>1737502</v>
      </c>
      <c r="C45" s="61">
        <v>291061</v>
      </c>
      <c r="D45" s="61">
        <v>339454</v>
      </c>
      <c r="E45" s="61">
        <v>225106</v>
      </c>
      <c r="F45" s="61">
        <v>309884</v>
      </c>
      <c r="G45" s="61">
        <v>133328</v>
      </c>
      <c r="H45" s="61">
        <v>105805</v>
      </c>
      <c r="I45" s="67">
        <v>60.07</v>
      </c>
      <c r="J45" s="67">
        <v>55.52</v>
      </c>
      <c r="K45" s="67">
        <v>80.19</v>
      </c>
      <c r="L45" s="67">
        <v>69.680000000000007</v>
      </c>
      <c r="M45" s="67">
        <v>57.84</v>
      </c>
      <c r="N45" s="67">
        <v>64.47</v>
      </c>
      <c r="O45" s="67">
        <v>58.99</v>
      </c>
      <c r="P45" s="61">
        <v>231177</v>
      </c>
      <c r="Q45" s="61">
        <v>37584</v>
      </c>
      <c r="R45" s="61">
        <v>50963</v>
      </c>
      <c r="S45" s="61">
        <v>38942</v>
      </c>
      <c r="T45" s="61">
        <v>37642</v>
      </c>
      <c r="U45" s="61">
        <v>16103</v>
      </c>
      <c r="V45" s="61">
        <v>13413</v>
      </c>
      <c r="W45" s="61">
        <v>41588</v>
      </c>
      <c r="X45" s="61">
        <v>46602</v>
      </c>
      <c r="Y45" s="61">
        <v>10890</v>
      </c>
      <c r="Z45" s="61">
        <v>32341</v>
      </c>
      <c r="AA45" s="61">
        <v>26537</v>
      </c>
      <c r="AB45" s="61">
        <v>8867</v>
      </c>
      <c r="AC45" s="61">
        <v>95505</v>
      </c>
      <c r="AD45" s="61">
        <v>28730</v>
      </c>
      <c r="AE45" s="67">
        <v>44.1</v>
      </c>
      <c r="AF45" s="67">
        <v>54.78</v>
      </c>
      <c r="AG45" s="67">
        <v>45.84</v>
      </c>
      <c r="AH45" s="67">
        <v>49.24</v>
      </c>
      <c r="AI45" s="67">
        <v>49.88</v>
      </c>
      <c r="AJ45" s="67">
        <v>27.12</v>
      </c>
      <c r="AK45" s="67">
        <v>68.16</v>
      </c>
      <c r="AL45" s="67">
        <v>55.91</v>
      </c>
      <c r="AM45" s="61">
        <v>4072</v>
      </c>
      <c r="AN45" s="61">
        <v>6512</v>
      </c>
      <c r="AO45" s="61">
        <v>1312</v>
      </c>
      <c r="AP45" s="61">
        <v>3598</v>
      </c>
      <c r="AQ45" s="61">
        <v>3061</v>
      </c>
      <c r="AR45" s="61">
        <v>999</v>
      </c>
      <c r="AS45" s="61">
        <v>13968</v>
      </c>
      <c r="AT45" s="61">
        <v>4062</v>
      </c>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row>
    <row r="46" spans="1:91" s="59" customFormat="1" x14ac:dyDescent="0.3">
      <c r="A46" s="60" t="s">
        <v>65</v>
      </c>
      <c r="B46" s="61">
        <v>1771085</v>
      </c>
      <c r="C46" s="61">
        <v>294605</v>
      </c>
      <c r="D46" s="61">
        <v>342769</v>
      </c>
      <c r="E46" s="61">
        <v>227717</v>
      </c>
      <c r="F46" s="61">
        <v>320256</v>
      </c>
      <c r="G46" s="61">
        <v>135305</v>
      </c>
      <c r="H46" s="61">
        <v>103776</v>
      </c>
      <c r="I46" s="67">
        <v>68.790000000000006</v>
      </c>
      <c r="J46" s="67">
        <v>64.680000000000007</v>
      </c>
      <c r="K46" s="67">
        <v>89.1</v>
      </c>
      <c r="L46" s="67">
        <v>80.010000000000005</v>
      </c>
      <c r="M46" s="67">
        <v>71.19</v>
      </c>
      <c r="N46" s="67">
        <v>73.31</v>
      </c>
      <c r="O46" s="67">
        <v>56.04</v>
      </c>
      <c r="P46" s="61">
        <v>245873</v>
      </c>
      <c r="Q46" s="61">
        <v>40625</v>
      </c>
      <c r="R46" s="61">
        <v>52636</v>
      </c>
      <c r="S46" s="61">
        <v>40790</v>
      </c>
      <c r="T46" s="61">
        <v>40927</v>
      </c>
      <c r="U46" s="61">
        <v>17450</v>
      </c>
      <c r="V46" s="61">
        <v>13095</v>
      </c>
      <c r="W46" s="61">
        <v>42693</v>
      </c>
      <c r="X46" s="61">
        <v>46503</v>
      </c>
      <c r="Y46" s="61">
        <v>10632</v>
      </c>
      <c r="Z46" s="61">
        <v>32997</v>
      </c>
      <c r="AA46" s="61">
        <v>28397</v>
      </c>
      <c r="AB46" s="61">
        <v>8629</v>
      </c>
      <c r="AC46" s="61">
        <v>97111</v>
      </c>
      <c r="AD46" s="61">
        <v>27643</v>
      </c>
      <c r="AE46" s="67">
        <v>67.290000000000006</v>
      </c>
      <c r="AF46" s="67">
        <v>69.61</v>
      </c>
      <c r="AG46" s="67">
        <v>40.520000000000003</v>
      </c>
      <c r="AH46" s="67">
        <v>50.8</v>
      </c>
      <c r="AI46" s="67">
        <v>69.22</v>
      </c>
      <c r="AJ46" s="67">
        <v>25.42</v>
      </c>
      <c r="AK46" s="67">
        <v>75.150000000000006</v>
      </c>
      <c r="AL46" s="67">
        <v>49.01</v>
      </c>
      <c r="AM46" s="61">
        <v>4845</v>
      </c>
      <c r="AN46" s="61">
        <v>7192</v>
      </c>
      <c r="AO46" s="61">
        <v>1245</v>
      </c>
      <c r="AP46" s="61">
        <v>3677</v>
      </c>
      <c r="AQ46" s="61">
        <v>4212</v>
      </c>
      <c r="AR46" s="61">
        <v>1005</v>
      </c>
      <c r="AS46" s="61">
        <v>14649</v>
      </c>
      <c r="AT46" s="61">
        <v>3799</v>
      </c>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row>
    <row r="47" spans="1:91" s="59" customFormat="1" x14ac:dyDescent="0.3">
      <c r="A47" s="60" t="s">
        <v>66</v>
      </c>
      <c r="B47" s="61">
        <v>1773799</v>
      </c>
      <c r="C47" s="61">
        <v>295798</v>
      </c>
      <c r="D47" s="61">
        <v>343525</v>
      </c>
      <c r="E47" s="61">
        <v>227946</v>
      </c>
      <c r="F47" s="61">
        <v>321948</v>
      </c>
      <c r="G47" s="61">
        <v>135420</v>
      </c>
      <c r="H47" s="61">
        <v>101816</v>
      </c>
      <c r="I47" s="67">
        <v>76.33</v>
      </c>
      <c r="J47" s="67">
        <v>71.8</v>
      </c>
      <c r="K47" s="67">
        <v>93.08</v>
      </c>
      <c r="L47" s="67">
        <v>87.04</v>
      </c>
      <c r="M47" s="67">
        <v>80.47</v>
      </c>
      <c r="N47" s="67">
        <v>82.7</v>
      </c>
      <c r="O47" s="67">
        <v>53.78</v>
      </c>
      <c r="P47" s="61">
        <v>249760</v>
      </c>
      <c r="Q47" s="61">
        <v>42041</v>
      </c>
      <c r="R47" s="61">
        <v>53056</v>
      </c>
      <c r="S47" s="61">
        <v>40790</v>
      </c>
      <c r="T47" s="61">
        <v>41866</v>
      </c>
      <c r="U47" s="61">
        <v>17980</v>
      </c>
      <c r="V47" s="61">
        <v>12638</v>
      </c>
      <c r="W47" s="61">
        <v>42611</v>
      </c>
      <c r="X47" s="61">
        <v>46971</v>
      </c>
      <c r="Y47" s="61">
        <v>10570</v>
      </c>
      <c r="Z47" s="61">
        <v>33223</v>
      </c>
      <c r="AA47" s="61">
        <v>28859</v>
      </c>
      <c r="AB47" s="61">
        <v>8862</v>
      </c>
      <c r="AC47" s="61">
        <v>97290</v>
      </c>
      <c r="AD47" s="61">
        <v>27413</v>
      </c>
      <c r="AE47" s="67">
        <v>74.02</v>
      </c>
      <c r="AF47" s="67">
        <v>79.239999999999995</v>
      </c>
      <c r="AG47" s="67">
        <v>49.53</v>
      </c>
      <c r="AH47" s="67">
        <v>59.63</v>
      </c>
      <c r="AI47" s="67">
        <v>71.47</v>
      </c>
      <c r="AJ47" s="67">
        <v>34.369999999999997</v>
      </c>
      <c r="AK47" s="67">
        <v>81.45</v>
      </c>
      <c r="AL47" s="67">
        <v>57.17</v>
      </c>
      <c r="AM47" s="61">
        <v>4990</v>
      </c>
      <c r="AN47" s="61">
        <v>7587</v>
      </c>
      <c r="AO47" s="61">
        <v>1263</v>
      </c>
      <c r="AP47" s="61">
        <v>3743</v>
      </c>
      <c r="AQ47" s="61">
        <v>4325</v>
      </c>
      <c r="AR47" s="61">
        <v>1016</v>
      </c>
      <c r="AS47" s="61">
        <v>15259</v>
      </c>
      <c r="AT47" s="61">
        <v>3857</v>
      </c>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row>
    <row r="48" spans="1:91" s="59" customFormat="1" x14ac:dyDescent="0.3">
      <c r="A48" s="60" t="s">
        <v>67</v>
      </c>
      <c r="B48" s="61">
        <v>1746018</v>
      </c>
      <c r="C48" s="61">
        <v>292642</v>
      </c>
      <c r="D48" s="61">
        <v>341603</v>
      </c>
      <c r="E48" s="61">
        <v>226675</v>
      </c>
      <c r="F48" s="61">
        <v>308874</v>
      </c>
      <c r="G48" s="61">
        <v>134454</v>
      </c>
      <c r="H48" s="61">
        <v>104819</v>
      </c>
      <c r="I48" s="67">
        <v>65.36</v>
      </c>
      <c r="J48" s="67">
        <v>61.69</v>
      </c>
      <c r="K48" s="67">
        <v>83.38</v>
      </c>
      <c r="L48" s="67">
        <v>76.34</v>
      </c>
      <c r="M48" s="67">
        <v>63.68</v>
      </c>
      <c r="N48" s="67">
        <v>68.150000000000006</v>
      </c>
      <c r="O48" s="67">
        <v>63.72</v>
      </c>
      <c r="P48" s="61">
        <v>237346</v>
      </c>
      <c r="Q48" s="61">
        <v>39239</v>
      </c>
      <c r="R48" s="61">
        <v>50427</v>
      </c>
      <c r="S48" s="61">
        <v>41082</v>
      </c>
      <c r="T48" s="61">
        <v>38106</v>
      </c>
      <c r="U48" s="61">
        <v>16638</v>
      </c>
      <c r="V48" s="61">
        <v>13224</v>
      </c>
      <c r="W48" s="61">
        <v>40700</v>
      </c>
      <c r="X48" s="61">
        <v>46928</v>
      </c>
      <c r="Y48" s="61">
        <v>11106</v>
      </c>
      <c r="Z48" s="61">
        <v>31814</v>
      </c>
      <c r="AA48" s="61">
        <v>28231</v>
      </c>
      <c r="AB48" s="61">
        <v>8668</v>
      </c>
      <c r="AC48" s="61">
        <v>97012</v>
      </c>
      <c r="AD48" s="61">
        <v>28184</v>
      </c>
      <c r="AE48" s="67">
        <v>52.13</v>
      </c>
      <c r="AF48" s="67">
        <v>61.91</v>
      </c>
      <c r="AG48" s="67">
        <v>53.57</v>
      </c>
      <c r="AH48" s="67">
        <v>56.87</v>
      </c>
      <c r="AI48" s="67">
        <v>53.73</v>
      </c>
      <c r="AJ48" s="67">
        <v>29.87</v>
      </c>
      <c r="AK48" s="67">
        <v>72.38</v>
      </c>
      <c r="AL48" s="67">
        <v>64.75</v>
      </c>
      <c r="AM48" s="61">
        <v>4063</v>
      </c>
      <c r="AN48" s="61">
        <v>6935</v>
      </c>
      <c r="AO48" s="61">
        <v>1319</v>
      </c>
      <c r="AP48" s="61">
        <v>3521</v>
      </c>
      <c r="AQ48" s="61">
        <v>3740</v>
      </c>
      <c r="AR48" s="61">
        <v>1020</v>
      </c>
      <c r="AS48" s="61">
        <v>14566</v>
      </c>
      <c r="AT48" s="61">
        <v>4074</v>
      </c>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row>
    <row r="49" spans="1:91" s="59" customFormat="1" x14ac:dyDescent="0.3">
      <c r="A49" s="60" t="s">
        <v>68</v>
      </c>
      <c r="B49" s="61">
        <v>1561666</v>
      </c>
      <c r="C49" s="61">
        <v>262009</v>
      </c>
      <c r="D49" s="61">
        <v>280144</v>
      </c>
      <c r="E49" s="61">
        <v>228877</v>
      </c>
      <c r="F49" s="61">
        <v>245822</v>
      </c>
      <c r="G49" s="61">
        <v>122285</v>
      </c>
      <c r="H49" s="61">
        <v>106114</v>
      </c>
      <c r="I49" s="67">
        <v>57.01</v>
      </c>
      <c r="J49" s="67">
        <v>52.27</v>
      </c>
      <c r="K49" s="67">
        <v>61.1</v>
      </c>
      <c r="L49" s="67">
        <v>76.989999999999995</v>
      </c>
      <c r="M49" s="67">
        <v>57.09</v>
      </c>
      <c r="N49" s="67">
        <v>58.42</v>
      </c>
      <c r="O49" s="67">
        <v>65.599999999999994</v>
      </c>
      <c r="P49" s="61">
        <v>203116</v>
      </c>
      <c r="Q49" s="61">
        <v>32905</v>
      </c>
      <c r="R49" s="61">
        <v>36150</v>
      </c>
      <c r="S49" s="61">
        <v>40410</v>
      </c>
      <c r="T49" s="61">
        <v>30616</v>
      </c>
      <c r="U49" s="61">
        <v>14508</v>
      </c>
      <c r="V49" s="61">
        <v>13389</v>
      </c>
      <c r="W49" s="61">
        <v>25214</v>
      </c>
      <c r="X49" s="61">
        <v>43188</v>
      </c>
      <c r="Y49" s="61">
        <v>11138</v>
      </c>
      <c r="Z49" s="61">
        <v>30923</v>
      </c>
      <c r="AA49" s="61">
        <v>19592</v>
      </c>
      <c r="AB49" s="61">
        <v>8841</v>
      </c>
      <c r="AC49" s="61">
        <v>93349</v>
      </c>
      <c r="AD49" s="61">
        <v>29765</v>
      </c>
      <c r="AE49" s="67">
        <v>31.23</v>
      </c>
      <c r="AF49" s="67">
        <v>46.62</v>
      </c>
      <c r="AG49" s="67">
        <v>52.96</v>
      </c>
      <c r="AH49" s="67">
        <v>53.47</v>
      </c>
      <c r="AI49" s="67">
        <v>31.92</v>
      </c>
      <c r="AJ49" s="67">
        <v>31.98</v>
      </c>
      <c r="AK49" s="67">
        <v>63.04</v>
      </c>
      <c r="AL49" s="67">
        <v>62.43</v>
      </c>
      <c r="AM49" s="61">
        <v>2249</v>
      </c>
      <c r="AN49" s="61">
        <v>5728</v>
      </c>
      <c r="AO49" s="61">
        <v>1329</v>
      </c>
      <c r="AP49" s="61">
        <v>3302</v>
      </c>
      <c r="AQ49" s="61">
        <v>2010</v>
      </c>
      <c r="AR49" s="61">
        <v>1057</v>
      </c>
      <c r="AS49" s="61">
        <v>12994</v>
      </c>
      <c r="AT49" s="61">
        <v>4237</v>
      </c>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row>
    <row r="50" spans="1:91" s="59" customFormat="1" x14ac:dyDescent="0.3">
      <c r="A50" s="60" t="s">
        <v>69</v>
      </c>
      <c r="B50" s="61">
        <v>1117625</v>
      </c>
      <c r="C50" s="61">
        <v>188087</v>
      </c>
      <c r="D50" s="61">
        <v>23174</v>
      </c>
      <c r="E50" s="61">
        <v>235087</v>
      </c>
      <c r="F50" s="61">
        <v>170632</v>
      </c>
      <c r="G50" s="61">
        <v>104815</v>
      </c>
      <c r="H50" s="61">
        <v>105474</v>
      </c>
      <c r="I50" s="67">
        <v>46.92</v>
      </c>
      <c r="J50" s="67">
        <v>40.07</v>
      </c>
      <c r="K50" s="67">
        <v>46.25</v>
      </c>
      <c r="L50" s="67">
        <v>75.489999999999995</v>
      </c>
      <c r="M50" s="67">
        <v>42.67</v>
      </c>
      <c r="N50" s="67">
        <v>44.13</v>
      </c>
      <c r="O50" s="67">
        <v>54.7</v>
      </c>
      <c r="P50" s="61">
        <v>147754</v>
      </c>
      <c r="Q50" s="61">
        <v>23214</v>
      </c>
      <c r="R50" s="61">
        <v>3724</v>
      </c>
      <c r="S50" s="61">
        <v>41787</v>
      </c>
      <c r="T50" s="61">
        <v>22444</v>
      </c>
      <c r="U50" s="61">
        <v>11290</v>
      </c>
      <c r="V50" s="61">
        <v>13440</v>
      </c>
      <c r="W50" s="61">
        <v>15711</v>
      </c>
      <c r="X50" s="61">
        <v>26126</v>
      </c>
      <c r="Y50" s="61">
        <v>11144</v>
      </c>
      <c r="Z50" s="61">
        <v>27774</v>
      </c>
      <c r="AA50" s="61">
        <v>7801</v>
      </c>
      <c r="AB50" s="61">
        <v>8666</v>
      </c>
      <c r="AC50" s="61">
        <v>61303</v>
      </c>
      <c r="AD50" s="61">
        <v>29561</v>
      </c>
      <c r="AE50" s="67">
        <v>23.76</v>
      </c>
      <c r="AF50" s="67">
        <v>32.79</v>
      </c>
      <c r="AG50" s="67">
        <v>40.64</v>
      </c>
      <c r="AH50" s="67">
        <v>38.85</v>
      </c>
      <c r="AI50" s="67">
        <v>27.59</v>
      </c>
      <c r="AJ50" s="67">
        <v>22.64</v>
      </c>
      <c r="AK50" s="67">
        <v>47.06</v>
      </c>
      <c r="AL50" s="67">
        <v>49.99</v>
      </c>
      <c r="AM50" s="61">
        <v>1479</v>
      </c>
      <c r="AN50" s="61">
        <v>3107</v>
      </c>
      <c r="AO50" s="61">
        <v>1271</v>
      </c>
      <c r="AP50" s="61">
        <v>2775</v>
      </c>
      <c r="AQ50" s="61">
        <v>827</v>
      </c>
      <c r="AR50" s="61">
        <v>956</v>
      </c>
      <c r="AS50" s="61">
        <v>8628</v>
      </c>
      <c r="AT50" s="61">
        <v>4172</v>
      </c>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row>
    <row r="51" spans="1:91" s="59" customFormat="1" x14ac:dyDescent="0.3">
      <c r="A51" s="60" t="s">
        <v>70</v>
      </c>
      <c r="B51" s="61">
        <v>1078627</v>
      </c>
      <c r="C51" s="61">
        <v>180257</v>
      </c>
      <c r="D51" s="61">
        <v>16816</v>
      </c>
      <c r="E51" s="61">
        <v>235117</v>
      </c>
      <c r="F51" s="61">
        <v>166671</v>
      </c>
      <c r="G51" s="61">
        <v>102021</v>
      </c>
      <c r="H51" s="61">
        <v>105152</v>
      </c>
      <c r="I51" s="67">
        <v>44.5</v>
      </c>
      <c r="J51" s="67">
        <v>37.409999999999997</v>
      </c>
      <c r="K51" s="67">
        <v>38.35</v>
      </c>
      <c r="L51" s="67">
        <v>71.27</v>
      </c>
      <c r="M51" s="67">
        <v>39.85</v>
      </c>
      <c r="N51" s="67">
        <v>41.2</v>
      </c>
      <c r="O51" s="67">
        <v>51.45</v>
      </c>
      <c r="P51" s="61">
        <v>143599</v>
      </c>
      <c r="Q51" s="61">
        <v>22116</v>
      </c>
      <c r="R51" s="61">
        <v>2691</v>
      </c>
      <c r="S51" s="61">
        <v>42019</v>
      </c>
      <c r="T51" s="61">
        <v>22509</v>
      </c>
      <c r="U51" s="61">
        <v>11160</v>
      </c>
      <c r="V51" s="61">
        <v>13219</v>
      </c>
      <c r="W51" s="61">
        <v>15829</v>
      </c>
      <c r="X51" s="61">
        <v>22420</v>
      </c>
      <c r="Y51" s="61">
        <v>11086</v>
      </c>
      <c r="Z51" s="61">
        <v>29824</v>
      </c>
      <c r="AA51" s="61">
        <v>7378</v>
      </c>
      <c r="AB51" s="61">
        <v>8509</v>
      </c>
      <c r="AC51" s="61">
        <v>55988</v>
      </c>
      <c r="AD51" s="61">
        <v>29222</v>
      </c>
      <c r="AE51" s="67">
        <v>25.02</v>
      </c>
      <c r="AF51" s="67">
        <v>28.8</v>
      </c>
      <c r="AG51" s="67">
        <v>37.47</v>
      </c>
      <c r="AH51" s="67">
        <v>39.020000000000003</v>
      </c>
      <c r="AI51" s="67">
        <v>21.06</v>
      </c>
      <c r="AJ51" s="67">
        <v>23.48</v>
      </c>
      <c r="AK51" s="67">
        <v>43.08</v>
      </c>
      <c r="AL51" s="67">
        <v>46.38</v>
      </c>
      <c r="AM51" s="61">
        <v>1550</v>
      </c>
      <c r="AN51" s="61">
        <v>2518</v>
      </c>
      <c r="AO51" s="61">
        <v>1241</v>
      </c>
      <c r="AP51" s="61">
        <v>3012</v>
      </c>
      <c r="AQ51" s="61">
        <v>756</v>
      </c>
      <c r="AR51" s="61">
        <v>943</v>
      </c>
      <c r="AS51" s="61">
        <v>8015</v>
      </c>
      <c r="AT51" s="61">
        <v>4080</v>
      </c>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row>
    <row r="52" spans="1:91" s="62" customFormat="1" x14ac:dyDescent="0.3">
      <c r="A52" s="60" t="s">
        <v>71</v>
      </c>
      <c r="B52" s="61">
        <v>1067532</v>
      </c>
      <c r="C52" s="61">
        <v>183493</v>
      </c>
      <c r="D52" s="61">
        <v>18732</v>
      </c>
      <c r="E52" s="61">
        <v>235737</v>
      </c>
      <c r="F52" s="61">
        <v>160814</v>
      </c>
      <c r="G52" s="61">
        <v>99395</v>
      </c>
      <c r="H52" s="61">
        <v>105659</v>
      </c>
      <c r="I52" s="67">
        <v>43.36</v>
      </c>
      <c r="J52" s="67">
        <v>34.85</v>
      </c>
      <c r="K52" s="67">
        <v>38.56</v>
      </c>
      <c r="L52" s="67">
        <v>74.5</v>
      </c>
      <c r="M52" s="67">
        <v>38.61</v>
      </c>
      <c r="N52" s="67">
        <v>42.36</v>
      </c>
      <c r="O52" s="67">
        <v>46.29</v>
      </c>
      <c r="P52" s="61">
        <v>139860</v>
      </c>
      <c r="Q52" s="61">
        <v>21505</v>
      </c>
      <c r="R52" s="61">
        <v>2582</v>
      </c>
      <c r="S52" s="61">
        <v>42295</v>
      </c>
      <c r="T52" s="61">
        <v>21598</v>
      </c>
      <c r="U52" s="61">
        <v>10681</v>
      </c>
      <c r="V52" s="61">
        <v>13342</v>
      </c>
      <c r="W52" s="61">
        <v>16279</v>
      </c>
      <c r="X52" s="61">
        <v>21320</v>
      </c>
      <c r="Y52" s="61">
        <v>10761</v>
      </c>
      <c r="Z52" s="61">
        <v>29832</v>
      </c>
      <c r="AA52" s="61">
        <v>9856</v>
      </c>
      <c r="AB52" s="61">
        <v>8121</v>
      </c>
      <c r="AC52" s="61">
        <v>57483</v>
      </c>
      <c r="AD52" s="61">
        <v>29842</v>
      </c>
      <c r="AE52" s="67">
        <v>27.2</v>
      </c>
      <c r="AF52" s="67">
        <v>23.69</v>
      </c>
      <c r="AG52" s="67">
        <v>32.9</v>
      </c>
      <c r="AH52" s="67">
        <v>35.770000000000003</v>
      </c>
      <c r="AI52" s="67">
        <v>27.27</v>
      </c>
      <c r="AJ52" s="67">
        <v>17.329999999999998</v>
      </c>
      <c r="AK52" s="67">
        <v>42.97</v>
      </c>
      <c r="AL52" s="67">
        <v>38.42</v>
      </c>
      <c r="AM52" s="61">
        <v>1539</v>
      </c>
      <c r="AN52" s="61">
        <v>2317</v>
      </c>
      <c r="AO52" s="61">
        <v>1200</v>
      </c>
      <c r="AP52" s="61">
        <v>2980</v>
      </c>
      <c r="AQ52" s="61">
        <v>967</v>
      </c>
      <c r="AR52" s="61">
        <v>854</v>
      </c>
      <c r="AS52" s="61">
        <v>7682</v>
      </c>
      <c r="AT52" s="61">
        <v>3966</v>
      </c>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row>
    <row r="53" spans="1:91" s="62" customFormat="1" x14ac:dyDescent="0.3">
      <c r="A53" s="60" t="s">
        <v>72</v>
      </c>
      <c r="B53" s="61">
        <v>1138713</v>
      </c>
      <c r="C53" s="61">
        <v>206545</v>
      </c>
      <c r="D53" s="61">
        <v>37211</v>
      </c>
      <c r="E53" s="61">
        <v>235997</v>
      </c>
      <c r="F53" s="61">
        <v>169329</v>
      </c>
      <c r="G53" s="61">
        <v>105947</v>
      </c>
      <c r="H53" s="61">
        <v>105701</v>
      </c>
      <c r="I53" s="67">
        <v>49.02</v>
      </c>
      <c r="J53" s="67">
        <v>43.37</v>
      </c>
      <c r="K53" s="67">
        <v>50.03</v>
      </c>
      <c r="L53" s="67">
        <v>77.989999999999995</v>
      </c>
      <c r="M53" s="67">
        <v>46.09</v>
      </c>
      <c r="N53" s="67">
        <v>48.33</v>
      </c>
      <c r="O53" s="67">
        <v>52.92</v>
      </c>
      <c r="P53" s="61">
        <v>148063</v>
      </c>
      <c r="Q53" s="61">
        <v>24099</v>
      </c>
      <c r="R53" s="61">
        <v>5001</v>
      </c>
      <c r="S53" s="61">
        <v>42467</v>
      </c>
      <c r="T53" s="61">
        <v>22070</v>
      </c>
      <c r="U53" s="61">
        <v>11411</v>
      </c>
      <c r="V53" s="61">
        <v>13561</v>
      </c>
      <c r="W53" s="61">
        <v>22259</v>
      </c>
      <c r="X53" s="61">
        <v>24127</v>
      </c>
      <c r="Y53" s="61">
        <v>10975</v>
      </c>
      <c r="Z53" s="61">
        <v>30630</v>
      </c>
      <c r="AA53" s="61">
        <v>14726</v>
      </c>
      <c r="AB53" s="61">
        <v>8205</v>
      </c>
      <c r="AC53" s="61">
        <v>65786</v>
      </c>
      <c r="AD53" s="61">
        <v>29837</v>
      </c>
      <c r="AE53" s="67">
        <v>36.44</v>
      </c>
      <c r="AF53" s="67">
        <v>36.479999999999997</v>
      </c>
      <c r="AG53" s="67">
        <v>41.01</v>
      </c>
      <c r="AH53" s="67">
        <v>43.92</v>
      </c>
      <c r="AI53" s="67">
        <v>35.619999999999997</v>
      </c>
      <c r="AJ53" s="67">
        <v>24</v>
      </c>
      <c r="AK53" s="67">
        <v>50.22</v>
      </c>
      <c r="AL53" s="67">
        <v>48.47</v>
      </c>
      <c r="AM53" s="61">
        <v>1998</v>
      </c>
      <c r="AN53" s="61">
        <v>2791</v>
      </c>
      <c r="AO53" s="61">
        <v>1280</v>
      </c>
      <c r="AP53" s="61">
        <v>3054</v>
      </c>
      <c r="AQ53" s="61">
        <v>1474</v>
      </c>
      <c r="AR53" s="61">
        <v>885</v>
      </c>
      <c r="AS53" s="61">
        <v>8580</v>
      </c>
      <c r="AT53" s="61">
        <v>4037</v>
      </c>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row>
    <row r="54" spans="1:91" s="62" customFormat="1" x14ac:dyDescent="0.3">
      <c r="A54" s="60" t="s">
        <v>73</v>
      </c>
      <c r="B54" s="61">
        <v>1296442</v>
      </c>
      <c r="C54" s="61">
        <v>242977</v>
      </c>
      <c r="D54" s="61">
        <v>79519</v>
      </c>
      <c r="E54" s="61">
        <v>235356</v>
      </c>
      <c r="F54" s="61">
        <v>206402</v>
      </c>
      <c r="G54" s="61">
        <v>121050</v>
      </c>
      <c r="H54" s="61">
        <v>105479</v>
      </c>
      <c r="I54" s="67">
        <v>53.87</v>
      </c>
      <c r="J54" s="67">
        <v>49.01</v>
      </c>
      <c r="K54" s="67">
        <v>58.15</v>
      </c>
      <c r="L54" s="67">
        <v>79.92</v>
      </c>
      <c r="M54" s="67">
        <v>51.99</v>
      </c>
      <c r="N54" s="67">
        <v>56.79</v>
      </c>
      <c r="O54" s="67">
        <v>55.8</v>
      </c>
      <c r="P54" s="61">
        <v>169891</v>
      </c>
      <c r="Q54" s="61">
        <v>29043</v>
      </c>
      <c r="R54" s="61">
        <v>11503</v>
      </c>
      <c r="S54" s="61">
        <v>42650</v>
      </c>
      <c r="T54" s="61">
        <v>26004</v>
      </c>
      <c r="U54" s="61">
        <v>13549</v>
      </c>
      <c r="V54" s="61">
        <v>13577</v>
      </c>
      <c r="W54" s="61">
        <v>26424</v>
      </c>
      <c r="X54" s="61">
        <v>35396</v>
      </c>
      <c r="Y54" s="61">
        <v>11305</v>
      </c>
      <c r="Z54" s="61">
        <v>32389</v>
      </c>
      <c r="AA54" s="61">
        <v>19146</v>
      </c>
      <c r="AB54" s="61">
        <v>8651</v>
      </c>
      <c r="AC54" s="61">
        <v>79496</v>
      </c>
      <c r="AD54" s="61">
        <v>30170</v>
      </c>
      <c r="AE54" s="67">
        <v>44.48</v>
      </c>
      <c r="AF54" s="67">
        <v>38.380000000000003</v>
      </c>
      <c r="AG54" s="67">
        <v>50.92</v>
      </c>
      <c r="AH54" s="67">
        <v>52.35</v>
      </c>
      <c r="AI54" s="67">
        <v>40.729999999999997</v>
      </c>
      <c r="AJ54" s="67">
        <v>30.45</v>
      </c>
      <c r="AK54" s="67">
        <v>54.63</v>
      </c>
      <c r="AL54" s="67">
        <v>56.95</v>
      </c>
      <c r="AM54" s="61">
        <v>2428</v>
      </c>
      <c r="AN54" s="61">
        <v>3998</v>
      </c>
      <c r="AO54" s="61">
        <v>1354</v>
      </c>
      <c r="AP54" s="61">
        <v>3489</v>
      </c>
      <c r="AQ54" s="61">
        <v>1980</v>
      </c>
      <c r="AR54" s="61">
        <v>976</v>
      </c>
      <c r="AS54" s="61">
        <v>10752</v>
      </c>
      <c r="AT54" s="61">
        <v>4066</v>
      </c>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row>
    <row r="55" spans="1:91" s="62" customFormat="1" x14ac:dyDescent="0.3">
      <c r="A55" s="60" t="s">
        <v>74</v>
      </c>
      <c r="B55" s="61">
        <v>1424939</v>
      </c>
      <c r="C55" s="61">
        <v>269327</v>
      </c>
      <c r="D55" s="61">
        <v>135002</v>
      </c>
      <c r="E55" s="61">
        <v>232904</v>
      </c>
      <c r="F55" s="61">
        <v>236914</v>
      </c>
      <c r="G55" s="61">
        <v>126779</v>
      </c>
      <c r="H55" s="61">
        <v>105833</v>
      </c>
      <c r="I55" s="67">
        <v>53.17</v>
      </c>
      <c r="J55" s="67">
        <v>49.63</v>
      </c>
      <c r="K55" s="67">
        <v>65.45</v>
      </c>
      <c r="L55" s="67">
        <v>74.45</v>
      </c>
      <c r="M55" s="67">
        <v>53.75</v>
      </c>
      <c r="N55" s="67">
        <v>55.46</v>
      </c>
      <c r="O55" s="67">
        <v>57.94</v>
      </c>
      <c r="P55" s="61">
        <v>185437</v>
      </c>
      <c r="Q55" s="61">
        <v>32376</v>
      </c>
      <c r="R55" s="61">
        <v>19570</v>
      </c>
      <c r="S55" s="61">
        <v>41934</v>
      </c>
      <c r="T55" s="61">
        <v>29229</v>
      </c>
      <c r="U55" s="61">
        <v>14408</v>
      </c>
      <c r="V55" s="61">
        <v>13620</v>
      </c>
      <c r="W55" s="61">
        <v>28201</v>
      </c>
      <c r="X55" s="61">
        <v>43532</v>
      </c>
      <c r="Y55" s="61">
        <v>11261</v>
      </c>
      <c r="Z55" s="61">
        <v>31703</v>
      </c>
      <c r="AA55" s="61">
        <v>23001</v>
      </c>
      <c r="AB55" s="61">
        <v>8682</v>
      </c>
      <c r="AC55" s="61">
        <v>92669</v>
      </c>
      <c r="AD55" s="61">
        <v>30278</v>
      </c>
      <c r="AE55" s="67">
        <v>36.92</v>
      </c>
      <c r="AF55" s="67">
        <v>38.44</v>
      </c>
      <c r="AG55" s="67">
        <v>53.97</v>
      </c>
      <c r="AH55" s="67">
        <v>50.18</v>
      </c>
      <c r="AI55" s="67">
        <v>37.5</v>
      </c>
      <c r="AJ55" s="67">
        <v>30.27</v>
      </c>
      <c r="AK55" s="67">
        <v>58.49</v>
      </c>
      <c r="AL55" s="67">
        <v>63.02</v>
      </c>
      <c r="AM55" s="61">
        <v>2515</v>
      </c>
      <c r="AN55" s="61">
        <v>5086</v>
      </c>
      <c r="AO55" s="61">
        <v>1330</v>
      </c>
      <c r="AP55" s="61">
        <v>3323</v>
      </c>
      <c r="AQ55" s="61">
        <v>2301</v>
      </c>
      <c r="AR55" s="61">
        <v>990</v>
      </c>
      <c r="AS55" s="61">
        <v>12582</v>
      </c>
      <c r="AT55" s="61">
        <v>4249</v>
      </c>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row>
    <row r="56" spans="1:91" s="62" customFormat="1" x14ac:dyDescent="0.3">
      <c r="A56" s="60" t="s">
        <v>75</v>
      </c>
      <c r="B56" s="61">
        <v>1684428</v>
      </c>
      <c r="C56" s="61">
        <v>288983</v>
      </c>
      <c r="D56" s="61">
        <v>321238</v>
      </c>
      <c r="E56" s="61">
        <v>229060</v>
      </c>
      <c r="F56" s="61">
        <v>286407</v>
      </c>
      <c r="G56" s="61">
        <v>130226</v>
      </c>
      <c r="H56" s="61">
        <v>105784</v>
      </c>
      <c r="I56" s="67">
        <v>57.25</v>
      </c>
      <c r="J56" s="67">
        <v>52.89</v>
      </c>
      <c r="K56" s="67">
        <v>69.849999999999994</v>
      </c>
      <c r="L56" s="67">
        <v>71.78</v>
      </c>
      <c r="M56" s="67">
        <v>56.66</v>
      </c>
      <c r="N56" s="67">
        <v>58.25</v>
      </c>
      <c r="O56" s="67">
        <v>60.9</v>
      </c>
      <c r="P56" s="61">
        <v>223688</v>
      </c>
      <c r="Q56" s="61">
        <v>36247</v>
      </c>
      <c r="R56" s="61">
        <v>45974</v>
      </c>
      <c r="S56" s="61">
        <v>41567</v>
      </c>
      <c r="T56" s="61">
        <v>35125</v>
      </c>
      <c r="U56" s="61">
        <v>15187</v>
      </c>
      <c r="V56" s="61">
        <v>13913</v>
      </c>
      <c r="W56" s="61">
        <v>35362</v>
      </c>
      <c r="X56" s="61">
        <v>46629</v>
      </c>
      <c r="Y56" s="61">
        <v>11224</v>
      </c>
      <c r="Z56" s="61">
        <v>31361</v>
      </c>
      <c r="AA56" s="61">
        <v>27811</v>
      </c>
      <c r="AB56" s="61">
        <v>8685</v>
      </c>
      <c r="AC56" s="61">
        <v>97678</v>
      </c>
      <c r="AD56" s="61">
        <v>30233</v>
      </c>
      <c r="AE56" s="67">
        <v>40.51</v>
      </c>
      <c r="AF56" s="67">
        <v>47.13</v>
      </c>
      <c r="AG56" s="67">
        <v>58.62</v>
      </c>
      <c r="AH56" s="67">
        <v>51.15</v>
      </c>
      <c r="AI56" s="67">
        <v>37.54</v>
      </c>
      <c r="AJ56" s="67">
        <v>32.28</v>
      </c>
      <c r="AK56" s="67">
        <v>63.39</v>
      </c>
      <c r="AL56" s="67">
        <v>62.04</v>
      </c>
      <c r="AM56" s="61">
        <v>3205</v>
      </c>
      <c r="AN56" s="61">
        <v>6219</v>
      </c>
      <c r="AO56" s="61">
        <v>1376</v>
      </c>
      <c r="AP56" s="61">
        <v>3277</v>
      </c>
      <c r="AQ56" s="61">
        <v>2971</v>
      </c>
      <c r="AR56" s="61">
        <v>1020</v>
      </c>
      <c r="AS56" s="61">
        <v>13871</v>
      </c>
      <c r="AT56" s="61">
        <v>4307</v>
      </c>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row>
    <row r="57" spans="1:91" s="62" customFormat="1" x14ac:dyDescent="0.3">
      <c r="A57" s="60" t="s">
        <v>76</v>
      </c>
      <c r="B57" s="61">
        <v>1762029</v>
      </c>
      <c r="C57" s="61">
        <v>297585</v>
      </c>
      <c r="D57" s="61">
        <v>345828</v>
      </c>
      <c r="E57" s="61">
        <v>232014</v>
      </c>
      <c r="F57" s="61">
        <v>312938</v>
      </c>
      <c r="G57" s="61">
        <v>134114</v>
      </c>
      <c r="H57" s="61">
        <v>105524</v>
      </c>
      <c r="I57" s="67">
        <v>63.17</v>
      </c>
      <c r="J57" s="67">
        <v>57.54</v>
      </c>
      <c r="K57" s="67">
        <v>84.64</v>
      </c>
      <c r="L57" s="67">
        <v>76.430000000000007</v>
      </c>
      <c r="M57" s="67">
        <v>61.1</v>
      </c>
      <c r="N57" s="67">
        <v>63.36</v>
      </c>
      <c r="O57" s="67">
        <v>60.47</v>
      </c>
      <c r="P57" s="61">
        <v>243807</v>
      </c>
      <c r="Q57" s="61">
        <v>40009</v>
      </c>
      <c r="R57" s="61">
        <v>53983</v>
      </c>
      <c r="S57" s="61">
        <v>43353</v>
      </c>
      <c r="T57" s="61">
        <v>38719</v>
      </c>
      <c r="U57" s="61">
        <v>16614</v>
      </c>
      <c r="V57" s="61">
        <v>13654</v>
      </c>
      <c r="W57" s="61">
        <v>41251</v>
      </c>
      <c r="X57" s="61">
        <v>47185</v>
      </c>
      <c r="Y57" s="61">
        <v>11330</v>
      </c>
      <c r="Z57" s="61">
        <v>32104</v>
      </c>
      <c r="AA57" s="61">
        <v>28660</v>
      </c>
      <c r="AB57" s="61">
        <v>8560</v>
      </c>
      <c r="AC57" s="61">
        <v>98492</v>
      </c>
      <c r="AD57" s="61">
        <v>30003</v>
      </c>
      <c r="AE57" s="67">
        <v>48.48</v>
      </c>
      <c r="AF57" s="67">
        <v>59.33</v>
      </c>
      <c r="AG57" s="67">
        <v>43.47</v>
      </c>
      <c r="AH57" s="67">
        <v>50.09</v>
      </c>
      <c r="AI57" s="67">
        <v>50.35</v>
      </c>
      <c r="AJ57" s="67">
        <v>28.97</v>
      </c>
      <c r="AK57" s="67">
        <v>69.05</v>
      </c>
      <c r="AL57" s="67">
        <v>57.66</v>
      </c>
      <c r="AM57" s="61">
        <v>4504</v>
      </c>
      <c r="AN57" s="61">
        <v>7174</v>
      </c>
      <c r="AO57" s="61">
        <v>1348</v>
      </c>
      <c r="AP57" s="61">
        <v>3580</v>
      </c>
      <c r="AQ57" s="61">
        <v>3385</v>
      </c>
      <c r="AR57" s="61">
        <v>1026</v>
      </c>
      <c r="AS57" s="61">
        <v>14851</v>
      </c>
      <c r="AT57" s="61">
        <v>4140</v>
      </c>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row>
    <row r="58" spans="1:91" s="62" customFormat="1" x14ac:dyDescent="0.3">
      <c r="A58" s="60" t="s">
        <v>77</v>
      </c>
      <c r="B58" s="61">
        <v>1793218</v>
      </c>
      <c r="C58" s="61">
        <v>296952</v>
      </c>
      <c r="D58" s="61">
        <v>345652</v>
      </c>
      <c r="E58" s="61">
        <v>236256</v>
      </c>
      <c r="F58" s="61">
        <v>324845</v>
      </c>
      <c r="G58" s="61">
        <v>137368</v>
      </c>
      <c r="H58" s="61">
        <v>104450</v>
      </c>
      <c r="I58" s="67">
        <v>72.66</v>
      </c>
      <c r="J58" s="67">
        <v>68.260000000000005</v>
      </c>
      <c r="K58" s="67">
        <v>91.53</v>
      </c>
      <c r="L58" s="67">
        <v>85.15</v>
      </c>
      <c r="M58" s="67">
        <v>75.489999999999995</v>
      </c>
      <c r="N58" s="67">
        <v>77.34</v>
      </c>
      <c r="O58" s="67">
        <v>57.77</v>
      </c>
      <c r="P58" s="61">
        <v>259030</v>
      </c>
      <c r="Q58" s="61">
        <v>43000</v>
      </c>
      <c r="R58" s="61">
        <v>55902</v>
      </c>
      <c r="S58" s="61">
        <v>44714</v>
      </c>
      <c r="T58" s="61">
        <v>42456</v>
      </c>
      <c r="U58" s="61">
        <v>18455</v>
      </c>
      <c r="V58" s="61">
        <v>13600</v>
      </c>
      <c r="W58" s="61">
        <v>42168</v>
      </c>
      <c r="X58" s="61">
        <v>47273</v>
      </c>
      <c r="Y58" s="61">
        <v>10866</v>
      </c>
      <c r="Z58" s="61">
        <v>32779</v>
      </c>
      <c r="AA58" s="61">
        <v>29195</v>
      </c>
      <c r="AB58" s="61">
        <v>8378</v>
      </c>
      <c r="AC58" s="61">
        <v>98316</v>
      </c>
      <c r="AD58" s="61">
        <v>27979</v>
      </c>
      <c r="AE58" s="67">
        <v>71.209999999999994</v>
      </c>
      <c r="AF58" s="67">
        <v>76.260000000000005</v>
      </c>
      <c r="AG58" s="67">
        <v>42.21</v>
      </c>
      <c r="AH58" s="67">
        <v>53.36</v>
      </c>
      <c r="AI58" s="67">
        <v>72.459999999999994</v>
      </c>
      <c r="AJ58" s="67">
        <v>29.33</v>
      </c>
      <c r="AK58" s="67">
        <v>77.23</v>
      </c>
      <c r="AL58" s="67">
        <v>53.69</v>
      </c>
      <c r="AM58" s="61">
        <v>5224</v>
      </c>
      <c r="AN58" s="61">
        <v>7790</v>
      </c>
      <c r="AO58" s="61">
        <v>1285</v>
      </c>
      <c r="AP58" s="61">
        <v>3768</v>
      </c>
      <c r="AQ58" s="61">
        <v>4394</v>
      </c>
      <c r="AR58" s="61">
        <v>1023</v>
      </c>
      <c r="AS58" s="61">
        <v>15758</v>
      </c>
      <c r="AT58" s="61">
        <v>3759</v>
      </c>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row>
    <row r="59" spans="1:91" s="62" customFormat="1" x14ac:dyDescent="0.3">
      <c r="A59" s="60" t="s">
        <v>78</v>
      </c>
      <c r="B59" s="61">
        <v>1793898</v>
      </c>
      <c r="C59" s="61">
        <v>298241</v>
      </c>
      <c r="D59" s="61">
        <v>347795</v>
      </c>
      <c r="E59" s="61">
        <v>235487</v>
      </c>
      <c r="F59" s="61">
        <v>324754</v>
      </c>
      <c r="G59" s="61">
        <v>136921</v>
      </c>
      <c r="H59" s="61">
        <v>103384</v>
      </c>
      <c r="I59" s="67">
        <v>77.77</v>
      </c>
      <c r="J59" s="67">
        <v>72.98</v>
      </c>
      <c r="K59" s="67">
        <v>92.85</v>
      </c>
      <c r="L59" s="67">
        <v>89.44</v>
      </c>
      <c r="M59" s="67">
        <v>81.92</v>
      </c>
      <c r="N59" s="67">
        <v>81.73</v>
      </c>
      <c r="O59" s="67">
        <v>55.61</v>
      </c>
      <c r="P59" s="61">
        <v>263363</v>
      </c>
      <c r="Q59" s="61">
        <v>43948</v>
      </c>
      <c r="R59" s="61">
        <v>56894</v>
      </c>
      <c r="S59" s="61">
        <v>44259</v>
      </c>
      <c r="T59" s="61">
        <v>43334</v>
      </c>
      <c r="U59" s="61">
        <v>18958</v>
      </c>
      <c r="V59" s="61">
        <v>13542</v>
      </c>
      <c r="W59" s="61">
        <v>42157</v>
      </c>
      <c r="X59" s="61">
        <v>47674</v>
      </c>
      <c r="Y59" s="61">
        <v>10624</v>
      </c>
      <c r="Z59" s="61">
        <v>32483</v>
      </c>
      <c r="AA59" s="61">
        <v>29492</v>
      </c>
      <c r="AB59" s="61">
        <v>8471</v>
      </c>
      <c r="AC59" s="61">
        <v>99255</v>
      </c>
      <c r="AD59" s="61">
        <v>28084</v>
      </c>
      <c r="AE59" s="67">
        <v>75.45</v>
      </c>
      <c r="AF59" s="67">
        <v>81.790000000000006</v>
      </c>
      <c r="AG59" s="67">
        <v>51.88</v>
      </c>
      <c r="AH59" s="67">
        <v>60.16</v>
      </c>
      <c r="AI59" s="67">
        <v>70.27</v>
      </c>
      <c r="AJ59" s="67">
        <v>38.93</v>
      </c>
      <c r="AK59" s="67">
        <v>81.52</v>
      </c>
      <c r="AL59" s="67">
        <v>60.02</v>
      </c>
      <c r="AM59" s="61">
        <v>5260</v>
      </c>
      <c r="AN59" s="61">
        <v>8120</v>
      </c>
      <c r="AO59" s="61">
        <v>1271</v>
      </c>
      <c r="AP59" s="61">
        <v>3728</v>
      </c>
      <c r="AQ59" s="61">
        <v>4486</v>
      </c>
      <c r="AR59" s="61">
        <v>995</v>
      </c>
      <c r="AS59" s="61">
        <v>16333</v>
      </c>
      <c r="AT59" s="61">
        <v>3755</v>
      </c>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row>
    <row r="60" spans="1:91" s="62" customFormat="1" x14ac:dyDescent="0.3">
      <c r="A60" s="60" t="s">
        <v>79</v>
      </c>
      <c r="B60" s="61">
        <v>1772496</v>
      </c>
      <c r="C60" s="61">
        <v>297327</v>
      </c>
      <c r="D60" s="61">
        <v>347617</v>
      </c>
      <c r="E60" s="61">
        <v>235576</v>
      </c>
      <c r="F60" s="61">
        <v>312628</v>
      </c>
      <c r="G60" s="61">
        <v>135845</v>
      </c>
      <c r="H60" s="61">
        <v>105313</v>
      </c>
      <c r="I60" s="67">
        <v>68.42</v>
      </c>
      <c r="J60" s="67">
        <v>63.53</v>
      </c>
      <c r="K60" s="67">
        <v>86.61</v>
      </c>
      <c r="L60" s="67">
        <v>80.760000000000005</v>
      </c>
      <c r="M60" s="67">
        <v>66.97</v>
      </c>
      <c r="N60" s="67">
        <v>72.48</v>
      </c>
      <c r="O60" s="67">
        <v>64.510000000000005</v>
      </c>
      <c r="P60" s="61">
        <v>251979</v>
      </c>
      <c r="Q60" s="61">
        <v>41461</v>
      </c>
      <c r="R60" s="61">
        <v>55470</v>
      </c>
      <c r="S60" s="61">
        <v>44013</v>
      </c>
      <c r="T60" s="61">
        <v>39869</v>
      </c>
      <c r="U60" s="61">
        <v>17919</v>
      </c>
      <c r="V60" s="61">
        <v>13635</v>
      </c>
      <c r="W60" s="61">
        <v>41033</v>
      </c>
      <c r="X60" s="61">
        <v>47365</v>
      </c>
      <c r="Y60" s="61">
        <v>11061</v>
      </c>
      <c r="Z60" s="61">
        <v>31638</v>
      </c>
      <c r="AA60" s="61">
        <v>28774</v>
      </c>
      <c r="AB60" s="61">
        <v>8534</v>
      </c>
      <c r="AC60" s="61">
        <v>98897</v>
      </c>
      <c r="AD60" s="61">
        <v>30024</v>
      </c>
      <c r="AE60" s="67">
        <v>57.93</v>
      </c>
      <c r="AF60" s="67">
        <v>63.86</v>
      </c>
      <c r="AG60" s="67">
        <v>50.72</v>
      </c>
      <c r="AH60" s="67">
        <v>57.7</v>
      </c>
      <c r="AI60" s="67">
        <v>57.89</v>
      </c>
      <c r="AJ60" s="67">
        <v>31.68</v>
      </c>
      <c r="AK60" s="67">
        <v>73.44</v>
      </c>
      <c r="AL60" s="67">
        <v>63.34</v>
      </c>
      <c r="AM60" s="61">
        <v>4539</v>
      </c>
      <c r="AN60" s="61">
        <v>7380</v>
      </c>
      <c r="AO60" s="61">
        <v>1332</v>
      </c>
      <c r="AP60" s="61">
        <v>3534</v>
      </c>
      <c r="AQ60" s="61">
        <v>4025</v>
      </c>
      <c r="AR60" s="61">
        <v>1016</v>
      </c>
      <c r="AS60" s="61">
        <v>15352</v>
      </c>
      <c r="AT60" s="61">
        <v>4282</v>
      </c>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row>
    <row r="61" spans="1:91" s="62" customFormat="1" x14ac:dyDescent="0.3">
      <c r="A61" s="60" t="s">
        <v>80</v>
      </c>
      <c r="B61" s="61">
        <v>1594395</v>
      </c>
      <c r="C61" s="61">
        <v>273374</v>
      </c>
      <c r="D61" s="61">
        <v>283645</v>
      </c>
      <c r="E61" s="61">
        <v>236391</v>
      </c>
      <c r="F61" s="61">
        <v>250784</v>
      </c>
      <c r="G61" s="61">
        <v>125694</v>
      </c>
      <c r="H61" s="61">
        <v>106203</v>
      </c>
      <c r="I61" s="67">
        <v>60.79</v>
      </c>
      <c r="J61" s="67">
        <v>56.55</v>
      </c>
      <c r="K61" s="67">
        <v>67.13</v>
      </c>
      <c r="L61" s="67">
        <v>81.349999999999994</v>
      </c>
      <c r="M61" s="67">
        <v>59.24</v>
      </c>
      <c r="N61" s="67">
        <v>62.91</v>
      </c>
      <c r="O61" s="67">
        <v>64.099999999999994</v>
      </c>
      <c r="P61" s="61">
        <v>217314</v>
      </c>
      <c r="Q61" s="61">
        <v>35875</v>
      </c>
      <c r="R61" s="61">
        <v>40448</v>
      </c>
      <c r="S61" s="61">
        <v>44026</v>
      </c>
      <c r="T61" s="61">
        <v>31679</v>
      </c>
      <c r="U61" s="61">
        <v>15457</v>
      </c>
      <c r="V61" s="61">
        <v>13761</v>
      </c>
      <c r="W61" s="61">
        <v>27474</v>
      </c>
      <c r="X61" s="61">
        <v>43759</v>
      </c>
      <c r="Y61" s="61">
        <v>11187</v>
      </c>
      <c r="Z61" s="61">
        <v>31437</v>
      </c>
      <c r="AA61" s="61">
        <v>25612</v>
      </c>
      <c r="AB61" s="61">
        <v>8613</v>
      </c>
      <c r="AC61" s="61">
        <v>95148</v>
      </c>
      <c r="AD61" s="61">
        <v>30144</v>
      </c>
      <c r="AE61" s="67">
        <v>41.96</v>
      </c>
      <c r="AF61" s="67">
        <v>52.12</v>
      </c>
      <c r="AG61" s="67">
        <v>54.95</v>
      </c>
      <c r="AH61" s="67">
        <v>54.78</v>
      </c>
      <c r="AI61" s="67">
        <v>39.020000000000003</v>
      </c>
      <c r="AJ61" s="67">
        <v>34.450000000000003</v>
      </c>
      <c r="AK61" s="67">
        <v>67.41</v>
      </c>
      <c r="AL61" s="67">
        <v>65.599999999999994</v>
      </c>
      <c r="AM61" s="61">
        <v>2712</v>
      </c>
      <c r="AN61" s="61">
        <v>6188</v>
      </c>
      <c r="AO61" s="61">
        <v>1313</v>
      </c>
      <c r="AP61" s="61">
        <v>3381</v>
      </c>
      <c r="AQ61" s="61">
        <v>2967</v>
      </c>
      <c r="AR61" s="61">
        <v>997</v>
      </c>
      <c r="AS61" s="61">
        <v>13945</v>
      </c>
      <c r="AT61" s="61">
        <v>4372</v>
      </c>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row>
    <row r="62" spans="1:91" s="62" customFormat="1" x14ac:dyDescent="0.3">
      <c r="A62" s="60" t="s">
        <v>81</v>
      </c>
      <c r="B62" s="61">
        <v>1139493</v>
      </c>
      <c r="C62" s="61">
        <v>192615</v>
      </c>
      <c r="D62" s="61">
        <v>28288</v>
      </c>
      <c r="E62" s="61">
        <v>237813</v>
      </c>
      <c r="F62" s="61">
        <v>170864</v>
      </c>
      <c r="G62" s="61">
        <v>111759</v>
      </c>
      <c r="H62" s="61">
        <v>106619</v>
      </c>
      <c r="I62" s="67">
        <v>49.7</v>
      </c>
      <c r="J62" s="67">
        <v>42.7</v>
      </c>
      <c r="K62" s="67">
        <v>50.4</v>
      </c>
      <c r="L62" s="67">
        <v>78.56</v>
      </c>
      <c r="M62" s="67">
        <v>45.35</v>
      </c>
      <c r="N62" s="67">
        <v>51.09</v>
      </c>
      <c r="O62" s="67">
        <v>54.4</v>
      </c>
      <c r="P62" s="61">
        <v>154656</v>
      </c>
      <c r="Q62" s="61">
        <v>23833</v>
      </c>
      <c r="R62" s="61">
        <v>4625</v>
      </c>
      <c r="S62" s="61">
        <v>44523</v>
      </c>
      <c r="T62" s="61">
        <v>22940</v>
      </c>
      <c r="U62" s="61">
        <v>12803</v>
      </c>
      <c r="V62" s="61">
        <v>13731</v>
      </c>
      <c r="W62" s="61">
        <v>17027</v>
      </c>
      <c r="X62" s="61">
        <v>25106</v>
      </c>
      <c r="Y62" s="61">
        <v>10964</v>
      </c>
      <c r="Z62" s="61">
        <v>27836</v>
      </c>
      <c r="AA62" s="61">
        <v>11013</v>
      </c>
      <c r="AB62" s="61">
        <v>8354</v>
      </c>
      <c r="AC62" s="61">
        <v>62215</v>
      </c>
      <c r="AD62" s="61">
        <v>30099</v>
      </c>
      <c r="AE62" s="67">
        <v>27.7</v>
      </c>
      <c r="AF62" s="67">
        <v>31.9</v>
      </c>
      <c r="AG62" s="67">
        <v>41.97</v>
      </c>
      <c r="AH62" s="67">
        <v>42.61</v>
      </c>
      <c r="AI62" s="67">
        <v>28.53</v>
      </c>
      <c r="AJ62" s="67">
        <v>25.78</v>
      </c>
      <c r="AK62" s="67">
        <v>52.63</v>
      </c>
      <c r="AL62" s="67">
        <v>49.9</v>
      </c>
      <c r="AM62" s="61">
        <v>1590</v>
      </c>
      <c r="AN62" s="61">
        <v>2987</v>
      </c>
      <c r="AO62" s="61">
        <v>1262</v>
      </c>
      <c r="AP62" s="61">
        <v>2828</v>
      </c>
      <c r="AQ62" s="61">
        <v>967</v>
      </c>
      <c r="AR62" s="61">
        <v>954</v>
      </c>
      <c r="AS62" s="61">
        <v>9098</v>
      </c>
      <c r="AT62" s="61">
        <v>4147</v>
      </c>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row>
    <row r="63" spans="1:91" s="62" customFormat="1" x14ac:dyDescent="0.3">
      <c r="A63" s="60" t="s">
        <v>82</v>
      </c>
      <c r="B63" s="61">
        <v>1099130</v>
      </c>
      <c r="C63" s="61">
        <v>180043</v>
      </c>
      <c r="D63" s="61">
        <v>19391</v>
      </c>
      <c r="E63" s="61">
        <v>241165</v>
      </c>
      <c r="F63" s="61">
        <v>171761</v>
      </c>
      <c r="G63" s="61">
        <v>102529</v>
      </c>
      <c r="H63" s="61">
        <v>106315</v>
      </c>
      <c r="I63" s="67">
        <v>46.44</v>
      </c>
      <c r="J63" s="67">
        <v>38.93</v>
      </c>
      <c r="K63" s="67">
        <v>39.54</v>
      </c>
      <c r="L63" s="67">
        <v>73.72</v>
      </c>
      <c r="M63" s="67">
        <v>43.07</v>
      </c>
      <c r="N63" s="67">
        <v>42.36</v>
      </c>
      <c r="O63" s="67">
        <v>53.33</v>
      </c>
      <c r="P63" s="61">
        <v>150107</v>
      </c>
      <c r="Q63" s="61">
        <v>22084</v>
      </c>
      <c r="R63" s="61">
        <v>3263</v>
      </c>
      <c r="S63" s="61">
        <v>45695</v>
      </c>
      <c r="T63" s="61">
        <v>23221</v>
      </c>
      <c r="U63" s="61">
        <v>11625</v>
      </c>
      <c r="V63" s="61">
        <v>13675</v>
      </c>
      <c r="W63" s="61">
        <v>16352</v>
      </c>
      <c r="X63" s="61">
        <v>21865</v>
      </c>
      <c r="Y63" s="61">
        <v>11014</v>
      </c>
      <c r="Z63" s="61">
        <v>30527</v>
      </c>
      <c r="AA63" s="61">
        <v>6575</v>
      </c>
      <c r="AB63" s="61">
        <v>8031</v>
      </c>
      <c r="AC63" s="61">
        <v>55912</v>
      </c>
      <c r="AD63" s="61">
        <v>29768</v>
      </c>
      <c r="AE63" s="67">
        <v>23.07</v>
      </c>
      <c r="AF63" s="67">
        <v>28.77</v>
      </c>
      <c r="AG63" s="67">
        <v>41.18</v>
      </c>
      <c r="AH63" s="67">
        <v>44.8</v>
      </c>
      <c r="AI63" s="67">
        <v>23.4</v>
      </c>
      <c r="AJ63" s="67">
        <v>25.27</v>
      </c>
      <c r="AK63" s="67">
        <v>43.94</v>
      </c>
      <c r="AL63" s="67">
        <v>45.98</v>
      </c>
      <c r="AM63" s="61">
        <v>1436</v>
      </c>
      <c r="AN63" s="61">
        <v>2575</v>
      </c>
      <c r="AO63" s="61">
        <v>1267</v>
      </c>
      <c r="AP63" s="61">
        <v>3295</v>
      </c>
      <c r="AQ63" s="61">
        <v>593</v>
      </c>
      <c r="AR63" s="61">
        <v>877</v>
      </c>
      <c r="AS63" s="61">
        <v>7977</v>
      </c>
      <c r="AT63" s="61">
        <v>4065</v>
      </c>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row>
    <row r="64" spans="1:91" s="59" customFormat="1" x14ac:dyDescent="0.3">
      <c r="A64" s="60" t="s">
        <v>83</v>
      </c>
      <c r="B64" s="61">
        <v>1073304</v>
      </c>
      <c r="C64" s="61">
        <v>180321</v>
      </c>
      <c r="D64" s="61">
        <v>19459</v>
      </c>
      <c r="E64" s="61">
        <v>240915</v>
      </c>
      <c r="F64" s="61">
        <v>159705</v>
      </c>
      <c r="G64" s="61">
        <v>100308</v>
      </c>
      <c r="H64" s="61">
        <v>107089</v>
      </c>
      <c r="I64" s="67">
        <v>45.23</v>
      </c>
      <c r="J64" s="67">
        <v>36.299999999999997</v>
      </c>
      <c r="K64" s="67">
        <v>37.200000000000003</v>
      </c>
      <c r="L64" s="67">
        <v>77.25</v>
      </c>
      <c r="M64" s="67">
        <v>40.630000000000003</v>
      </c>
      <c r="N64" s="67">
        <v>41.27</v>
      </c>
      <c r="O64" s="67">
        <v>50.64</v>
      </c>
      <c r="P64" s="61">
        <v>146069</v>
      </c>
      <c r="Q64" s="61">
        <v>21345</v>
      </c>
      <c r="R64" s="61">
        <v>3058</v>
      </c>
      <c r="S64" s="61">
        <v>45284</v>
      </c>
      <c r="T64" s="61">
        <v>22301</v>
      </c>
      <c r="U64" s="61">
        <v>11390</v>
      </c>
      <c r="V64" s="61">
        <v>14343</v>
      </c>
      <c r="W64" s="61">
        <v>15916</v>
      </c>
      <c r="X64" s="61">
        <v>21007</v>
      </c>
      <c r="Y64" s="61">
        <v>10782</v>
      </c>
      <c r="Z64" s="61">
        <v>29274</v>
      </c>
      <c r="AA64" s="61">
        <v>9463</v>
      </c>
      <c r="AB64" s="61">
        <v>7548</v>
      </c>
      <c r="AC64" s="61">
        <v>56513</v>
      </c>
      <c r="AD64" s="61">
        <v>29816</v>
      </c>
      <c r="AE64" s="67">
        <v>24.02</v>
      </c>
      <c r="AF64" s="67">
        <v>27.13</v>
      </c>
      <c r="AG64" s="67">
        <v>35.869999999999997</v>
      </c>
      <c r="AH64" s="67">
        <v>41.3</v>
      </c>
      <c r="AI64" s="67">
        <v>23.02</v>
      </c>
      <c r="AJ64" s="67">
        <v>19.32</v>
      </c>
      <c r="AK64" s="67">
        <v>41.9</v>
      </c>
      <c r="AL64" s="67">
        <v>42.46</v>
      </c>
      <c r="AM64" s="61">
        <v>1480</v>
      </c>
      <c r="AN64" s="61">
        <v>2508</v>
      </c>
      <c r="AO64" s="61">
        <v>1214</v>
      </c>
      <c r="AP64" s="61">
        <v>3152</v>
      </c>
      <c r="AQ64" s="61">
        <v>700</v>
      </c>
      <c r="AR64" s="61">
        <v>804</v>
      </c>
      <c r="AS64" s="61">
        <v>7469</v>
      </c>
      <c r="AT64" s="61">
        <v>4020</v>
      </c>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row>
    <row r="65" spans="1:91" s="59" customFormat="1" x14ac:dyDescent="0.3">
      <c r="A65" s="60" t="s">
        <v>84</v>
      </c>
      <c r="B65" s="61">
        <v>1153957</v>
      </c>
      <c r="C65" s="61">
        <v>205820</v>
      </c>
      <c r="D65" s="61">
        <v>40419</v>
      </c>
      <c r="E65" s="61">
        <v>241783</v>
      </c>
      <c r="F65" s="61">
        <v>169215</v>
      </c>
      <c r="G65" s="61">
        <v>108902</v>
      </c>
      <c r="H65" s="61">
        <v>107312</v>
      </c>
      <c r="I65" s="67">
        <v>49.98</v>
      </c>
      <c r="J65" s="67">
        <v>42.89</v>
      </c>
      <c r="K65" s="67">
        <v>46.11</v>
      </c>
      <c r="L65" s="67">
        <v>78.67</v>
      </c>
      <c r="M65" s="67">
        <v>48.7</v>
      </c>
      <c r="N65" s="67">
        <v>47.37</v>
      </c>
      <c r="O65" s="67">
        <v>55.9</v>
      </c>
      <c r="P65" s="61">
        <v>156596</v>
      </c>
      <c r="Q65" s="61">
        <v>24396</v>
      </c>
      <c r="R65" s="61">
        <v>6204</v>
      </c>
      <c r="S65" s="61">
        <v>45524</v>
      </c>
      <c r="T65" s="61">
        <v>23576</v>
      </c>
      <c r="U65" s="61">
        <v>12308</v>
      </c>
      <c r="V65" s="61">
        <v>14471</v>
      </c>
      <c r="W65" s="61">
        <v>20288</v>
      </c>
      <c r="X65" s="61">
        <v>25169</v>
      </c>
      <c r="Y65" s="61">
        <v>11106</v>
      </c>
      <c r="Z65" s="61">
        <v>29601</v>
      </c>
      <c r="AA65" s="61">
        <v>15930</v>
      </c>
      <c r="AB65" s="61">
        <v>7967</v>
      </c>
      <c r="AC65" s="61">
        <v>65871</v>
      </c>
      <c r="AD65" s="61">
        <v>29888</v>
      </c>
      <c r="AE65" s="67">
        <v>33.130000000000003</v>
      </c>
      <c r="AF65" s="67">
        <v>34.6</v>
      </c>
      <c r="AG65" s="67">
        <v>41.54</v>
      </c>
      <c r="AH65" s="67">
        <v>46.21</v>
      </c>
      <c r="AI65" s="67">
        <v>31.19</v>
      </c>
      <c r="AJ65" s="67">
        <v>24.66</v>
      </c>
      <c r="AK65" s="67">
        <v>49.55</v>
      </c>
      <c r="AL65" s="67">
        <v>50.14</v>
      </c>
      <c r="AM65" s="61">
        <v>1885</v>
      </c>
      <c r="AN65" s="61">
        <v>2854</v>
      </c>
      <c r="AO65" s="61">
        <v>1249</v>
      </c>
      <c r="AP65" s="61">
        <v>3250</v>
      </c>
      <c r="AQ65" s="61">
        <v>1359</v>
      </c>
      <c r="AR65" s="61">
        <v>863</v>
      </c>
      <c r="AS65" s="61">
        <v>8822</v>
      </c>
      <c r="AT65" s="61">
        <v>4115</v>
      </c>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row>
    <row r="66" spans="1:91" s="59" customFormat="1" x14ac:dyDescent="0.3">
      <c r="A66" s="60" t="s">
        <v>85</v>
      </c>
      <c r="B66" s="61">
        <v>1265957</v>
      </c>
      <c r="C66" s="61">
        <v>232023</v>
      </c>
      <c r="D66" s="61">
        <v>70453</v>
      </c>
      <c r="E66" s="61">
        <v>242804</v>
      </c>
      <c r="F66" s="61">
        <v>194931</v>
      </c>
      <c r="G66" s="61">
        <v>120872</v>
      </c>
      <c r="H66" s="61">
        <v>107940</v>
      </c>
      <c r="I66" s="67">
        <v>51.78</v>
      </c>
      <c r="J66" s="67">
        <v>46.65</v>
      </c>
      <c r="K66" s="67">
        <v>55.59</v>
      </c>
      <c r="L66" s="67">
        <v>76.75</v>
      </c>
      <c r="M66" s="67">
        <v>51.54</v>
      </c>
      <c r="N66" s="67">
        <v>53.15</v>
      </c>
      <c r="O66" s="67">
        <v>56.28</v>
      </c>
      <c r="P66" s="61">
        <v>171370</v>
      </c>
      <c r="Q66" s="61">
        <v>28040</v>
      </c>
      <c r="R66" s="61">
        <v>10523</v>
      </c>
      <c r="S66" s="61">
        <v>45526</v>
      </c>
      <c r="T66" s="61">
        <v>26201</v>
      </c>
      <c r="U66" s="61">
        <v>14029</v>
      </c>
      <c r="V66" s="61">
        <v>14452</v>
      </c>
      <c r="W66" s="61">
        <v>23960</v>
      </c>
      <c r="X66" s="61">
        <v>30911</v>
      </c>
      <c r="Y66" s="61">
        <v>11219</v>
      </c>
      <c r="Z66" s="61">
        <v>31288</v>
      </c>
      <c r="AA66" s="61">
        <v>18922</v>
      </c>
      <c r="AB66" s="61">
        <v>8444</v>
      </c>
      <c r="AC66" s="61">
        <v>77342</v>
      </c>
      <c r="AD66" s="61">
        <v>29936</v>
      </c>
      <c r="AE66" s="67">
        <v>42.01</v>
      </c>
      <c r="AF66" s="67">
        <v>37.18</v>
      </c>
      <c r="AG66" s="67">
        <v>45.49</v>
      </c>
      <c r="AH66" s="67">
        <v>46.65</v>
      </c>
      <c r="AI66" s="67">
        <v>36.590000000000003</v>
      </c>
      <c r="AJ66" s="67">
        <v>27.35</v>
      </c>
      <c r="AK66" s="67">
        <v>53.21</v>
      </c>
      <c r="AL66" s="67">
        <v>55.45</v>
      </c>
      <c r="AM66" s="61">
        <v>2241</v>
      </c>
      <c r="AN66" s="61">
        <v>3726</v>
      </c>
      <c r="AO66" s="61">
        <v>1268</v>
      </c>
      <c r="AP66" s="61">
        <v>3485</v>
      </c>
      <c r="AQ66" s="61">
        <v>1644</v>
      </c>
      <c r="AR66" s="61">
        <v>926</v>
      </c>
      <c r="AS66" s="61">
        <v>10612</v>
      </c>
      <c r="AT66" s="61">
        <v>4139</v>
      </c>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row>
    <row r="67" spans="1:91" s="59" customFormat="1" x14ac:dyDescent="0.3">
      <c r="A67" s="60" t="s">
        <v>86</v>
      </c>
      <c r="B67" s="61">
        <v>1466395</v>
      </c>
      <c r="C67" s="61">
        <v>274317</v>
      </c>
      <c r="D67" s="61">
        <v>136281</v>
      </c>
      <c r="E67" s="61">
        <v>241347</v>
      </c>
      <c r="F67" s="61">
        <v>252005</v>
      </c>
      <c r="G67" s="61">
        <v>130877</v>
      </c>
      <c r="H67" s="61">
        <v>108579</v>
      </c>
      <c r="I67" s="67">
        <v>61.15</v>
      </c>
      <c r="J67" s="67">
        <v>57.12</v>
      </c>
      <c r="K67" s="67">
        <v>70.760000000000005</v>
      </c>
      <c r="L67" s="67">
        <v>78.67</v>
      </c>
      <c r="M67" s="67">
        <v>62.37</v>
      </c>
      <c r="N67" s="67">
        <v>63.85</v>
      </c>
      <c r="O67" s="67">
        <v>65.599999999999994</v>
      </c>
      <c r="P67" s="61">
        <v>200631</v>
      </c>
      <c r="Q67" s="61">
        <v>35754</v>
      </c>
      <c r="R67" s="61">
        <v>21006</v>
      </c>
      <c r="S67" s="61">
        <v>45635</v>
      </c>
      <c r="T67" s="61">
        <v>32412</v>
      </c>
      <c r="U67" s="61">
        <v>15902</v>
      </c>
      <c r="V67" s="61">
        <v>14241</v>
      </c>
      <c r="W67" s="61">
        <v>29536</v>
      </c>
      <c r="X67" s="61">
        <v>45226</v>
      </c>
      <c r="Y67" s="61">
        <v>11390</v>
      </c>
      <c r="Z67" s="61">
        <v>32203</v>
      </c>
      <c r="AA67" s="61">
        <v>24099</v>
      </c>
      <c r="AB67" s="61">
        <v>8697</v>
      </c>
      <c r="AC67" s="61">
        <v>93232</v>
      </c>
      <c r="AD67" s="61">
        <v>29935</v>
      </c>
      <c r="AE67" s="67">
        <v>46.67</v>
      </c>
      <c r="AF67" s="67">
        <v>46.7</v>
      </c>
      <c r="AG67" s="67">
        <v>61.58</v>
      </c>
      <c r="AH67" s="67">
        <v>59.26</v>
      </c>
      <c r="AI67" s="67">
        <v>45.66</v>
      </c>
      <c r="AJ67" s="67">
        <v>39.479999999999997</v>
      </c>
      <c r="AK67" s="67">
        <v>64.84</v>
      </c>
      <c r="AL67" s="67">
        <v>69.459999999999994</v>
      </c>
      <c r="AM67" s="61">
        <v>2987</v>
      </c>
      <c r="AN67" s="61">
        <v>6101</v>
      </c>
      <c r="AO67" s="61">
        <v>1363</v>
      </c>
      <c r="AP67" s="61">
        <v>3598</v>
      </c>
      <c r="AQ67" s="61">
        <v>2671</v>
      </c>
      <c r="AR67" s="61">
        <v>996</v>
      </c>
      <c r="AS67" s="61">
        <v>13691</v>
      </c>
      <c r="AT67" s="61">
        <v>4348</v>
      </c>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row>
    <row r="68" spans="1:91" s="59" customFormat="1" x14ac:dyDescent="0.3">
      <c r="A68" s="60" t="s">
        <v>87</v>
      </c>
      <c r="B68" s="61">
        <v>1716166</v>
      </c>
      <c r="C68" s="61">
        <v>288641</v>
      </c>
      <c r="D68" s="61">
        <v>336778</v>
      </c>
      <c r="E68" s="61">
        <v>233890</v>
      </c>
      <c r="F68" s="61">
        <v>293595</v>
      </c>
      <c r="G68" s="61">
        <v>131501</v>
      </c>
      <c r="H68" s="61">
        <v>108875</v>
      </c>
      <c r="I68" s="67">
        <v>58.14</v>
      </c>
      <c r="J68" s="67">
        <v>53.98</v>
      </c>
      <c r="K68" s="67">
        <v>69.56</v>
      </c>
      <c r="L68" s="67">
        <v>71.27</v>
      </c>
      <c r="M68" s="67">
        <v>57.03</v>
      </c>
      <c r="N68" s="67">
        <v>59.98</v>
      </c>
      <c r="O68" s="67">
        <v>63.6</v>
      </c>
      <c r="P68" s="61">
        <v>237425</v>
      </c>
      <c r="Q68" s="61">
        <v>38215</v>
      </c>
      <c r="R68" s="61">
        <v>50481</v>
      </c>
      <c r="S68" s="61">
        <v>44414</v>
      </c>
      <c r="T68" s="61">
        <v>37400</v>
      </c>
      <c r="U68" s="61">
        <v>16216</v>
      </c>
      <c r="V68" s="61">
        <v>14532</v>
      </c>
      <c r="W68" s="61">
        <v>34937</v>
      </c>
      <c r="X68" s="61">
        <v>47032</v>
      </c>
      <c r="Y68" s="61">
        <v>11465</v>
      </c>
      <c r="Z68" s="61">
        <v>31236</v>
      </c>
      <c r="AA68" s="61">
        <v>28348</v>
      </c>
      <c r="AB68" s="61">
        <v>8705</v>
      </c>
      <c r="AC68" s="61">
        <v>97059</v>
      </c>
      <c r="AD68" s="61">
        <v>29859</v>
      </c>
      <c r="AE68" s="67">
        <v>36.18</v>
      </c>
      <c r="AF68" s="67">
        <v>50.04</v>
      </c>
      <c r="AG68" s="67">
        <v>59.82</v>
      </c>
      <c r="AH68" s="67">
        <v>52.23</v>
      </c>
      <c r="AI68" s="67">
        <v>39.22</v>
      </c>
      <c r="AJ68" s="67">
        <v>33.799999999999997</v>
      </c>
      <c r="AK68" s="67">
        <v>64.23</v>
      </c>
      <c r="AL68" s="67">
        <v>67.209999999999994</v>
      </c>
      <c r="AM68" s="61">
        <v>3388</v>
      </c>
      <c r="AN68" s="61">
        <v>6523</v>
      </c>
      <c r="AO68" s="61">
        <v>1389</v>
      </c>
      <c r="AP68" s="61">
        <v>3412</v>
      </c>
      <c r="AQ68" s="61">
        <v>3142</v>
      </c>
      <c r="AR68" s="61">
        <v>1006</v>
      </c>
      <c r="AS68" s="61">
        <v>14874</v>
      </c>
      <c r="AT68" s="61">
        <v>4483</v>
      </c>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row>
    <row r="69" spans="1:91" s="59" customFormat="1" x14ac:dyDescent="0.3">
      <c r="A69" s="60" t="s">
        <v>88</v>
      </c>
      <c r="B69" s="61">
        <v>1779267</v>
      </c>
      <c r="C69" s="61">
        <v>297143</v>
      </c>
      <c r="D69" s="61">
        <v>351308</v>
      </c>
      <c r="E69" s="61">
        <v>237090</v>
      </c>
      <c r="F69" s="61">
        <v>314826</v>
      </c>
      <c r="G69" s="61">
        <v>135258</v>
      </c>
      <c r="H69" s="61">
        <v>108807</v>
      </c>
      <c r="I69" s="67">
        <v>66.33</v>
      </c>
      <c r="J69" s="67">
        <v>60.97</v>
      </c>
      <c r="K69" s="67">
        <v>84.78</v>
      </c>
      <c r="L69" s="67">
        <v>77.510000000000005</v>
      </c>
      <c r="M69" s="67">
        <v>67.819999999999993</v>
      </c>
      <c r="N69" s="67">
        <v>68.69</v>
      </c>
      <c r="O69" s="67">
        <v>65.22</v>
      </c>
      <c r="P69" s="61">
        <v>255422</v>
      </c>
      <c r="Q69" s="61">
        <v>42385</v>
      </c>
      <c r="R69" s="61">
        <v>56766</v>
      </c>
      <c r="S69" s="61">
        <v>44980</v>
      </c>
      <c r="T69" s="61">
        <v>41080</v>
      </c>
      <c r="U69" s="61">
        <v>17783</v>
      </c>
      <c r="V69" s="61">
        <v>14464</v>
      </c>
      <c r="W69" s="61">
        <v>40576</v>
      </c>
      <c r="X69" s="61">
        <v>47799</v>
      </c>
      <c r="Y69" s="61">
        <v>11465</v>
      </c>
      <c r="Z69" s="61">
        <v>31320</v>
      </c>
      <c r="AA69" s="61">
        <v>29469</v>
      </c>
      <c r="AB69" s="61">
        <v>8660</v>
      </c>
      <c r="AC69" s="61">
        <v>97707</v>
      </c>
      <c r="AD69" s="61">
        <v>30146</v>
      </c>
      <c r="AE69" s="67">
        <v>54.28</v>
      </c>
      <c r="AF69" s="67">
        <v>62.61</v>
      </c>
      <c r="AG69" s="67">
        <v>45.3</v>
      </c>
      <c r="AH69" s="67">
        <v>53.78</v>
      </c>
      <c r="AI69" s="67">
        <v>53.85</v>
      </c>
      <c r="AJ69" s="67">
        <v>30.81</v>
      </c>
      <c r="AK69" s="67">
        <v>71.739999999999995</v>
      </c>
      <c r="AL69" s="67">
        <v>61.5</v>
      </c>
      <c r="AM69" s="61">
        <v>4757</v>
      </c>
      <c r="AN69" s="61">
        <v>7366</v>
      </c>
      <c r="AO69" s="61">
        <v>1343</v>
      </c>
      <c r="AP69" s="61">
        <v>3544</v>
      </c>
      <c r="AQ69" s="61">
        <v>3884</v>
      </c>
      <c r="AR69" s="61">
        <v>994</v>
      </c>
      <c r="AS69" s="61">
        <v>16021</v>
      </c>
      <c r="AT69" s="61">
        <v>4475</v>
      </c>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row>
    <row r="70" spans="1:91" s="59" customFormat="1" x14ac:dyDescent="0.3">
      <c r="A70" s="60" t="s">
        <v>89</v>
      </c>
      <c r="B70" s="61">
        <v>1813544</v>
      </c>
      <c r="C70" s="61">
        <v>300177</v>
      </c>
      <c r="D70" s="61">
        <v>353784</v>
      </c>
      <c r="E70" s="61">
        <v>241525</v>
      </c>
      <c r="F70" s="61">
        <v>323980</v>
      </c>
      <c r="G70" s="61">
        <v>138121</v>
      </c>
      <c r="H70" s="61">
        <v>107102</v>
      </c>
      <c r="I70" s="67">
        <v>72.8</v>
      </c>
      <c r="J70" s="67">
        <v>67.44</v>
      </c>
      <c r="K70" s="67">
        <v>89.96</v>
      </c>
      <c r="L70" s="67">
        <v>83.64</v>
      </c>
      <c r="M70" s="67">
        <v>77.37</v>
      </c>
      <c r="N70" s="67">
        <v>76.78</v>
      </c>
      <c r="O70" s="67">
        <v>61.54</v>
      </c>
      <c r="P70" s="61">
        <v>270294</v>
      </c>
      <c r="Q70" s="61">
        <v>44955</v>
      </c>
      <c r="R70" s="61">
        <v>60055</v>
      </c>
      <c r="S70" s="61">
        <v>46383</v>
      </c>
      <c r="T70" s="61">
        <v>44289</v>
      </c>
      <c r="U70" s="61">
        <v>19006</v>
      </c>
      <c r="V70" s="61">
        <v>13967</v>
      </c>
      <c r="W70" s="61">
        <v>42513</v>
      </c>
      <c r="X70" s="61">
        <v>48637</v>
      </c>
      <c r="Y70" s="61">
        <v>10835</v>
      </c>
      <c r="Z70" s="61">
        <v>31872</v>
      </c>
      <c r="AA70" s="61">
        <v>29766</v>
      </c>
      <c r="AB70" s="61">
        <v>8693</v>
      </c>
      <c r="AC70" s="61">
        <v>98662</v>
      </c>
      <c r="AD70" s="61">
        <v>29200</v>
      </c>
      <c r="AE70" s="67">
        <v>70.099999999999994</v>
      </c>
      <c r="AF70" s="67">
        <v>72.56</v>
      </c>
      <c r="AG70" s="67">
        <v>41.63</v>
      </c>
      <c r="AH70" s="67">
        <v>56.2</v>
      </c>
      <c r="AI70" s="67">
        <v>69.11</v>
      </c>
      <c r="AJ70" s="67">
        <v>32.950000000000003</v>
      </c>
      <c r="AK70" s="67">
        <v>76.58</v>
      </c>
      <c r="AL70" s="67">
        <v>54.56</v>
      </c>
      <c r="AM70" s="61">
        <v>5485</v>
      </c>
      <c r="AN70" s="61">
        <v>8172</v>
      </c>
      <c r="AO70" s="61">
        <v>1257</v>
      </c>
      <c r="AP70" s="61">
        <v>3663</v>
      </c>
      <c r="AQ70" s="61">
        <v>4559</v>
      </c>
      <c r="AR70" s="61">
        <v>991</v>
      </c>
      <c r="AS70" s="61">
        <v>16607</v>
      </c>
      <c r="AT70" s="61">
        <v>4222</v>
      </c>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row>
    <row r="71" spans="1:91" s="62" customFormat="1" x14ac:dyDescent="0.3">
      <c r="A71" s="60" t="s">
        <v>90</v>
      </c>
      <c r="B71" s="61">
        <v>1816418</v>
      </c>
      <c r="C71" s="61">
        <v>301334</v>
      </c>
      <c r="D71" s="61">
        <v>354588</v>
      </c>
      <c r="E71" s="61">
        <v>242190</v>
      </c>
      <c r="F71" s="61">
        <v>325806</v>
      </c>
      <c r="G71" s="61">
        <v>138517</v>
      </c>
      <c r="H71" s="61">
        <v>103717</v>
      </c>
      <c r="I71" s="67">
        <v>77.180000000000007</v>
      </c>
      <c r="J71" s="67">
        <v>72.28</v>
      </c>
      <c r="K71" s="67">
        <v>90.48</v>
      </c>
      <c r="L71" s="67">
        <v>87.43</v>
      </c>
      <c r="M71" s="67">
        <v>80.790000000000006</v>
      </c>
      <c r="N71" s="67">
        <v>80.45</v>
      </c>
      <c r="O71" s="67">
        <v>60.19</v>
      </c>
      <c r="P71" s="61">
        <v>275026</v>
      </c>
      <c r="Q71" s="61">
        <v>45953</v>
      </c>
      <c r="R71" s="61">
        <v>60828</v>
      </c>
      <c r="S71" s="61">
        <v>46953</v>
      </c>
      <c r="T71" s="61">
        <v>44911</v>
      </c>
      <c r="U71" s="61">
        <v>19564</v>
      </c>
      <c r="V71" s="61">
        <v>13518</v>
      </c>
      <c r="W71" s="61">
        <v>42753</v>
      </c>
      <c r="X71" s="61">
        <v>48686</v>
      </c>
      <c r="Y71" s="61">
        <v>11008</v>
      </c>
      <c r="Z71" s="61">
        <v>32303</v>
      </c>
      <c r="AA71" s="61">
        <v>29859</v>
      </c>
      <c r="AB71" s="61">
        <v>8747</v>
      </c>
      <c r="AC71" s="61">
        <v>98718</v>
      </c>
      <c r="AD71" s="61">
        <v>29261</v>
      </c>
      <c r="AE71" s="67">
        <v>75.31</v>
      </c>
      <c r="AF71" s="67">
        <v>79.78</v>
      </c>
      <c r="AG71" s="67">
        <v>48.87</v>
      </c>
      <c r="AH71" s="67">
        <v>61.45</v>
      </c>
      <c r="AI71" s="67">
        <v>71.099999999999994</v>
      </c>
      <c r="AJ71" s="67">
        <v>36.6</v>
      </c>
      <c r="AK71" s="67">
        <v>80.09</v>
      </c>
      <c r="AL71" s="67">
        <v>61.66</v>
      </c>
      <c r="AM71" s="61">
        <v>5460</v>
      </c>
      <c r="AN71" s="61">
        <v>8310</v>
      </c>
      <c r="AO71" s="61">
        <v>1298</v>
      </c>
      <c r="AP71" s="61">
        <v>3773</v>
      </c>
      <c r="AQ71" s="61">
        <v>4732</v>
      </c>
      <c r="AR71" s="61">
        <v>1009</v>
      </c>
      <c r="AS71" s="61">
        <v>17305</v>
      </c>
      <c r="AT71" s="61">
        <v>4067</v>
      </c>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row>
    <row r="72" spans="1:91" s="62" customFormat="1" x14ac:dyDescent="0.3">
      <c r="A72" s="60" t="s">
        <v>91</v>
      </c>
      <c r="B72" s="61">
        <v>1791417</v>
      </c>
      <c r="C72" s="61">
        <v>298688</v>
      </c>
      <c r="D72" s="61">
        <v>354400</v>
      </c>
      <c r="E72" s="61">
        <v>243150</v>
      </c>
      <c r="F72" s="61">
        <v>312676</v>
      </c>
      <c r="G72" s="61">
        <v>136771</v>
      </c>
      <c r="H72" s="61">
        <v>107828</v>
      </c>
      <c r="I72" s="67">
        <v>69.06</v>
      </c>
      <c r="J72" s="67">
        <v>65.14</v>
      </c>
      <c r="K72" s="67">
        <v>84.6</v>
      </c>
      <c r="L72" s="67">
        <v>79.760000000000005</v>
      </c>
      <c r="M72" s="67">
        <v>68.88</v>
      </c>
      <c r="N72" s="67">
        <v>72.69</v>
      </c>
      <c r="O72" s="67">
        <v>65.09</v>
      </c>
      <c r="P72" s="61">
        <v>262683</v>
      </c>
      <c r="Q72" s="61">
        <v>43578</v>
      </c>
      <c r="R72" s="61">
        <v>58344</v>
      </c>
      <c r="S72" s="61">
        <v>47017</v>
      </c>
      <c r="T72" s="61">
        <v>41521</v>
      </c>
      <c r="U72" s="61">
        <v>18267</v>
      </c>
      <c r="V72" s="61">
        <v>14089</v>
      </c>
      <c r="W72" s="61">
        <v>41281</v>
      </c>
      <c r="X72" s="61">
        <v>48413</v>
      </c>
      <c r="Y72" s="61">
        <v>11412</v>
      </c>
      <c r="Z72" s="61">
        <v>31719</v>
      </c>
      <c r="AA72" s="61">
        <v>29023</v>
      </c>
      <c r="AB72" s="61">
        <v>8723</v>
      </c>
      <c r="AC72" s="61">
        <v>98756</v>
      </c>
      <c r="AD72" s="61">
        <v>29361</v>
      </c>
      <c r="AE72" s="67">
        <v>58.99</v>
      </c>
      <c r="AF72" s="67">
        <v>66.53</v>
      </c>
      <c r="AG72" s="67">
        <v>54.21</v>
      </c>
      <c r="AH72" s="67">
        <v>60.5</v>
      </c>
      <c r="AI72" s="67">
        <v>60.51</v>
      </c>
      <c r="AJ72" s="67">
        <v>33.75</v>
      </c>
      <c r="AK72" s="67">
        <v>73.540000000000006</v>
      </c>
      <c r="AL72" s="67">
        <v>66.349999999999994</v>
      </c>
      <c r="AM72" s="61">
        <v>4774</v>
      </c>
      <c r="AN72" s="61">
        <v>7717</v>
      </c>
      <c r="AO72" s="61">
        <v>1363</v>
      </c>
      <c r="AP72" s="61">
        <v>3583</v>
      </c>
      <c r="AQ72" s="61">
        <v>4263</v>
      </c>
      <c r="AR72" s="61">
        <v>994</v>
      </c>
      <c r="AS72" s="61">
        <v>16566</v>
      </c>
      <c r="AT72" s="61">
        <v>4318</v>
      </c>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row>
    <row r="73" spans="1:91" s="62" customFormat="1" x14ac:dyDescent="0.3">
      <c r="A73" s="60" t="s">
        <v>92</v>
      </c>
      <c r="B73" s="61">
        <v>1613934</v>
      </c>
      <c r="C73" s="61">
        <v>274427</v>
      </c>
      <c r="D73" s="61">
        <v>293137</v>
      </c>
      <c r="E73" s="61">
        <v>244000</v>
      </c>
      <c r="F73" s="61">
        <v>250369</v>
      </c>
      <c r="G73" s="61">
        <v>125565</v>
      </c>
      <c r="H73" s="61">
        <v>107994</v>
      </c>
      <c r="I73" s="67">
        <v>60.61</v>
      </c>
      <c r="J73" s="67">
        <v>57.26</v>
      </c>
      <c r="K73" s="67">
        <v>66.5</v>
      </c>
      <c r="L73" s="67">
        <v>79.84</v>
      </c>
      <c r="M73" s="67">
        <v>57.58</v>
      </c>
      <c r="N73" s="67">
        <v>62.82</v>
      </c>
      <c r="O73" s="67">
        <v>64.650000000000006</v>
      </c>
      <c r="P73" s="61">
        <v>228846</v>
      </c>
      <c r="Q73" s="61">
        <v>37021</v>
      </c>
      <c r="R73" s="61">
        <v>44434</v>
      </c>
      <c r="S73" s="61">
        <v>47184</v>
      </c>
      <c r="T73" s="61">
        <v>33324</v>
      </c>
      <c r="U73" s="61">
        <v>16000</v>
      </c>
      <c r="V73" s="61">
        <v>14205</v>
      </c>
      <c r="W73" s="61">
        <v>28245</v>
      </c>
      <c r="X73" s="61">
        <v>44066</v>
      </c>
      <c r="Y73" s="61">
        <v>11379</v>
      </c>
      <c r="Z73" s="61">
        <v>30552</v>
      </c>
      <c r="AA73" s="61">
        <v>25542</v>
      </c>
      <c r="AB73" s="61">
        <v>8754</v>
      </c>
      <c r="AC73" s="61">
        <v>95571</v>
      </c>
      <c r="AD73" s="61">
        <v>30318</v>
      </c>
      <c r="AE73" s="67">
        <v>42.64</v>
      </c>
      <c r="AF73" s="67">
        <v>55.31</v>
      </c>
      <c r="AG73" s="67">
        <v>56.19</v>
      </c>
      <c r="AH73" s="67">
        <v>56.13</v>
      </c>
      <c r="AI73" s="67">
        <v>40.94</v>
      </c>
      <c r="AJ73" s="67">
        <v>33.97</v>
      </c>
      <c r="AK73" s="67">
        <v>66.36</v>
      </c>
      <c r="AL73" s="67">
        <v>67.05</v>
      </c>
      <c r="AM73" s="61">
        <v>2899</v>
      </c>
      <c r="AN73" s="61">
        <v>6351</v>
      </c>
      <c r="AO73" s="61">
        <v>1332</v>
      </c>
      <c r="AP73" s="61">
        <v>3404</v>
      </c>
      <c r="AQ73" s="61">
        <v>2732</v>
      </c>
      <c r="AR73" s="61">
        <v>992</v>
      </c>
      <c r="AS73" s="61">
        <v>14980</v>
      </c>
      <c r="AT73" s="61">
        <v>4331</v>
      </c>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row>
    <row r="74" spans="1:91" s="62" customFormat="1" x14ac:dyDescent="0.3">
      <c r="A74" s="60" t="s">
        <v>93</v>
      </c>
      <c r="B74" s="61">
        <v>1148572</v>
      </c>
      <c r="C74" s="61">
        <v>192975</v>
      </c>
      <c r="D74" s="61">
        <v>29655</v>
      </c>
      <c r="E74" s="61">
        <v>242071</v>
      </c>
      <c r="F74" s="61">
        <v>173328</v>
      </c>
      <c r="G74" s="61">
        <v>111551</v>
      </c>
      <c r="H74" s="61">
        <v>107865</v>
      </c>
      <c r="I74" s="67">
        <v>50.44</v>
      </c>
      <c r="J74" s="67">
        <v>44.31</v>
      </c>
      <c r="K74" s="67">
        <v>50.26</v>
      </c>
      <c r="L74" s="67">
        <v>77.63</v>
      </c>
      <c r="M74" s="67">
        <v>41.79</v>
      </c>
      <c r="N74" s="67">
        <v>52.26</v>
      </c>
      <c r="O74" s="67">
        <v>59.51</v>
      </c>
      <c r="P74" s="61">
        <v>161152</v>
      </c>
      <c r="Q74" s="61">
        <v>24756</v>
      </c>
      <c r="R74" s="61">
        <v>5010</v>
      </c>
      <c r="S74" s="61">
        <v>47409</v>
      </c>
      <c r="T74" s="61">
        <v>23889</v>
      </c>
      <c r="U74" s="61">
        <v>13344</v>
      </c>
      <c r="V74" s="61">
        <v>14153</v>
      </c>
      <c r="W74" s="61">
        <v>16732</v>
      </c>
      <c r="X74" s="61">
        <v>25541</v>
      </c>
      <c r="Y74" s="61">
        <v>11249</v>
      </c>
      <c r="Z74" s="61">
        <v>26769</v>
      </c>
      <c r="AA74" s="61">
        <v>10331</v>
      </c>
      <c r="AB74" s="61">
        <v>8590</v>
      </c>
      <c r="AC74" s="61">
        <v>63523</v>
      </c>
      <c r="AD74" s="61">
        <v>30240</v>
      </c>
      <c r="AE74" s="67">
        <v>29.33</v>
      </c>
      <c r="AF74" s="67">
        <v>34.26</v>
      </c>
      <c r="AG74" s="67">
        <v>44.05</v>
      </c>
      <c r="AH74" s="67">
        <v>43.95</v>
      </c>
      <c r="AI74" s="67">
        <v>36.200000000000003</v>
      </c>
      <c r="AJ74" s="67">
        <v>26.75</v>
      </c>
      <c r="AK74" s="67">
        <v>50.66</v>
      </c>
      <c r="AL74" s="67">
        <v>55.93</v>
      </c>
      <c r="AM74" s="61">
        <v>1537</v>
      </c>
      <c r="AN74" s="61">
        <v>3265</v>
      </c>
      <c r="AO74" s="61">
        <v>1301</v>
      </c>
      <c r="AP74" s="61">
        <v>2777</v>
      </c>
      <c r="AQ74" s="61">
        <v>888</v>
      </c>
      <c r="AR74" s="61">
        <v>943</v>
      </c>
      <c r="AS74" s="61">
        <v>9842</v>
      </c>
      <c r="AT74" s="61">
        <v>4203</v>
      </c>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row>
    <row r="75" spans="1:91" s="62" customFormat="1" x14ac:dyDescent="0.3">
      <c r="A75" s="60" t="s">
        <v>94</v>
      </c>
      <c r="B75" s="61">
        <v>1100581</v>
      </c>
      <c r="C75" s="61">
        <v>182120</v>
      </c>
      <c r="D75" s="61">
        <v>19461</v>
      </c>
      <c r="E75" s="61">
        <v>243414</v>
      </c>
      <c r="F75" s="61">
        <v>167409</v>
      </c>
      <c r="G75" s="61">
        <v>105685</v>
      </c>
      <c r="H75" s="61">
        <v>107434</v>
      </c>
      <c r="I75" s="67">
        <v>46.93</v>
      </c>
      <c r="J75" s="67">
        <v>40.590000000000003</v>
      </c>
      <c r="K75" s="67">
        <v>39.22</v>
      </c>
      <c r="L75" s="67">
        <v>71.239999999999995</v>
      </c>
      <c r="M75" s="67">
        <v>39.840000000000003</v>
      </c>
      <c r="N75" s="67">
        <v>44.9</v>
      </c>
      <c r="O75" s="67">
        <v>57.55</v>
      </c>
      <c r="P75" s="61">
        <v>155368</v>
      </c>
      <c r="Q75" s="61">
        <v>22979</v>
      </c>
      <c r="R75" s="61">
        <v>3627</v>
      </c>
      <c r="S75" s="61">
        <v>47447</v>
      </c>
      <c r="T75" s="61">
        <v>23839</v>
      </c>
      <c r="U75" s="61">
        <v>12202</v>
      </c>
      <c r="V75" s="61">
        <v>14173</v>
      </c>
      <c r="W75" s="61">
        <v>16846</v>
      </c>
      <c r="X75" s="61">
        <v>22806</v>
      </c>
      <c r="Y75" s="61">
        <v>11376</v>
      </c>
      <c r="Z75" s="61">
        <v>28826</v>
      </c>
      <c r="AA75" s="61">
        <v>7053</v>
      </c>
      <c r="AB75" s="61">
        <v>8340</v>
      </c>
      <c r="AC75" s="61">
        <v>57169</v>
      </c>
      <c r="AD75" s="61">
        <v>29704</v>
      </c>
      <c r="AE75" s="67">
        <v>25.14</v>
      </c>
      <c r="AF75" s="67">
        <v>31.82</v>
      </c>
      <c r="AG75" s="67">
        <v>41.49</v>
      </c>
      <c r="AH75" s="67">
        <v>45.46</v>
      </c>
      <c r="AI75" s="67">
        <v>32.840000000000003</v>
      </c>
      <c r="AJ75" s="67">
        <v>25.87</v>
      </c>
      <c r="AK75" s="67">
        <v>43.65</v>
      </c>
      <c r="AL75" s="67">
        <v>51.12</v>
      </c>
      <c r="AM75" s="61">
        <v>1568</v>
      </c>
      <c r="AN75" s="61">
        <v>2788</v>
      </c>
      <c r="AO75" s="61">
        <v>1302</v>
      </c>
      <c r="AP75" s="61">
        <v>3199</v>
      </c>
      <c r="AQ75" s="61">
        <v>748</v>
      </c>
      <c r="AR75" s="61">
        <v>884</v>
      </c>
      <c r="AS75" s="61">
        <v>8416</v>
      </c>
      <c r="AT75" s="61">
        <v>4075</v>
      </c>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row>
    <row r="76" spans="1:91" s="59" customFormat="1" x14ac:dyDescent="0.3">
      <c r="A76" s="60" t="s">
        <v>95</v>
      </c>
      <c r="B76" s="61">
        <v>1075504</v>
      </c>
      <c r="C76" s="61">
        <v>180369</v>
      </c>
      <c r="D76" s="61">
        <v>20068</v>
      </c>
      <c r="E76" s="61">
        <v>241931</v>
      </c>
      <c r="F76" s="61">
        <v>162877</v>
      </c>
      <c r="G76" s="61">
        <v>99331</v>
      </c>
      <c r="H76" s="61">
        <v>107823</v>
      </c>
      <c r="I76" s="67">
        <v>45.75</v>
      </c>
      <c r="J76" s="67">
        <v>37.81</v>
      </c>
      <c r="K76" s="67">
        <v>35.909999999999997</v>
      </c>
      <c r="L76" s="67">
        <v>75.47</v>
      </c>
      <c r="M76" s="67">
        <v>40.53</v>
      </c>
      <c r="N76" s="67">
        <v>42.88</v>
      </c>
      <c r="O76" s="67">
        <v>51.9</v>
      </c>
      <c r="P76" s="61">
        <v>148422</v>
      </c>
      <c r="Q76" s="61">
        <v>21690</v>
      </c>
      <c r="R76" s="61">
        <v>3666</v>
      </c>
      <c r="S76" s="61">
        <v>46773</v>
      </c>
      <c r="T76" s="61">
        <v>22738</v>
      </c>
      <c r="U76" s="61">
        <v>11365</v>
      </c>
      <c r="V76" s="61">
        <v>13892</v>
      </c>
      <c r="W76" s="61">
        <v>15789</v>
      </c>
      <c r="X76" s="61">
        <v>21403</v>
      </c>
      <c r="Y76" s="61">
        <v>10616</v>
      </c>
      <c r="Z76" s="61">
        <v>29103</v>
      </c>
      <c r="AA76" s="61">
        <v>8571</v>
      </c>
      <c r="AB76" s="61">
        <v>7709</v>
      </c>
      <c r="AC76" s="61">
        <v>58029</v>
      </c>
      <c r="AD76" s="61">
        <v>29149</v>
      </c>
      <c r="AE76" s="67">
        <v>21.98</v>
      </c>
      <c r="AF76" s="67">
        <v>27.76</v>
      </c>
      <c r="AG76" s="67">
        <v>33.950000000000003</v>
      </c>
      <c r="AH76" s="67">
        <v>42.93</v>
      </c>
      <c r="AI76" s="67">
        <v>26.66</v>
      </c>
      <c r="AJ76" s="67">
        <v>18.09</v>
      </c>
      <c r="AK76" s="67">
        <v>43.57</v>
      </c>
      <c r="AL76" s="67">
        <v>47.06</v>
      </c>
      <c r="AM76" s="61">
        <v>1308</v>
      </c>
      <c r="AN76" s="61">
        <v>2548</v>
      </c>
      <c r="AO76" s="61">
        <v>1177</v>
      </c>
      <c r="AP76" s="61">
        <v>3179</v>
      </c>
      <c r="AQ76" s="61">
        <v>692</v>
      </c>
      <c r="AR76" s="61">
        <v>774</v>
      </c>
      <c r="AS76" s="61">
        <v>7939</v>
      </c>
      <c r="AT76" s="61">
        <v>4073</v>
      </c>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row>
    <row r="77" spans="1:91" s="59" customFormat="1" x14ac:dyDescent="0.3">
      <c r="A77" s="60" t="s">
        <v>96</v>
      </c>
      <c r="B77" s="61">
        <v>1158549</v>
      </c>
      <c r="C77" s="61">
        <v>205319</v>
      </c>
      <c r="D77" s="61">
        <v>43363</v>
      </c>
      <c r="E77" s="61">
        <v>242878</v>
      </c>
      <c r="F77" s="61">
        <v>172998</v>
      </c>
      <c r="G77" s="61">
        <v>106456</v>
      </c>
      <c r="H77" s="61">
        <v>108135</v>
      </c>
      <c r="I77" s="67">
        <v>50.4</v>
      </c>
      <c r="J77" s="67">
        <v>44.54</v>
      </c>
      <c r="K77" s="67">
        <v>48.41</v>
      </c>
      <c r="L77" s="67">
        <v>77.81</v>
      </c>
      <c r="M77" s="67">
        <v>46.75</v>
      </c>
      <c r="N77" s="67">
        <v>50.52</v>
      </c>
      <c r="O77" s="67">
        <v>56.79</v>
      </c>
      <c r="P77" s="61">
        <v>158437</v>
      </c>
      <c r="Q77" s="61">
        <v>24846</v>
      </c>
      <c r="R77" s="61">
        <v>6530</v>
      </c>
      <c r="S77" s="61">
        <v>46862</v>
      </c>
      <c r="T77" s="61">
        <v>23589</v>
      </c>
      <c r="U77" s="61">
        <v>12423</v>
      </c>
      <c r="V77" s="61">
        <v>14017</v>
      </c>
      <c r="W77" s="61">
        <v>19465</v>
      </c>
      <c r="X77" s="61">
        <v>26063</v>
      </c>
      <c r="Y77" s="61">
        <v>11248</v>
      </c>
      <c r="Z77" s="61">
        <v>30524</v>
      </c>
      <c r="AA77" s="61">
        <v>12635</v>
      </c>
      <c r="AB77" s="61">
        <v>8158</v>
      </c>
      <c r="AC77" s="61">
        <v>67693</v>
      </c>
      <c r="AD77" s="61">
        <v>29533</v>
      </c>
      <c r="AE77" s="67">
        <v>32.409999999999997</v>
      </c>
      <c r="AF77" s="67">
        <v>35.97</v>
      </c>
      <c r="AG77" s="67">
        <v>40.25</v>
      </c>
      <c r="AH77" s="67">
        <v>50.44</v>
      </c>
      <c r="AI77" s="67">
        <v>36.47</v>
      </c>
      <c r="AJ77" s="67">
        <v>23.41</v>
      </c>
      <c r="AK77" s="67">
        <v>48.78</v>
      </c>
      <c r="AL77" s="67">
        <v>55.24</v>
      </c>
      <c r="AM77" s="61">
        <v>1769</v>
      </c>
      <c r="AN77" s="61">
        <v>2882</v>
      </c>
      <c r="AO77" s="61">
        <v>1250</v>
      </c>
      <c r="AP77" s="61">
        <v>3374</v>
      </c>
      <c r="AQ77" s="61">
        <v>1253</v>
      </c>
      <c r="AR77" s="61">
        <v>826</v>
      </c>
      <c r="AS77" s="61">
        <v>9346</v>
      </c>
      <c r="AT77" s="61">
        <v>4147</v>
      </c>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row>
    <row r="78" spans="1:91" s="59" customFormat="1" x14ac:dyDescent="0.3">
      <c r="A78" s="60" t="s">
        <v>97</v>
      </c>
      <c r="B78" s="61">
        <v>1301650</v>
      </c>
      <c r="C78" s="61">
        <v>244578</v>
      </c>
      <c r="D78" s="61">
        <v>74727</v>
      </c>
      <c r="E78" s="61">
        <v>243289</v>
      </c>
      <c r="F78" s="61">
        <v>202985</v>
      </c>
      <c r="G78" s="61">
        <v>124178</v>
      </c>
      <c r="H78" s="61">
        <v>108909</v>
      </c>
      <c r="I78" s="67">
        <v>53.53</v>
      </c>
      <c r="J78" s="67">
        <v>48.94</v>
      </c>
      <c r="K78" s="67">
        <v>55.51</v>
      </c>
      <c r="L78" s="67">
        <v>76.55</v>
      </c>
      <c r="M78" s="67">
        <v>51.37</v>
      </c>
      <c r="N78" s="67">
        <v>56.2</v>
      </c>
      <c r="O78" s="67">
        <v>58.77</v>
      </c>
      <c r="P78" s="61">
        <v>179457</v>
      </c>
      <c r="Q78" s="61">
        <v>30457</v>
      </c>
      <c r="R78" s="61">
        <v>11479</v>
      </c>
      <c r="S78" s="61">
        <v>47410</v>
      </c>
      <c r="T78" s="61">
        <v>27723</v>
      </c>
      <c r="U78" s="61">
        <v>14480</v>
      </c>
      <c r="V78" s="61">
        <v>13969</v>
      </c>
      <c r="W78" s="61">
        <v>24381</v>
      </c>
      <c r="X78" s="61">
        <v>34689</v>
      </c>
      <c r="Y78" s="61">
        <v>11082</v>
      </c>
      <c r="Z78" s="61">
        <v>33047</v>
      </c>
      <c r="AA78" s="61">
        <v>19274</v>
      </c>
      <c r="AB78" s="61">
        <v>8529</v>
      </c>
      <c r="AC78" s="61">
        <v>83504</v>
      </c>
      <c r="AD78" s="61">
        <v>30073</v>
      </c>
      <c r="AE78" s="67">
        <v>44.32</v>
      </c>
      <c r="AF78" s="67">
        <v>37.340000000000003</v>
      </c>
      <c r="AG78" s="67">
        <v>48.41</v>
      </c>
      <c r="AH78" s="67">
        <v>52.14</v>
      </c>
      <c r="AI78" s="67">
        <v>39.4</v>
      </c>
      <c r="AJ78" s="67">
        <v>30.07</v>
      </c>
      <c r="AK78" s="67">
        <v>54.39</v>
      </c>
      <c r="AL78" s="67">
        <v>59.12</v>
      </c>
      <c r="AM78" s="61">
        <v>2206</v>
      </c>
      <c r="AN78" s="61">
        <v>4289</v>
      </c>
      <c r="AO78" s="61">
        <v>1255</v>
      </c>
      <c r="AP78" s="61">
        <v>3787</v>
      </c>
      <c r="AQ78" s="61">
        <v>1850</v>
      </c>
      <c r="AR78" s="61">
        <v>881</v>
      </c>
      <c r="AS78" s="61">
        <v>11864</v>
      </c>
      <c r="AT78" s="61">
        <v>4326</v>
      </c>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row>
    <row r="79" spans="1:91" s="59" customFormat="1" x14ac:dyDescent="0.3">
      <c r="A79" s="60" t="s">
        <v>98</v>
      </c>
      <c r="B79" s="61">
        <v>1471960</v>
      </c>
      <c r="C79" s="61">
        <v>275175</v>
      </c>
      <c r="D79" s="61">
        <v>147635</v>
      </c>
      <c r="E79" s="61">
        <v>240100</v>
      </c>
      <c r="F79" s="61">
        <v>249391</v>
      </c>
      <c r="G79" s="61">
        <v>131252</v>
      </c>
      <c r="H79" s="61">
        <v>109787</v>
      </c>
      <c r="I79" s="67">
        <v>56.1</v>
      </c>
      <c r="J79" s="67">
        <v>53.39</v>
      </c>
      <c r="K79" s="67">
        <v>63.13</v>
      </c>
      <c r="L79" s="67">
        <v>72.41</v>
      </c>
      <c r="M79" s="67">
        <v>55.24</v>
      </c>
      <c r="N79" s="67">
        <v>60.86</v>
      </c>
      <c r="O79" s="67">
        <v>62.57</v>
      </c>
      <c r="P79" s="61">
        <v>201967</v>
      </c>
      <c r="Q79" s="61">
        <v>35521</v>
      </c>
      <c r="R79" s="61">
        <v>22861</v>
      </c>
      <c r="S79" s="61">
        <v>46221</v>
      </c>
      <c r="T79" s="61">
        <v>32404</v>
      </c>
      <c r="U79" s="61">
        <v>15632</v>
      </c>
      <c r="V79" s="61">
        <v>13936</v>
      </c>
      <c r="W79" s="61">
        <v>27827</v>
      </c>
      <c r="X79" s="61">
        <v>44968</v>
      </c>
      <c r="Y79" s="61">
        <v>11067</v>
      </c>
      <c r="Z79" s="61">
        <v>33299</v>
      </c>
      <c r="AA79" s="61">
        <v>23941</v>
      </c>
      <c r="AB79" s="61">
        <v>8689</v>
      </c>
      <c r="AC79" s="61">
        <v>94874</v>
      </c>
      <c r="AD79" s="61">
        <v>30510</v>
      </c>
      <c r="AE79" s="67">
        <v>45.34</v>
      </c>
      <c r="AF79" s="67">
        <v>40.880000000000003</v>
      </c>
      <c r="AG79" s="67">
        <v>57.19</v>
      </c>
      <c r="AH79" s="67">
        <v>54.35</v>
      </c>
      <c r="AI79" s="67">
        <v>45.69</v>
      </c>
      <c r="AJ79" s="67">
        <v>35</v>
      </c>
      <c r="AK79" s="67">
        <v>59.56</v>
      </c>
      <c r="AL79" s="67">
        <v>68.8</v>
      </c>
      <c r="AM79" s="61">
        <v>2626</v>
      </c>
      <c r="AN79" s="61">
        <v>5723</v>
      </c>
      <c r="AO79" s="61">
        <v>1285</v>
      </c>
      <c r="AP79" s="61">
        <v>3847</v>
      </c>
      <c r="AQ79" s="61">
        <v>2622</v>
      </c>
      <c r="AR79" s="61">
        <v>967</v>
      </c>
      <c r="AS79" s="61">
        <v>13791</v>
      </c>
      <c r="AT79" s="61">
        <v>4661</v>
      </c>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row>
    <row r="80" spans="1:91" s="59" customFormat="1" x14ac:dyDescent="0.3">
      <c r="A80" s="60" t="s">
        <v>99</v>
      </c>
      <c r="B80" s="61">
        <v>1736693</v>
      </c>
      <c r="C80" s="61">
        <v>294796</v>
      </c>
      <c r="D80" s="61">
        <v>345612</v>
      </c>
      <c r="E80" s="61">
        <v>234644</v>
      </c>
      <c r="F80" s="61">
        <v>297720</v>
      </c>
      <c r="G80" s="61">
        <v>133765</v>
      </c>
      <c r="H80" s="61">
        <v>110272</v>
      </c>
      <c r="I80" s="67">
        <v>58.23</v>
      </c>
      <c r="J80" s="67">
        <v>54.34</v>
      </c>
      <c r="K80" s="67">
        <v>67.92</v>
      </c>
      <c r="L80" s="67">
        <v>69.7</v>
      </c>
      <c r="M80" s="67">
        <v>58.28</v>
      </c>
      <c r="N80" s="67">
        <v>60.02</v>
      </c>
      <c r="O80" s="67">
        <v>63.46</v>
      </c>
      <c r="P80" s="61">
        <v>243236</v>
      </c>
      <c r="Q80" s="61">
        <v>39837</v>
      </c>
      <c r="R80" s="61">
        <v>53671</v>
      </c>
      <c r="S80" s="61">
        <v>45053</v>
      </c>
      <c r="T80" s="61">
        <v>38298</v>
      </c>
      <c r="U80" s="61">
        <v>16269</v>
      </c>
      <c r="V80" s="61">
        <v>13933</v>
      </c>
      <c r="W80" s="61">
        <v>37308</v>
      </c>
      <c r="X80" s="61">
        <v>48240</v>
      </c>
      <c r="Y80" s="61">
        <v>11271</v>
      </c>
      <c r="Z80" s="61">
        <v>32528</v>
      </c>
      <c r="AA80" s="61">
        <v>28598</v>
      </c>
      <c r="AB80" s="61">
        <v>8616</v>
      </c>
      <c r="AC80" s="61">
        <v>97818</v>
      </c>
      <c r="AD80" s="61">
        <v>30415</v>
      </c>
      <c r="AE80" s="67">
        <v>38.020000000000003</v>
      </c>
      <c r="AF80" s="67">
        <v>50.75</v>
      </c>
      <c r="AG80" s="67">
        <v>58.89</v>
      </c>
      <c r="AH80" s="67">
        <v>52.29</v>
      </c>
      <c r="AI80" s="67">
        <v>39.65</v>
      </c>
      <c r="AJ80" s="67">
        <v>34.97</v>
      </c>
      <c r="AK80" s="67">
        <v>64.02</v>
      </c>
      <c r="AL80" s="67">
        <v>68.73</v>
      </c>
      <c r="AM80" s="61">
        <v>3534</v>
      </c>
      <c r="AN80" s="61">
        <v>6955</v>
      </c>
      <c r="AO80" s="61">
        <v>1321</v>
      </c>
      <c r="AP80" s="61">
        <v>3698</v>
      </c>
      <c r="AQ80" s="61">
        <v>3183</v>
      </c>
      <c r="AR80" s="61">
        <v>990</v>
      </c>
      <c r="AS80" s="61">
        <v>15468</v>
      </c>
      <c r="AT80" s="61">
        <v>4687</v>
      </c>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row>
    <row r="81" spans="1:91" s="59" customFormat="1" x14ac:dyDescent="0.3">
      <c r="A81" s="60" t="s">
        <v>100</v>
      </c>
      <c r="B81" s="61">
        <v>1806023</v>
      </c>
      <c r="C81" s="61">
        <v>303440</v>
      </c>
      <c r="D81" s="61">
        <v>359901</v>
      </c>
      <c r="E81" s="61">
        <v>240555</v>
      </c>
      <c r="F81" s="61">
        <v>316437</v>
      </c>
      <c r="G81" s="61">
        <v>138044</v>
      </c>
      <c r="H81" s="61">
        <v>113345</v>
      </c>
      <c r="I81" s="67">
        <v>64.73</v>
      </c>
      <c r="J81" s="67">
        <v>59.82</v>
      </c>
      <c r="K81" s="67">
        <v>83.01</v>
      </c>
      <c r="L81" s="67">
        <v>73.67</v>
      </c>
      <c r="M81" s="67">
        <v>64.510000000000005</v>
      </c>
      <c r="N81" s="67">
        <v>66.86</v>
      </c>
      <c r="O81" s="67">
        <v>63.73</v>
      </c>
      <c r="P81" s="61">
        <v>260745</v>
      </c>
      <c r="Q81" s="61">
        <v>43304</v>
      </c>
      <c r="R81" s="61">
        <v>59828</v>
      </c>
      <c r="S81" s="61">
        <v>45754</v>
      </c>
      <c r="T81" s="61">
        <v>41348</v>
      </c>
      <c r="U81" s="61">
        <v>17782</v>
      </c>
      <c r="V81" s="61">
        <v>14287</v>
      </c>
      <c r="W81" s="61">
        <v>42697</v>
      </c>
      <c r="X81" s="61">
        <v>48918</v>
      </c>
      <c r="Y81" s="61">
        <v>11367</v>
      </c>
      <c r="Z81" s="61">
        <v>32335</v>
      </c>
      <c r="AA81" s="61">
        <v>29285</v>
      </c>
      <c r="AB81" s="61">
        <v>8778</v>
      </c>
      <c r="AC81" s="61">
        <v>98392</v>
      </c>
      <c r="AD81" s="61">
        <v>31668</v>
      </c>
      <c r="AE81" s="67">
        <v>50.95</v>
      </c>
      <c r="AF81" s="67">
        <v>59.33</v>
      </c>
      <c r="AG81" s="67">
        <v>46.68</v>
      </c>
      <c r="AH81" s="67">
        <v>53.36</v>
      </c>
      <c r="AI81" s="67">
        <v>53.68</v>
      </c>
      <c r="AJ81" s="67">
        <v>33.020000000000003</v>
      </c>
      <c r="AK81" s="67">
        <v>70.87</v>
      </c>
      <c r="AL81" s="67">
        <v>62.62</v>
      </c>
      <c r="AM81" s="61">
        <v>4605</v>
      </c>
      <c r="AN81" s="61">
        <v>7716</v>
      </c>
      <c r="AO81" s="61">
        <v>1336</v>
      </c>
      <c r="AP81" s="61">
        <v>3837</v>
      </c>
      <c r="AQ81" s="61">
        <v>3892</v>
      </c>
      <c r="AR81" s="61">
        <v>988</v>
      </c>
      <c r="AS81" s="61">
        <v>16273</v>
      </c>
      <c r="AT81" s="61">
        <v>4657</v>
      </c>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row>
    <row r="82" spans="1:91" s="59" customFormat="1" x14ac:dyDescent="0.3">
      <c r="A82" s="86" t="s">
        <v>101</v>
      </c>
      <c r="B82" s="61">
        <v>1835409</v>
      </c>
      <c r="C82" s="61">
        <v>305158</v>
      </c>
      <c r="D82" s="61">
        <v>360125</v>
      </c>
      <c r="E82" s="61">
        <v>245601</v>
      </c>
      <c r="F82" s="61">
        <v>324218</v>
      </c>
      <c r="G82" s="61">
        <v>139765</v>
      </c>
      <c r="H82" s="61">
        <v>112634</v>
      </c>
      <c r="I82" s="67">
        <v>70.84</v>
      </c>
      <c r="J82" s="67">
        <v>66.52</v>
      </c>
      <c r="K82" s="67">
        <v>89.33</v>
      </c>
      <c r="L82" s="67">
        <v>80.08</v>
      </c>
      <c r="M82" s="67">
        <v>73.22</v>
      </c>
      <c r="N82" s="67">
        <v>73.91</v>
      </c>
      <c r="O82" s="67">
        <v>59.77</v>
      </c>
      <c r="P82" s="61">
        <v>274837</v>
      </c>
      <c r="Q82" s="61">
        <v>45850</v>
      </c>
      <c r="R82" s="61">
        <v>61675</v>
      </c>
      <c r="S82" s="61">
        <v>47972</v>
      </c>
      <c r="T82" s="61">
        <v>44072</v>
      </c>
      <c r="U82" s="61">
        <v>19206</v>
      </c>
      <c r="V82" s="61">
        <v>14183</v>
      </c>
      <c r="W82" s="61">
        <v>43774</v>
      </c>
      <c r="X82" s="61">
        <v>50391</v>
      </c>
      <c r="Y82" s="61">
        <v>10650</v>
      </c>
      <c r="Z82" s="61">
        <v>33057</v>
      </c>
      <c r="AA82" s="61">
        <v>29016</v>
      </c>
      <c r="AB82" s="61">
        <v>8695</v>
      </c>
      <c r="AC82" s="61">
        <v>99438</v>
      </c>
      <c r="AD82" s="61">
        <v>30136</v>
      </c>
      <c r="AE82" s="67">
        <v>67.31</v>
      </c>
      <c r="AF82" s="67">
        <v>72.180000000000007</v>
      </c>
      <c r="AG82" s="67">
        <v>44.3</v>
      </c>
      <c r="AH82" s="67">
        <v>54.3</v>
      </c>
      <c r="AI82" s="67">
        <v>69.680000000000007</v>
      </c>
      <c r="AJ82" s="67">
        <v>32.5</v>
      </c>
      <c r="AK82" s="67">
        <v>74.8</v>
      </c>
      <c r="AL82" s="67">
        <v>56.59</v>
      </c>
      <c r="AM82" s="61">
        <v>5229</v>
      </c>
      <c r="AN82" s="61">
        <v>8505</v>
      </c>
      <c r="AO82" s="61">
        <v>1220</v>
      </c>
      <c r="AP82" s="61">
        <v>3906</v>
      </c>
      <c r="AQ82" s="61">
        <v>4587</v>
      </c>
      <c r="AR82" s="61">
        <v>997</v>
      </c>
      <c r="AS82" s="61">
        <v>16981</v>
      </c>
      <c r="AT82" s="61">
        <v>4425</v>
      </c>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row>
    <row r="83" spans="1:91" s="59" customFormat="1" x14ac:dyDescent="0.3">
      <c r="A83" s="86" t="s">
        <v>102</v>
      </c>
      <c r="B83" s="61">
        <v>1833137</v>
      </c>
      <c r="C83" s="61">
        <v>306268</v>
      </c>
      <c r="D83" s="61">
        <v>358731</v>
      </c>
      <c r="E83" s="61">
        <v>244310</v>
      </c>
      <c r="F83" s="61">
        <v>324514</v>
      </c>
      <c r="G83" s="61">
        <v>140526</v>
      </c>
      <c r="H83" s="61">
        <v>110734</v>
      </c>
      <c r="I83" s="67">
        <v>76.11</v>
      </c>
      <c r="J83" s="67">
        <v>72.37</v>
      </c>
      <c r="K83" s="67">
        <v>89.99</v>
      </c>
      <c r="L83" s="67">
        <v>85.16</v>
      </c>
      <c r="M83" s="67">
        <v>79.37</v>
      </c>
      <c r="N83" s="67">
        <v>78.91</v>
      </c>
      <c r="O83" s="67">
        <v>55.08</v>
      </c>
      <c r="P83" s="61">
        <v>278646</v>
      </c>
      <c r="Q83" s="61">
        <v>46833</v>
      </c>
      <c r="R83" s="61">
        <v>62449</v>
      </c>
      <c r="S83" s="61">
        <v>48123</v>
      </c>
      <c r="T83" s="61">
        <v>44669</v>
      </c>
      <c r="U83" s="61">
        <v>19543</v>
      </c>
      <c r="V83" s="61">
        <v>13766</v>
      </c>
      <c r="W83" s="61">
        <v>43784</v>
      </c>
      <c r="X83" s="61">
        <v>50656</v>
      </c>
      <c r="Y83" s="61">
        <v>10548</v>
      </c>
      <c r="Z83" s="61">
        <v>33271</v>
      </c>
      <c r="AA83" s="61">
        <v>29126</v>
      </c>
      <c r="AB83" s="61">
        <v>8671</v>
      </c>
      <c r="AC83" s="61">
        <v>100397</v>
      </c>
      <c r="AD83" s="61">
        <v>29816</v>
      </c>
      <c r="AE83" s="67">
        <v>73.72</v>
      </c>
      <c r="AF83" s="67">
        <v>79.849999999999994</v>
      </c>
      <c r="AG83" s="67">
        <v>51.02</v>
      </c>
      <c r="AH83" s="67">
        <v>62.71</v>
      </c>
      <c r="AI83" s="67">
        <v>74.400000000000006</v>
      </c>
      <c r="AJ83" s="67">
        <v>38.56</v>
      </c>
      <c r="AK83" s="67">
        <v>78.75</v>
      </c>
      <c r="AL83" s="67">
        <v>62.35</v>
      </c>
      <c r="AM83" s="61">
        <v>5396</v>
      </c>
      <c r="AN83" s="61">
        <v>8687</v>
      </c>
      <c r="AO83" s="61">
        <v>1261</v>
      </c>
      <c r="AP83" s="61">
        <v>3939</v>
      </c>
      <c r="AQ83" s="61">
        <v>4831</v>
      </c>
      <c r="AR83" s="61">
        <v>992</v>
      </c>
      <c r="AS83" s="61">
        <v>17445</v>
      </c>
      <c r="AT83" s="61">
        <v>4282</v>
      </c>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row>
    <row r="84" spans="1:91" s="59" customFormat="1" x14ac:dyDescent="0.3">
      <c r="A84" s="86" t="s">
        <v>103</v>
      </c>
      <c r="B84" s="61">
        <v>1815180</v>
      </c>
      <c r="C84" s="61">
        <v>304755</v>
      </c>
      <c r="D84" s="61">
        <v>358382</v>
      </c>
      <c r="E84" s="61">
        <v>249215</v>
      </c>
      <c r="F84" s="61">
        <v>315017</v>
      </c>
      <c r="G84" s="61">
        <v>139531</v>
      </c>
      <c r="H84" s="61">
        <v>112607</v>
      </c>
      <c r="I84" s="67">
        <v>67.91</v>
      </c>
      <c r="J84" s="67">
        <v>63.81</v>
      </c>
      <c r="K84" s="67">
        <v>83.02</v>
      </c>
      <c r="L84" s="67">
        <v>76.77</v>
      </c>
      <c r="M84" s="67">
        <v>67.88</v>
      </c>
      <c r="N84" s="67">
        <v>70.77</v>
      </c>
      <c r="O84" s="67">
        <v>64.25</v>
      </c>
      <c r="P84" s="61">
        <v>267209</v>
      </c>
      <c r="Q84" s="61">
        <v>44585</v>
      </c>
      <c r="R84" s="61">
        <v>59600</v>
      </c>
      <c r="S84" s="61">
        <v>48616</v>
      </c>
      <c r="T84" s="61">
        <v>41944</v>
      </c>
      <c r="U84" s="61">
        <v>18367</v>
      </c>
      <c r="V84" s="61">
        <v>14170</v>
      </c>
      <c r="W84" s="61">
        <v>42091</v>
      </c>
      <c r="X84" s="61">
        <v>49799</v>
      </c>
      <c r="Y84" s="61">
        <v>11065</v>
      </c>
      <c r="Z84" s="61">
        <v>32758</v>
      </c>
      <c r="AA84" s="61">
        <v>28546</v>
      </c>
      <c r="AB84" s="61">
        <v>8747</v>
      </c>
      <c r="AC84" s="61">
        <v>100369</v>
      </c>
      <c r="AD84" s="61">
        <v>31379</v>
      </c>
      <c r="AE84" s="67">
        <v>57.39</v>
      </c>
      <c r="AF84" s="67">
        <v>65.95</v>
      </c>
      <c r="AG84" s="67">
        <v>52.21</v>
      </c>
      <c r="AH84" s="67">
        <v>60.86</v>
      </c>
      <c r="AI84" s="67">
        <v>59.23</v>
      </c>
      <c r="AJ84" s="67">
        <v>33.79</v>
      </c>
      <c r="AK84" s="67">
        <v>70.61</v>
      </c>
      <c r="AL84" s="67">
        <v>66.94</v>
      </c>
      <c r="AM84" s="61">
        <v>4655</v>
      </c>
      <c r="AN84" s="61">
        <v>8079</v>
      </c>
      <c r="AO84" s="61">
        <v>1348</v>
      </c>
      <c r="AP84" s="61">
        <v>3910</v>
      </c>
      <c r="AQ84" s="61">
        <v>4258</v>
      </c>
      <c r="AR84" s="61">
        <v>1002</v>
      </c>
      <c r="AS84" s="61">
        <v>16689</v>
      </c>
      <c r="AT84" s="61">
        <v>4643</v>
      </c>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row>
    <row r="85" spans="1:91" s="59" customFormat="1" x14ac:dyDescent="0.3">
      <c r="A85" s="86" t="s">
        <v>104</v>
      </c>
      <c r="B85" s="61">
        <v>1643488</v>
      </c>
      <c r="C85" s="61">
        <v>277840</v>
      </c>
      <c r="D85" s="61">
        <v>296150</v>
      </c>
      <c r="E85" s="61">
        <v>249058</v>
      </c>
      <c r="F85" s="61">
        <v>258326</v>
      </c>
      <c r="G85" s="61">
        <v>130725</v>
      </c>
      <c r="H85" s="61">
        <v>112878</v>
      </c>
      <c r="I85" s="67">
        <v>59.98</v>
      </c>
      <c r="J85" s="67">
        <v>55.93</v>
      </c>
      <c r="K85" s="67">
        <v>64.66</v>
      </c>
      <c r="L85" s="67">
        <v>77.36</v>
      </c>
      <c r="M85" s="67">
        <v>59.44</v>
      </c>
      <c r="N85" s="67">
        <v>61.68</v>
      </c>
      <c r="O85" s="67">
        <v>64.92</v>
      </c>
      <c r="P85" s="61">
        <v>235744</v>
      </c>
      <c r="Q85" s="61">
        <v>38333</v>
      </c>
      <c r="R85" s="61">
        <v>46702</v>
      </c>
      <c r="S85" s="61">
        <v>48604</v>
      </c>
      <c r="T85" s="61">
        <v>34750</v>
      </c>
      <c r="U85" s="61">
        <v>16267</v>
      </c>
      <c r="V85" s="61">
        <v>14313</v>
      </c>
      <c r="W85" s="61">
        <v>28456</v>
      </c>
      <c r="X85" s="61">
        <v>44454</v>
      </c>
      <c r="Y85" s="61">
        <v>11288</v>
      </c>
      <c r="Z85" s="61">
        <v>32517</v>
      </c>
      <c r="AA85" s="61">
        <v>23261</v>
      </c>
      <c r="AB85" s="61">
        <v>8661</v>
      </c>
      <c r="AC85" s="61">
        <v>97699</v>
      </c>
      <c r="AD85" s="61">
        <v>31503</v>
      </c>
      <c r="AE85" s="67">
        <v>43.48</v>
      </c>
      <c r="AF85" s="67">
        <v>53.21</v>
      </c>
      <c r="AG85" s="67">
        <v>53.44</v>
      </c>
      <c r="AH85" s="67">
        <v>56.37</v>
      </c>
      <c r="AI85" s="67">
        <v>43.05</v>
      </c>
      <c r="AJ85" s="67">
        <v>33.64</v>
      </c>
      <c r="AK85" s="67">
        <v>61.78</v>
      </c>
      <c r="AL85" s="67">
        <v>68.95</v>
      </c>
      <c r="AM85" s="61">
        <v>2997</v>
      </c>
      <c r="AN85" s="61">
        <v>6682</v>
      </c>
      <c r="AO85" s="61">
        <v>1340</v>
      </c>
      <c r="AP85" s="61">
        <v>3702</v>
      </c>
      <c r="AQ85" s="61">
        <v>2808</v>
      </c>
      <c r="AR85" s="61">
        <v>943</v>
      </c>
      <c r="AS85" s="61">
        <v>15071</v>
      </c>
      <c r="AT85" s="61">
        <v>4788</v>
      </c>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row>
    <row r="86" spans="1:91" s="59" customFormat="1" x14ac:dyDescent="0.3">
      <c r="A86" s="86" t="s">
        <v>105</v>
      </c>
      <c r="B86" s="61">
        <v>1175031</v>
      </c>
      <c r="C86" s="61">
        <v>200235</v>
      </c>
      <c r="D86" s="61">
        <v>28705</v>
      </c>
      <c r="E86" s="61">
        <v>249161</v>
      </c>
      <c r="F86" s="61">
        <v>173736</v>
      </c>
      <c r="G86" s="61">
        <v>117153</v>
      </c>
      <c r="H86" s="61">
        <v>112733</v>
      </c>
      <c r="I86" s="67">
        <v>51.39</v>
      </c>
      <c r="J86" s="67">
        <v>45.5</v>
      </c>
      <c r="K86" s="67">
        <v>44.52</v>
      </c>
      <c r="L86" s="67">
        <v>72.709999999999994</v>
      </c>
      <c r="M86" s="67">
        <v>47.82</v>
      </c>
      <c r="N86" s="67">
        <v>52.73</v>
      </c>
      <c r="O86" s="67">
        <v>60.94</v>
      </c>
      <c r="P86" s="61">
        <v>165013</v>
      </c>
      <c r="Q86" s="61">
        <v>25940</v>
      </c>
      <c r="R86" s="61">
        <v>4969</v>
      </c>
      <c r="S86" s="61">
        <v>48579</v>
      </c>
      <c r="T86" s="61">
        <v>24498</v>
      </c>
      <c r="U86" s="61">
        <v>13638</v>
      </c>
      <c r="V86" s="61">
        <v>14183</v>
      </c>
      <c r="W86" s="61">
        <v>17338</v>
      </c>
      <c r="X86" s="61">
        <v>26036</v>
      </c>
      <c r="Y86" s="61">
        <v>11208</v>
      </c>
      <c r="Z86" s="61">
        <v>28945</v>
      </c>
      <c r="AA86" s="61">
        <v>11666</v>
      </c>
      <c r="AB86" s="61">
        <v>8515</v>
      </c>
      <c r="AC86" s="61">
        <v>64861</v>
      </c>
      <c r="AD86" s="61">
        <v>31666</v>
      </c>
      <c r="AE86" s="67">
        <v>30.81</v>
      </c>
      <c r="AF86" s="67">
        <v>35.86</v>
      </c>
      <c r="AG86" s="67">
        <v>45.52</v>
      </c>
      <c r="AH86" s="67">
        <v>46.71</v>
      </c>
      <c r="AI86" s="67">
        <v>37.72</v>
      </c>
      <c r="AJ86" s="67">
        <v>30</v>
      </c>
      <c r="AK86" s="67">
        <v>49.46</v>
      </c>
      <c r="AL86" s="67">
        <v>59.29</v>
      </c>
      <c r="AM86" s="61">
        <v>1597</v>
      </c>
      <c r="AN86" s="61">
        <v>3089</v>
      </c>
      <c r="AO86" s="61">
        <v>1324</v>
      </c>
      <c r="AP86" s="61">
        <v>3185</v>
      </c>
      <c r="AQ86" s="61">
        <v>1202</v>
      </c>
      <c r="AR86" s="61">
        <v>923</v>
      </c>
      <c r="AS86" s="61">
        <v>9945</v>
      </c>
      <c r="AT86" s="61">
        <v>4675</v>
      </c>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row>
    <row r="87" spans="1:91" s="59" customFormat="1" x14ac:dyDescent="0.3">
      <c r="A87" s="86" t="s">
        <v>106</v>
      </c>
      <c r="B87" s="61">
        <v>1125920</v>
      </c>
      <c r="C87" s="61">
        <v>185316</v>
      </c>
      <c r="D87" s="61">
        <v>22053</v>
      </c>
      <c r="E87" s="61">
        <v>250663</v>
      </c>
      <c r="F87" s="61">
        <v>170095</v>
      </c>
      <c r="G87" s="61">
        <v>110018</v>
      </c>
      <c r="H87" s="61">
        <v>112170</v>
      </c>
      <c r="I87" s="67">
        <v>47.19</v>
      </c>
      <c r="J87" s="67">
        <v>41.24</v>
      </c>
      <c r="K87" s="67">
        <v>41.92</v>
      </c>
      <c r="L87" s="67">
        <v>67.260000000000005</v>
      </c>
      <c r="M87" s="67">
        <v>44.62</v>
      </c>
      <c r="N87" s="67">
        <v>45.09</v>
      </c>
      <c r="O87" s="67">
        <v>56.87</v>
      </c>
      <c r="P87" s="61">
        <v>158839</v>
      </c>
      <c r="Q87" s="61">
        <v>23619</v>
      </c>
      <c r="R87" s="61">
        <v>3881</v>
      </c>
      <c r="S87" s="61">
        <v>48612</v>
      </c>
      <c r="T87" s="61">
        <v>24170</v>
      </c>
      <c r="U87" s="61">
        <v>12819</v>
      </c>
      <c r="V87" s="61">
        <v>14322</v>
      </c>
      <c r="W87" s="61">
        <v>16767</v>
      </c>
      <c r="X87" s="61">
        <v>24704</v>
      </c>
      <c r="Y87" s="61">
        <v>11126</v>
      </c>
      <c r="Z87" s="61">
        <v>31151</v>
      </c>
      <c r="AA87" s="61">
        <v>6008</v>
      </c>
      <c r="AB87" s="61">
        <v>7670</v>
      </c>
      <c r="AC87" s="61">
        <v>56612</v>
      </c>
      <c r="AD87" s="61">
        <v>31276</v>
      </c>
      <c r="AE87" s="67">
        <v>24.17</v>
      </c>
      <c r="AF87" s="67">
        <v>31.53</v>
      </c>
      <c r="AG87" s="67">
        <v>42.28</v>
      </c>
      <c r="AH87" s="67">
        <v>47.54</v>
      </c>
      <c r="AI87" s="67">
        <v>28.17</v>
      </c>
      <c r="AJ87" s="67">
        <v>27.65</v>
      </c>
      <c r="AK87" s="67">
        <v>43.98</v>
      </c>
      <c r="AL87" s="67">
        <v>52.28</v>
      </c>
      <c r="AM87" s="61">
        <v>1454</v>
      </c>
      <c r="AN87" s="61">
        <v>2792</v>
      </c>
      <c r="AO87" s="61">
        <v>1280</v>
      </c>
      <c r="AP87" s="61">
        <v>3501</v>
      </c>
      <c r="AQ87" s="61">
        <v>646</v>
      </c>
      <c r="AR87" s="61">
        <v>852</v>
      </c>
      <c r="AS87" s="61">
        <v>8499</v>
      </c>
      <c r="AT87" s="61">
        <v>4595</v>
      </c>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row>
    <row r="88" spans="1:91" s="59" customFormat="1" x14ac:dyDescent="0.3">
      <c r="A88" s="86" t="s">
        <v>220</v>
      </c>
      <c r="B88" s="61">
        <v>1101179</v>
      </c>
      <c r="C88" s="61">
        <v>185313</v>
      </c>
      <c r="D88" s="61">
        <v>18943</v>
      </c>
      <c r="E88" s="61">
        <v>252761</v>
      </c>
      <c r="F88" s="61">
        <v>165038</v>
      </c>
      <c r="G88" s="61">
        <v>104167</v>
      </c>
      <c r="H88" s="61">
        <v>112405</v>
      </c>
      <c r="I88" s="67">
        <v>45.05</v>
      </c>
      <c r="J88" s="67">
        <v>38.56</v>
      </c>
      <c r="K88" s="67">
        <v>31.23</v>
      </c>
      <c r="L88" s="67">
        <v>70.09</v>
      </c>
      <c r="M88" s="67">
        <v>42.35</v>
      </c>
      <c r="N88" s="67">
        <v>43.95</v>
      </c>
      <c r="O88" s="67">
        <v>50.52</v>
      </c>
      <c r="P88" s="61">
        <v>153568</v>
      </c>
      <c r="Q88" s="61">
        <v>23416</v>
      </c>
      <c r="R88" s="61">
        <v>3144</v>
      </c>
      <c r="S88" s="61">
        <v>49114</v>
      </c>
      <c r="T88" s="61">
        <v>24091</v>
      </c>
      <c r="U88" s="61">
        <v>11449</v>
      </c>
      <c r="V88" s="61">
        <v>13913</v>
      </c>
      <c r="W88" s="61">
        <v>15739</v>
      </c>
      <c r="X88" s="61">
        <v>23440</v>
      </c>
      <c r="Y88" s="61">
        <v>10832</v>
      </c>
      <c r="Z88" s="61">
        <v>30508</v>
      </c>
      <c r="AA88" s="61">
        <v>9226</v>
      </c>
      <c r="AB88" s="61">
        <v>6988</v>
      </c>
      <c r="AC88" s="61">
        <v>57778</v>
      </c>
      <c r="AD88" s="61">
        <v>30801</v>
      </c>
      <c r="AE88" s="67">
        <v>22.04</v>
      </c>
      <c r="AF88" s="67">
        <v>28.95</v>
      </c>
      <c r="AG88" s="67">
        <v>35.96</v>
      </c>
      <c r="AH88" s="67">
        <v>43.51</v>
      </c>
      <c r="AI88" s="67">
        <v>21.6</v>
      </c>
      <c r="AJ88" s="67">
        <v>19.059999999999999</v>
      </c>
      <c r="AK88" s="67">
        <v>44.39</v>
      </c>
      <c r="AL88" s="67">
        <v>48.87</v>
      </c>
      <c r="AM88" s="61">
        <v>1342</v>
      </c>
      <c r="AN88" s="61">
        <v>2706</v>
      </c>
      <c r="AO88" s="61">
        <v>1244</v>
      </c>
      <c r="AP88" s="61">
        <v>3308</v>
      </c>
      <c r="AQ88" s="61">
        <v>1015</v>
      </c>
      <c r="AR88" s="61">
        <v>735</v>
      </c>
      <c r="AS88" s="61">
        <v>8629</v>
      </c>
      <c r="AT88" s="61">
        <v>4438</v>
      </c>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row>
    <row r="89" spans="1:91" s="59" customFormat="1" x14ac:dyDescent="0.3">
      <c r="A89" s="86" t="s">
        <v>221</v>
      </c>
      <c r="B89" s="61">
        <v>1180863</v>
      </c>
      <c r="C89" s="61">
        <v>211117</v>
      </c>
      <c r="D89" s="61">
        <v>40402</v>
      </c>
      <c r="E89" s="61">
        <v>252188</v>
      </c>
      <c r="F89" s="61">
        <v>174276</v>
      </c>
      <c r="G89" s="61">
        <v>112624</v>
      </c>
      <c r="H89" s="61">
        <v>112692</v>
      </c>
      <c r="I89" s="67">
        <v>49.66</v>
      </c>
      <c r="J89" s="67">
        <v>44.68</v>
      </c>
      <c r="K89" s="67">
        <v>45.14</v>
      </c>
      <c r="L89" s="67">
        <v>71.19</v>
      </c>
      <c r="M89" s="67">
        <v>49.82</v>
      </c>
      <c r="N89" s="67">
        <v>50.02</v>
      </c>
      <c r="O89" s="67">
        <v>55.5</v>
      </c>
      <c r="P89" s="61">
        <v>161563</v>
      </c>
      <c r="Q89" s="61">
        <v>25754</v>
      </c>
      <c r="R89" s="61">
        <v>6127</v>
      </c>
      <c r="S89" s="61">
        <v>47895</v>
      </c>
      <c r="T89" s="61">
        <v>24860</v>
      </c>
      <c r="U89" s="61">
        <v>12743</v>
      </c>
      <c r="V89" s="61">
        <v>14076</v>
      </c>
      <c r="W89" s="61">
        <v>21016</v>
      </c>
      <c r="X89" s="61">
        <v>27584</v>
      </c>
      <c r="Y89" s="61">
        <v>11357</v>
      </c>
      <c r="Z89" s="61">
        <v>30476</v>
      </c>
      <c r="AA89" s="61">
        <v>11712</v>
      </c>
      <c r="AB89" s="61">
        <v>7288</v>
      </c>
      <c r="AC89" s="61">
        <v>70326</v>
      </c>
      <c r="AD89" s="61">
        <v>31358</v>
      </c>
      <c r="AE89" s="67">
        <v>29.57</v>
      </c>
      <c r="AF89" s="67">
        <v>34.299999999999997</v>
      </c>
      <c r="AG89" s="67">
        <v>42.16</v>
      </c>
      <c r="AH89" s="67">
        <v>53.01</v>
      </c>
      <c r="AI89" s="67">
        <v>37.770000000000003</v>
      </c>
      <c r="AJ89" s="67">
        <v>25.63</v>
      </c>
      <c r="AK89" s="67">
        <v>48</v>
      </c>
      <c r="AL89" s="67">
        <v>56.35</v>
      </c>
      <c r="AM89" s="61">
        <v>1870</v>
      </c>
      <c r="AN89" s="61">
        <v>3144</v>
      </c>
      <c r="AO89" s="61">
        <v>1255</v>
      </c>
      <c r="AP89" s="61">
        <v>3375</v>
      </c>
      <c r="AQ89" s="61">
        <v>959</v>
      </c>
      <c r="AR89" s="61">
        <v>782</v>
      </c>
      <c r="AS89" s="61">
        <v>9943</v>
      </c>
      <c r="AT89" s="61">
        <v>4426</v>
      </c>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row>
    <row r="90" spans="1:91" s="59" customFormat="1" x14ac:dyDescent="0.3">
      <c r="A90" s="86" t="s">
        <v>222</v>
      </c>
      <c r="B90" s="61">
        <v>1301579</v>
      </c>
      <c r="C90" s="61">
        <v>240899</v>
      </c>
      <c r="D90" s="61">
        <v>75933</v>
      </c>
      <c r="E90" s="61">
        <v>252244</v>
      </c>
      <c r="F90" s="61">
        <v>194616</v>
      </c>
      <c r="G90" s="61">
        <v>123307</v>
      </c>
      <c r="H90" s="61">
        <v>115915</v>
      </c>
      <c r="I90" s="67">
        <v>52.85</v>
      </c>
      <c r="J90" s="67">
        <v>49.89</v>
      </c>
      <c r="K90" s="67">
        <v>48.62</v>
      </c>
      <c r="L90" s="67">
        <v>72.400000000000006</v>
      </c>
      <c r="M90" s="67">
        <v>52.43</v>
      </c>
      <c r="N90" s="67">
        <v>56.11</v>
      </c>
      <c r="O90" s="67">
        <v>60.12</v>
      </c>
      <c r="P90" s="61">
        <v>179138</v>
      </c>
      <c r="Q90" s="61">
        <v>30107</v>
      </c>
      <c r="R90" s="61">
        <v>11497</v>
      </c>
      <c r="S90" s="61">
        <v>47842</v>
      </c>
      <c r="T90" s="61">
        <v>27409</v>
      </c>
      <c r="U90" s="61">
        <v>14384</v>
      </c>
      <c r="V90" s="61">
        <v>14693</v>
      </c>
      <c r="W90" s="61">
        <v>25052</v>
      </c>
      <c r="X90" s="61">
        <v>32267</v>
      </c>
      <c r="Y90" s="61">
        <v>11452</v>
      </c>
      <c r="Z90" s="61">
        <v>32704</v>
      </c>
      <c r="AA90" s="61">
        <v>18776</v>
      </c>
      <c r="AB90" s="61">
        <v>7742</v>
      </c>
      <c r="AC90" s="61">
        <v>81450</v>
      </c>
      <c r="AD90" s="61">
        <v>31455</v>
      </c>
      <c r="AE90" s="67">
        <v>38.72</v>
      </c>
      <c r="AF90" s="67">
        <v>40.47</v>
      </c>
      <c r="AG90" s="67">
        <v>49.02</v>
      </c>
      <c r="AH90" s="67">
        <v>52.86</v>
      </c>
      <c r="AI90" s="67">
        <v>40.06</v>
      </c>
      <c r="AJ90" s="67">
        <v>30.83</v>
      </c>
      <c r="AK90" s="67">
        <v>54.28</v>
      </c>
      <c r="AL90" s="67">
        <v>64.84</v>
      </c>
      <c r="AM90" s="61">
        <v>2212</v>
      </c>
      <c r="AN90" s="61">
        <v>3813</v>
      </c>
      <c r="AO90" s="61">
        <v>1336</v>
      </c>
      <c r="AP90" s="61">
        <v>3712</v>
      </c>
      <c r="AQ90" s="61">
        <v>1653</v>
      </c>
      <c r="AR90" s="61">
        <v>842</v>
      </c>
      <c r="AS90" s="61">
        <v>11888</v>
      </c>
      <c r="AT90" s="61">
        <v>4651</v>
      </c>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row>
    <row r="91" spans="1:91" s="59" customFormat="1" x14ac:dyDescent="0.3">
      <c r="A91" s="86" t="s">
        <v>223</v>
      </c>
      <c r="B91" s="61">
        <v>1500718</v>
      </c>
      <c r="C91" s="61">
        <v>277368</v>
      </c>
      <c r="D91" s="61">
        <v>146844</v>
      </c>
      <c r="E91" s="61">
        <v>249546</v>
      </c>
      <c r="F91" s="61">
        <v>252704</v>
      </c>
      <c r="G91" s="61">
        <v>133557</v>
      </c>
      <c r="H91" s="61">
        <v>115799</v>
      </c>
      <c r="I91" s="67">
        <v>58.26</v>
      </c>
      <c r="J91" s="67">
        <v>56.43</v>
      </c>
      <c r="K91" s="67">
        <v>68.040000000000006</v>
      </c>
      <c r="L91" s="67">
        <v>71.11</v>
      </c>
      <c r="M91" s="67">
        <v>59.53</v>
      </c>
      <c r="N91" s="67">
        <v>60.63</v>
      </c>
      <c r="O91" s="67">
        <v>62.36</v>
      </c>
      <c r="P91" s="61">
        <v>210245</v>
      </c>
      <c r="Q91" s="61">
        <v>36588</v>
      </c>
      <c r="R91" s="61">
        <v>24715</v>
      </c>
      <c r="S91" s="61">
        <v>47473</v>
      </c>
      <c r="T91" s="61">
        <v>33917</v>
      </c>
      <c r="U91" s="61">
        <v>16196</v>
      </c>
      <c r="V91" s="61">
        <v>14813</v>
      </c>
      <c r="W91" s="61">
        <v>28801</v>
      </c>
      <c r="X91" s="61">
        <v>44850</v>
      </c>
      <c r="Y91" s="61">
        <v>11515</v>
      </c>
      <c r="Z91" s="61">
        <v>33620</v>
      </c>
      <c r="AA91" s="61">
        <v>24699</v>
      </c>
      <c r="AB91" s="61">
        <v>8560</v>
      </c>
      <c r="AC91" s="61">
        <v>93619</v>
      </c>
      <c r="AD91" s="61">
        <v>31705</v>
      </c>
      <c r="AE91" s="67">
        <v>44.2</v>
      </c>
      <c r="AF91" s="67">
        <v>45.99</v>
      </c>
      <c r="AG91" s="67">
        <v>58.18</v>
      </c>
      <c r="AH91" s="67">
        <v>59.26</v>
      </c>
      <c r="AI91" s="67">
        <v>49.83</v>
      </c>
      <c r="AJ91" s="67">
        <v>34.81</v>
      </c>
      <c r="AK91" s="67">
        <v>62.46</v>
      </c>
      <c r="AL91" s="67">
        <v>71.81</v>
      </c>
      <c r="AM91" s="61">
        <v>2772</v>
      </c>
      <c r="AN91" s="61">
        <v>5964</v>
      </c>
      <c r="AO91" s="61">
        <v>1389</v>
      </c>
      <c r="AP91" s="61">
        <v>3866</v>
      </c>
      <c r="AQ91" s="61">
        <v>2652</v>
      </c>
      <c r="AR91" s="61">
        <v>907</v>
      </c>
      <c r="AS91" s="61">
        <v>14296</v>
      </c>
      <c r="AT91" s="61">
        <v>4742</v>
      </c>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row>
    <row r="92" spans="1:91" s="59" customFormat="1" x14ac:dyDescent="0.3">
      <c r="A92" s="86" t="s">
        <v>224</v>
      </c>
      <c r="B92" s="61">
        <v>1763290</v>
      </c>
      <c r="C92" s="61">
        <v>296104</v>
      </c>
      <c r="D92" s="61">
        <v>344923</v>
      </c>
      <c r="E92" s="61">
        <v>241802</v>
      </c>
      <c r="F92" s="61">
        <v>302423</v>
      </c>
      <c r="G92" s="61">
        <v>135341</v>
      </c>
      <c r="H92" s="61">
        <v>115781</v>
      </c>
      <c r="I92" s="67">
        <v>57.55</v>
      </c>
      <c r="J92" s="67">
        <v>56</v>
      </c>
      <c r="K92" s="67">
        <v>65.59</v>
      </c>
      <c r="L92" s="67">
        <v>65.12</v>
      </c>
      <c r="M92" s="67">
        <v>56.53</v>
      </c>
      <c r="N92" s="67">
        <v>60.24</v>
      </c>
      <c r="O92" s="67">
        <v>64.83</v>
      </c>
      <c r="P92" s="61">
        <v>249961</v>
      </c>
      <c r="Q92" s="61">
        <v>40544</v>
      </c>
      <c r="R92" s="61">
        <v>54420</v>
      </c>
      <c r="S92" s="61">
        <v>46060</v>
      </c>
      <c r="T92" s="61">
        <v>39915</v>
      </c>
      <c r="U92" s="61">
        <v>16888</v>
      </c>
      <c r="V92" s="61">
        <v>14994</v>
      </c>
      <c r="W92" s="61">
        <v>36121</v>
      </c>
      <c r="X92" s="61">
        <v>48988</v>
      </c>
      <c r="Y92" s="61">
        <v>11637</v>
      </c>
      <c r="Z92" s="61">
        <v>32400</v>
      </c>
      <c r="AA92" s="61">
        <v>28869</v>
      </c>
      <c r="AB92" s="61">
        <v>8544</v>
      </c>
      <c r="AC92" s="61">
        <v>97832</v>
      </c>
      <c r="AD92" s="61">
        <v>31712</v>
      </c>
      <c r="AE92" s="67">
        <v>37.270000000000003</v>
      </c>
      <c r="AF92" s="67">
        <v>50.78</v>
      </c>
      <c r="AG92" s="67">
        <v>60.44</v>
      </c>
      <c r="AH92" s="67">
        <v>57.17</v>
      </c>
      <c r="AI92" s="67">
        <v>46.54</v>
      </c>
      <c r="AJ92" s="67">
        <v>34.49</v>
      </c>
      <c r="AK92" s="67">
        <v>64.47</v>
      </c>
      <c r="AL92" s="67">
        <v>70.84</v>
      </c>
      <c r="AM92" s="61">
        <v>3465</v>
      </c>
      <c r="AN92" s="61">
        <v>6923</v>
      </c>
      <c r="AO92" s="61">
        <v>1429</v>
      </c>
      <c r="AP92" s="61">
        <v>3633</v>
      </c>
      <c r="AQ92" s="61">
        <v>3657</v>
      </c>
      <c r="AR92" s="61">
        <v>907</v>
      </c>
      <c r="AS92" s="61">
        <v>15763</v>
      </c>
      <c r="AT92" s="61">
        <v>4767</v>
      </c>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row>
    <row r="93" spans="1:91" s="59" customFormat="1" x14ac:dyDescent="0.3">
      <c r="A93" s="86" t="s">
        <v>225</v>
      </c>
      <c r="B93" s="61">
        <v>1828062</v>
      </c>
      <c r="C93" s="61">
        <v>306459</v>
      </c>
      <c r="D93" s="61">
        <v>360084</v>
      </c>
      <c r="E93" s="61">
        <v>244853</v>
      </c>
      <c r="F93" s="61">
        <v>323829</v>
      </c>
      <c r="G93" s="61">
        <v>140521</v>
      </c>
      <c r="H93" s="61">
        <v>114960</v>
      </c>
      <c r="I93" s="67">
        <v>65.739999999999995</v>
      </c>
      <c r="J93" s="67">
        <v>61</v>
      </c>
      <c r="K93" s="67">
        <v>82.27</v>
      </c>
      <c r="L93" s="67">
        <v>72.41</v>
      </c>
      <c r="M93" s="67">
        <v>67.45</v>
      </c>
      <c r="N93" s="67">
        <v>67.38</v>
      </c>
      <c r="O93" s="67">
        <v>66.8</v>
      </c>
      <c r="P93" s="61">
        <v>268005</v>
      </c>
      <c r="Q93" s="61">
        <v>44396</v>
      </c>
      <c r="R93" s="61">
        <v>60350</v>
      </c>
      <c r="S93" s="61">
        <v>46825</v>
      </c>
      <c r="T93" s="61">
        <v>43608</v>
      </c>
      <c r="U93" s="61">
        <v>18908</v>
      </c>
      <c r="V93" s="61">
        <v>14769</v>
      </c>
      <c r="W93" s="61">
        <v>42551</v>
      </c>
      <c r="X93" s="61">
        <v>50246</v>
      </c>
      <c r="Y93" s="61">
        <v>11609</v>
      </c>
      <c r="Z93" s="61">
        <v>33182</v>
      </c>
      <c r="AA93" s="61">
        <v>29378</v>
      </c>
      <c r="AB93" s="61">
        <v>8446</v>
      </c>
      <c r="AC93" s="61">
        <v>99342</v>
      </c>
      <c r="AD93" s="61">
        <v>31704</v>
      </c>
      <c r="AE93" s="67">
        <v>51.37</v>
      </c>
      <c r="AF93" s="67">
        <v>60.26</v>
      </c>
      <c r="AG93" s="67">
        <v>49.88</v>
      </c>
      <c r="AH93" s="67">
        <v>56.79</v>
      </c>
      <c r="AI93" s="67">
        <v>57.12</v>
      </c>
      <c r="AJ93" s="67">
        <v>32.42</v>
      </c>
      <c r="AK93" s="67">
        <v>70.599999999999994</v>
      </c>
      <c r="AL93" s="67">
        <v>64.67</v>
      </c>
      <c r="AM93" s="61">
        <v>4698</v>
      </c>
      <c r="AN93" s="61">
        <v>7895</v>
      </c>
      <c r="AO93" s="61">
        <v>1391</v>
      </c>
      <c r="AP93" s="61">
        <v>3789</v>
      </c>
      <c r="AQ93" s="61">
        <v>3922</v>
      </c>
      <c r="AR93" s="61">
        <v>925</v>
      </c>
      <c r="AS93" s="61">
        <v>17034</v>
      </c>
      <c r="AT93" s="61">
        <v>4741</v>
      </c>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row>
    <row r="94" spans="1:91" s="59" customFormat="1" x14ac:dyDescent="0.3">
      <c r="A94" s="86" t="s">
        <v>226</v>
      </c>
      <c r="B94" s="61">
        <v>1858875</v>
      </c>
      <c r="C94" s="61">
        <v>308922</v>
      </c>
      <c r="D94" s="61">
        <v>360786</v>
      </c>
      <c r="E94" s="61">
        <v>248287</v>
      </c>
      <c r="F94" s="61">
        <v>333862</v>
      </c>
      <c r="G94" s="61">
        <v>143515</v>
      </c>
      <c r="H94" s="61">
        <v>114151</v>
      </c>
      <c r="I94" s="67">
        <v>71.13</v>
      </c>
      <c r="J94" s="67">
        <v>67.53</v>
      </c>
      <c r="K94" s="67">
        <v>88.58</v>
      </c>
      <c r="L94" s="67">
        <v>77.87</v>
      </c>
      <c r="M94" s="67">
        <v>73.680000000000007</v>
      </c>
      <c r="N94" s="67">
        <v>73.92</v>
      </c>
      <c r="O94" s="67">
        <v>63.49</v>
      </c>
      <c r="P94" s="61">
        <v>282603</v>
      </c>
      <c r="Q94" s="61">
        <v>48014</v>
      </c>
      <c r="R94" s="61">
        <v>62653</v>
      </c>
      <c r="S94" s="61">
        <v>47878</v>
      </c>
      <c r="T94" s="61">
        <v>46363</v>
      </c>
      <c r="U94" s="61">
        <v>20238</v>
      </c>
      <c r="V94" s="61">
        <v>14816</v>
      </c>
      <c r="W94" s="61">
        <v>43520</v>
      </c>
      <c r="X94" s="61">
        <v>50933</v>
      </c>
      <c r="Y94" s="61">
        <v>11398</v>
      </c>
      <c r="Z94" s="61">
        <v>33538</v>
      </c>
      <c r="AA94" s="61">
        <v>28882</v>
      </c>
      <c r="AB94" s="61">
        <v>8449</v>
      </c>
      <c r="AC94" s="61">
        <v>101143</v>
      </c>
      <c r="AD94" s="61">
        <v>31058</v>
      </c>
      <c r="AE94" s="67">
        <v>67.66</v>
      </c>
      <c r="AF94" s="67">
        <v>72.36</v>
      </c>
      <c r="AG94" s="67">
        <v>42.91</v>
      </c>
      <c r="AH94" s="67">
        <v>55.96</v>
      </c>
      <c r="AI94" s="67">
        <v>73.06</v>
      </c>
      <c r="AJ94" s="67">
        <v>33.229999999999997</v>
      </c>
      <c r="AK94" s="67">
        <v>76</v>
      </c>
      <c r="AL94" s="67">
        <v>57.6</v>
      </c>
      <c r="AM94" s="61">
        <v>5378</v>
      </c>
      <c r="AN94" s="61">
        <v>8639</v>
      </c>
      <c r="AO94" s="61">
        <v>1372</v>
      </c>
      <c r="AP94" s="61">
        <v>3846</v>
      </c>
      <c r="AQ94" s="61">
        <v>4818</v>
      </c>
      <c r="AR94" s="61">
        <v>902</v>
      </c>
      <c r="AS94" s="61">
        <v>18210</v>
      </c>
      <c r="AT94" s="61">
        <v>4848</v>
      </c>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row>
    <row r="95" spans="1:91" s="59" customFormat="1" x14ac:dyDescent="0.3">
      <c r="A95" s="86" t="s">
        <v>227</v>
      </c>
      <c r="B95" s="61">
        <v>1856265</v>
      </c>
      <c r="C95" s="61">
        <v>309875</v>
      </c>
      <c r="D95" s="61">
        <v>360512</v>
      </c>
      <c r="E95" s="61">
        <v>249944</v>
      </c>
      <c r="F95" s="61">
        <v>332952</v>
      </c>
      <c r="G95" s="61">
        <v>143237</v>
      </c>
      <c r="H95" s="61">
        <v>110710</v>
      </c>
      <c r="I95" s="67">
        <v>76.86</v>
      </c>
      <c r="J95" s="67">
        <v>75.19</v>
      </c>
      <c r="K95" s="67">
        <v>90.67</v>
      </c>
      <c r="L95" s="67">
        <v>80.89</v>
      </c>
      <c r="M95" s="67">
        <v>80.16</v>
      </c>
      <c r="N95" s="67">
        <v>79.680000000000007</v>
      </c>
      <c r="O95" s="67">
        <v>58.09</v>
      </c>
      <c r="P95" s="61">
        <v>286262</v>
      </c>
      <c r="Q95" s="61">
        <v>49466</v>
      </c>
      <c r="R95" s="61">
        <v>62964</v>
      </c>
      <c r="S95" s="61">
        <v>48087</v>
      </c>
      <c r="T95" s="61">
        <v>47032</v>
      </c>
      <c r="U95" s="61">
        <v>20611</v>
      </c>
      <c r="V95" s="61">
        <v>14434</v>
      </c>
      <c r="W95" s="61">
        <v>43596</v>
      </c>
      <c r="X95" s="61">
        <v>51548</v>
      </c>
      <c r="Y95" s="61">
        <v>10740</v>
      </c>
      <c r="Z95" s="61">
        <v>33927</v>
      </c>
      <c r="AA95" s="61">
        <v>28943</v>
      </c>
      <c r="AB95" s="61">
        <v>8350</v>
      </c>
      <c r="AC95" s="61">
        <v>101757</v>
      </c>
      <c r="AD95" s="61">
        <v>31014</v>
      </c>
      <c r="AE95" s="67">
        <v>75.55</v>
      </c>
      <c r="AF95" s="67">
        <v>81.42</v>
      </c>
      <c r="AG95" s="67">
        <v>52.78</v>
      </c>
      <c r="AH95" s="67">
        <v>65.239999999999995</v>
      </c>
      <c r="AI95" s="67">
        <v>81.36</v>
      </c>
      <c r="AJ95" s="67">
        <v>39.36</v>
      </c>
      <c r="AK95" s="67">
        <v>81.8</v>
      </c>
      <c r="AL95" s="67">
        <v>65.22</v>
      </c>
      <c r="AM95" s="61">
        <v>5520</v>
      </c>
      <c r="AN95" s="61">
        <v>8922</v>
      </c>
      <c r="AO95" s="61">
        <v>1313</v>
      </c>
      <c r="AP95" s="61">
        <v>4015</v>
      </c>
      <c r="AQ95" s="61">
        <v>5156</v>
      </c>
      <c r="AR95" s="61">
        <v>961</v>
      </c>
      <c r="AS95" s="61">
        <v>18921</v>
      </c>
      <c r="AT95" s="61">
        <v>4657</v>
      </c>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row>
    <row r="96" spans="1:91" s="59" customFormat="1" x14ac:dyDescent="0.3">
      <c r="A96" s="86" t="s">
        <v>228</v>
      </c>
      <c r="B96" s="61">
        <v>1832824</v>
      </c>
      <c r="C96" s="61">
        <v>306834</v>
      </c>
      <c r="D96" s="61">
        <v>360788</v>
      </c>
      <c r="E96" s="61">
        <v>249826</v>
      </c>
      <c r="F96" s="61">
        <v>320904</v>
      </c>
      <c r="G96" s="61">
        <v>141714</v>
      </c>
      <c r="H96" s="61">
        <v>114861</v>
      </c>
      <c r="I96" s="67">
        <v>67.09</v>
      </c>
      <c r="J96" s="67">
        <v>64.62</v>
      </c>
      <c r="K96" s="67">
        <v>81.61</v>
      </c>
      <c r="L96" s="67">
        <v>73.89</v>
      </c>
      <c r="M96" s="67">
        <v>66.45</v>
      </c>
      <c r="N96" s="67">
        <v>67.959999999999994</v>
      </c>
      <c r="O96" s="67">
        <v>65.42</v>
      </c>
      <c r="P96" s="61">
        <v>274309</v>
      </c>
      <c r="Q96" s="61">
        <v>46343</v>
      </c>
      <c r="R96" s="61">
        <v>60663</v>
      </c>
      <c r="S96" s="61">
        <v>48402</v>
      </c>
      <c r="T96" s="61">
        <v>43933</v>
      </c>
      <c r="U96" s="61">
        <v>19231</v>
      </c>
      <c r="V96" s="61">
        <v>14979</v>
      </c>
      <c r="W96" s="61">
        <v>41310</v>
      </c>
      <c r="X96" s="61">
        <v>50746</v>
      </c>
      <c r="Y96" s="61">
        <v>10998</v>
      </c>
      <c r="Z96" s="61">
        <v>33068</v>
      </c>
      <c r="AA96" s="61">
        <v>28443</v>
      </c>
      <c r="AB96" s="61">
        <v>8390</v>
      </c>
      <c r="AC96" s="61">
        <v>101645</v>
      </c>
      <c r="AD96" s="61">
        <v>32234</v>
      </c>
      <c r="AE96" s="67">
        <v>55.53</v>
      </c>
      <c r="AF96" s="67">
        <v>65.760000000000005</v>
      </c>
      <c r="AG96" s="67">
        <v>53.2</v>
      </c>
      <c r="AH96" s="67">
        <v>61.86</v>
      </c>
      <c r="AI96" s="67">
        <v>62.48</v>
      </c>
      <c r="AJ96" s="67">
        <v>33.950000000000003</v>
      </c>
      <c r="AK96" s="67">
        <v>72.08</v>
      </c>
      <c r="AL96" s="67">
        <v>67.48</v>
      </c>
      <c r="AM96" s="61">
        <v>4643</v>
      </c>
      <c r="AN96" s="61">
        <v>8294</v>
      </c>
      <c r="AO96" s="61">
        <v>1368</v>
      </c>
      <c r="AP96" s="61">
        <v>3845</v>
      </c>
      <c r="AQ96" s="61">
        <v>4394</v>
      </c>
      <c r="AR96" s="61">
        <v>962</v>
      </c>
      <c r="AS96" s="61">
        <v>17826</v>
      </c>
      <c r="AT96" s="61">
        <v>5011</v>
      </c>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row>
    <row r="97" spans="1:91" s="59" customFormat="1" x14ac:dyDescent="0.3">
      <c r="A97" s="86" t="s">
        <v>229</v>
      </c>
      <c r="B97" s="61">
        <v>1652205</v>
      </c>
      <c r="C97" s="61">
        <v>277615</v>
      </c>
      <c r="D97" s="61">
        <v>290533</v>
      </c>
      <c r="E97" s="61">
        <v>251910</v>
      </c>
      <c r="F97" s="61">
        <v>263099</v>
      </c>
      <c r="G97" s="61">
        <v>132924</v>
      </c>
      <c r="H97" s="61">
        <v>115419</v>
      </c>
      <c r="I97" s="67">
        <v>58.34</v>
      </c>
      <c r="J97" s="67">
        <v>54.97</v>
      </c>
      <c r="K97" s="67">
        <v>63.46</v>
      </c>
      <c r="L97" s="67">
        <v>71.63</v>
      </c>
      <c r="M97" s="67">
        <v>58.08</v>
      </c>
      <c r="N97" s="67">
        <v>59.59</v>
      </c>
      <c r="O97" s="67">
        <v>65.42</v>
      </c>
      <c r="P97" s="61">
        <v>237026</v>
      </c>
      <c r="Q97" s="61">
        <v>39280</v>
      </c>
      <c r="R97" s="61">
        <v>44345</v>
      </c>
      <c r="S97" s="61">
        <v>48233</v>
      </c>
      <c r="T97" s="61">
        <v>36198</v>
      </c>
      <c r="U97" s="61">
        <v>16764</v>
      </c>
      <c r="V97" s="61">
        <v>15127</v>
      </c>
      <c r="W97" s="61">
        <v>26143</v>
      </c>
      <c r="X97" s="61">
        <v>47079</v>
      </c>
      <c r="Y97" s="61">
        <v>11372</v>
      </c>
      <c r="Z97" s="61">
        <v>31897</v>
      </c>
      <c r="AA97" s="61">
        <v>21646</v>
      </c>
      <c r="AB97" s="61">
        <v>8518</v>
      </c>
      <c r="AC97" s="61">
        <v>98354</v>
      </c>
      <c r="AD97" s="61">
        <v>32606</v>
      </c>
      <c r="AE97" s="67">
        <v>36.520000000000003</v>
      </c>
      <c r="AF97" s="67">
        <v>48.57</v>
      </c>
      <c r="AG97" s="67">
        <v>53.81</v>
      </c>
      <c r="AH97" s="67">
        <v>58.26</v>
      </c>
      <c r="AI97" s="67">
        <v>37.21</v>
      </c>
      <c r="AJ97" s="67">
        <v>33.119999999999997</v>
      </c>
      <c r="AK97" s="67">
        <v>63.35</v>
      </c>
      <c r="AL97" s="67">
        <v>68.38</v>
      </c>
      <c r="AM97" s="61">
        <v>2653</v>
      </c>
      <c r="AN97" s="61">
        <v>6906</v>
      </c>
      <c r="AO97" s="61">
        <v>1388</v>
      </c>
      <c r="AP97" s="61">
        <v>3590</v>
      </c>
      <c r="AQ97" s="61">
        <v>2756</v>
      </c>
      <c r="AR97" s="61">
        <v>966</v>
      </c>
      <c r="AS97" s="61">
        <v>16153</v>
      </c>
      <c r="AT97" s="61">
        <v>4868</v>
      </c>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row>
    <row r="98" spans="1:91" s="59" customFormat="1" x14ac:dyDescent="0.3">
      <c r="A98" s="86" t="s">
        <v>230</v>
      </c>
      <c r="B98" s="61">
        <v>1195724</v>
      </c>
      <c r="C98" s="61">
        <v>202818</v>
      </c>
      <c r="D98" s="61">
        <v>30029</v>
      </c>
      <c r="E98" s="61">
        <v>252916</v>
      </c>
      <c r="F98" s="61">
        <v>182108</v>
      </c>
      <c r="G98" s="61">
        <v>118499</v>
      </c>
      <c r="H98" s="61">
        <v>115747</v>
      </c>
      <c r="I98" s="67">
        <v>50.74</v>
      </c>
      <c r="J98" s="67">
        <v>45.73</v>
      </c>
      <c r="K98" s="67">
        <v>43.61</v>
      </c>
      <c r="L98" s="67">
        <v>70.37</v>
      </c>
      <c r="M98" s="67">
        <v>47.22</v>
      </c>
      <c r="N98" s="67">
        <v>52.57</v>
      </c>
      <c r="O98" s="67">
        <v>60.93</v>
      </c>
      <c r="P98" s="61">
        <v>169043</v>
      </c>
      <c r="Q98" s="61">
        <v>26746</v>
      </c>
      <c r="R98" s="61">
        <v>5358</v>
      </c>
      <c r="S98" s="61">
        <v>48048</v>
      </c>
      <c r="T98" s="61">
        <v>25849</v>
      </c>
      <c r="U98" s="61">
        <v>14476</v>
      </c>
      <c r="V98" s="61">
        <v>15094</v>
      </c>
      <c r="W98" s="61">
        <v>16763</v>
      </c>
      <c r="X98" s="61">
        <v>27151</v>
      </c>
      <c r="Y98" s="61">
        <v>11432</v>
      </c>
      <c r="Z98" s="61">
        <v>28205</v>
      </c>
      <c r="AA98" s="61">
        <v>9944</v>
      </c>
      <c r="AB98" s="61">
        <v>8406</v>
      </c>
      <c r="AC98" s="61">
        <v>68704</v>
      </c>
      <c r="AD98" s="61">
        <v>32212</v>
      </c>
      <c r="AE98" s="67">
        <v>30.15</v>
      </c>
      <c r="AF98" s="67">
        <v>35.15</v>
      </c>
      <c r="AG98" s="67">
        <v>44.99</v>
      </c>
      <c r="AH98" s="67">
        <v>48.56</v>
      </c>
      <c r="AI98" s="67">
        <v>37.380000000000003</v>
      </c>
      <c r="AJ98" s="67">
        <v>28.12</v>
      </c>
      <c r="AK98" s="67">
        <v>49.7</v>
      </c>
      <c r="AL98" s="67">
        <v>59.25</v>
      </c>
      <c r="AM98" s="61">
        <v>1607</v>
      </c>
      <c r="AN98" s="61">
        <v>3238</v>
      </c>
      <c r="AO98" s="61">
        <v>1378</v>
      </c>
      <c r="AP98" s="61">
        <v>2972</v>
      </c>
      <c r="AQ98" s="61">
        <v>950</v>
      </c>
      <c r="AR98" s="61">
        <v>956</v>
      </c>
      <c r="AS98" s="61">
        <v>10850</v>
      </c>
      <c r="AT98" s="61">
        <v>4796</v>
      </c>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row>
    <row r="99" spans="1:91" s="59" customFormat="1" x14ac:dyDescent="0.3">
      <c r="A99" s="86" t="s">
        <v>231</v>
      </c>
      <c r="B99" s="61">
        <v>1139411</v>
      </c>
      <c r="C99" s="61">
        <v>187861</v>
      </c>
      <c r="D99" s="61">
        <v>22621</v>
      </c>
      <c r="E99" s="61">
        <v>254526</v>
      </c>
      <c r="F99" s="61">
        <v>175848</v>
      </c>
      <c r="G99" s="61">
        <v>107916</v>
      </c>
      <c r="H99" s="61">
        <v>113524</v>
      </c>
      <c r="I99" s="67">
        <v>47.5</v>
      </c>
      <c r="J99" s="67">
        <v>41.87</v>
      </c>
      <c r="K99" s="67">
        <v>40.61</v>
      </c>
      <c r="L99" s="67">
        <v>67.760000000000005</v>
      </c>
      <c r="M99" s="67">
        <v>44.23</v>
      </c>
      <c r="N99" s="67">
        <v>43.79</v>
      </c>
      <c r="O99" s="67">
        <v>56.51</v>
      </c>
      <c r="P99" s="61">
        <v>161976</v>
      </c>
      <c r="Q99" s="61">
        <v>24476</v>
      </c>
      <c r="R99" s="61">
        <v>3990</v>
      </c>
      <c r="S99" s="61">
        <v>48366</v>
      </c>
      <c r="T99" s="61">
        <v>25383</v>
      </c>
      <c r="U99" s="61">
        <v>12780</v>
      </c>
      <c r="V99" s="61">
        <v>15117</v>
      </c>
      <c r="W99" s="61">
        <v>16424</v>
      </c>
      <c r="X99" s="61">
        <v>23869</v>
      </c>
      <c r="Y99" s="61">
        <v>11419</v>
      </c>
      <c r="Z99" s="61">
        <v>30180</v>
      </c>
      <c r="AA99" s="61">
        <v>6388</v>
      </c>
      <c r="AB99" s="61">
        <v>8039</v>
      </c>
      <c r="AC99" s="61">
        <v>59649</v>
      </c>
      <c r="AD99" s="61">
        <v>31894</v>
      </c>
      <c r="AE99" s="67">
        <v>25</v>
      </c>
      <c r="AF99" s="67">
        <v>31.28</v>
      </c>
      <c r="AG99" s="67">
        <v>42.66</v>
      </c>
      <c r="AH99" s="67">
        <v>48.27</v>
      </c>
      <c r="AI99" s="67">
        <v>33.47</v>
      </c>
      <c r="AJ99" s="67">
        <v>27.11</v>
      </c>
      <c r="AK99" s="67">
        <v>44.92</v>
      </c>
      <c r="AL99" s="67">
        <v>51.83</v>
      </c>
      <c r="AM99" s="61">
        <v>1504</v>
      </c>
      <c r="AN99" s="61">
        <v>2704</v>
      </c>
      <c r="AO99" s="61">
        <v>1387</v>
      </c>
      <c r="AP99" s="61">
        <v>3369</v>
      </c>
      <c r="AQ99" s="61">
        <v>661</v>
      </c>
      <c r="AR99" s="61">
        <v>865</v>
      </c>
      <c r="AS99" s="61">
        <v>9305</v>
      </c>
      <c r="AT99" s="61">
        <v>4682</v>
      </c>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row>
    <row r="100" spans="1:91" s="59" customFormat="1" x14ac:dyDescent="0.3">
      <c r="A100" s="86" t="s">
        <v>234</v>
      </c>
      <c r="B100" s="61">
        <v>1108607</v>
      </c>
      <c r="C100" s="61">
        <v>185626</v>
      </c>
      <c r="D100" s="61">
        <v>20149</v>
      </c>
      <c r="E100" s="61">
        <v>254493</v>
      </c>
      <c r="F100" s="61">
        <v>167200</v>
      </c>
      <c r="G100" s="61">
        <v>101816</v>
      </c>
      <c r="H100" s="61">
        <v>115468</v>
      </c>
      <c r="I100" s="67">
        <v>46.07</v>
      </c>
      <c r="J100" s="67">
        <v>40.42</v>
      </c>
      <c r="K100" s="67">
        <v>36.86</v>
      </c>
      <c r="L100" s="67">
        <v>70.05</v>
      </c>
      <c r="M100" s="67">
        <v>43.51</v>
      </c>
      <c r="N100" s="67">
        <v>41.07</v>
      </c>
      <c r="O100" s="67">
        <v>52.17</v>
      </c>
      <c r="P100" s="61">
        <v>156361</v>
      </c>
      <c r="Q100" s="61">
        <v>24224</v>
      </c>
      <c r="R100" s="61">
        <v>3651</v>
      </c>
      <c r="S100" s="61">
        <v>48351</v>
      </c>
      <c r="T100" s="61">
        <v>24403</v>
      </c>
      <c r="U100" s="61">
        <v>12239</v>
      </c>
      <c r="V100" s="61">
        <v>14571</v>
      </c>
      <c r="W100" s="61">
        <v>14163</v>
      </c>
      <c r="X100" s="61">
        <v>22763</v>
      </c>
      <c r="Y100" s="61">
        <v>11053</v>
      </c>
      <c r="Z100" s="61">
        <v>29922</v>
      </c>
      <c r="AA100" s="61">
        <v>8017</v>
      </c>
      <c r="AB100" s="61">
        <v>7104</v>
      </c>
      <c r="AC100" s="61">
        <v>61780</v>
      </c>
      <c r="AD100" s="61">
        <v>30824</v>
      </c>
      <c r="AE100" s="67">
        <v>24.35</v>
      </c>
      <c r="AF100" s="67">
        <v>26.55</v>
      </c>
      <c r="AG100" s="67">
        <v>37.880000000000003</v>
      </c>
      <c r="AH100" s="67">
        <v>47.35</v>
      </c>
      <c r="AI100" s="67">
        <v>28.96</v>
      </c>
      <c r="AJ100" s="67">
        <v>20.64</v>
      </c>
      <c r="AK100" s="67">
        <v>45.28</v>
      </c>
      <c r="AL100" s="67">
        <v>50.06</v>
      </c>
      <c r="AM100" s="61">
        <v>1274</v>
      </c>
      <c r="AN100" s="61">
        <v>2526</v>
      </c>
      <c r="AO100" s="61">
        <v>1281</v>
      </c>
      <c r="AP100" s="61">
        <v>3386</v>
      </c>
      <c r="AQ100" s="61">
        <v>853</v>
      </c>
      <c r="AR100" s="61">
        <v>790</v>
      </c>
      <c r="AS100" s="61">
        <v>9440</v>
      </c>
      <c r="AT100" s="61">
        <v>4672</v>
      </c>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row>
    <row r="101" spans="1:91" s="59" customFormat="1" x14ac:dyDescent="0.3">
      <c r="A101" s="86" t="s">
        <v>235</v>
      </c>
      <c r="B101" s="61">
        <v>1185328</v>
      </c>
      <c r="C101" s="61">
        <v>214200</v>
      </c>
      <c r="D101" s="61">
        <v>37378</v>
      </c>
      <c r="E101" s="61">
        <v>254379</v>
      </c>
      <c r="F101" s="61">
        <v>173937</v>
      </c>
      <c r="G101" s="61">
        <v>113005</v>
      </c>
      <c r="H101" s="61">
        <v>116179</v>
      </c>
      <c r="I101" s="67">
        <v>50.72</v>
      </c>
      <c r="J101" s="67">
        <v>47.83</v>
      </c>
      <c r="K101" s="67">
        <v>48.83</v>
      </c>
      <c r="L101" s="67">
        <v>71.88</v>
      </c>
      <c r="M101" s="67">
        <v>46.92</v>
      </c>
      <c r="N101" s="67">
        <v>49.18</v>
      </c>
      <c r="O101" s="67">
        <v>54.98</v>
      </c>
      <c r="P101" s="61">
        <v>164682</v>
      </c>
      <c r="Q101" s="61">
        <v>26785</v>
      </c>
      <c r="R101" s="61">
        <v>6154</v>
      </c>
      <c r="S101" s="61">
        <v>48251</v>
      </c>
      <c r="T101" s="61">
        <v>25082</v>
      </c>
      <c r="U101" s="61">
        <v>13297</v>
      </c>
      <c r="V101" s="61">
        <v>14940</v>
      </c>
      <c r="W101" s="61">
        <v>19161</v>
      </c>
      <c r="X101" s="61">
        <v>27623</v>
      </c>
      <c r="Y101" s="61">
        <v>11317</v>
      </c>
      <c r="Z101" s="61">
        <v>30428</v>
      </c>
      <c r="AA101" s="61">
        <v>13543</v>
      </c>
      <c r="AB101" s="61">
        <v>7684</v>
      </c>
      <c r="AC101" s="61">
        <v>73221</v>
      </c>
      <c r="AD101" s="61">
        <v>31223</v>
      </c>
      <c r="AE101" s="67">
        <v>34.51</v>
      </c>
      <c r="AF101" s="67">
        <v>37.659999999999997</v>
      </c>
      <c r="AG101" s="67">
        <v>42.43</v>
      </c>
      <c r="AH101" s="67">
        <v>53.48</v>
      </c>
      <c r="AI101" s="67">
        <v>38.54</v>
      </c>
      <c r="AJ101" s="67">
        <v>28.41</v>
      </c>
      <c r="AK101" s="67">
        <v>53.6</v>
      </c>
      <c r="AL101" s="67">
        <v>56.73</v>
      </c>
      <c r="AM101" s="61">
        <v>1896</v>
      </c>
      <c r="AN101" s="61">
        <v>3132</v>
      </c>
      <c r="AO101" s="61">
        <v>1384</v>
      </c>
      <c r="AP101" s="61">
        <v>3396</v>
      </c>
      <c r="AQ101" s="61">
        <v>1224</v>
      </c>
      <c r="AR101" s="61">
        <v>845</v>
      </c>
      <c r="AS101" s="61">
        <v>10382</v>
      </c>
      <c r="AT101" s="61">
        <v>4526</v>
      </c>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row>
    <row r="102" spans="1:91" s="59" customFormat="1" x14ac:dyDescent="0.3">
      <c r="A102" s="86" t="s">
        <v>236</v>
      </c>
      <c r="B102" s="61">
        <v>920129</v>
      </c>
      <c r="C102" s="61">
        <v>166852</v>
      </c>
      <c r="D102" s="61">
        <v>37065</v>
      </c>
      <c r="E102" s="61">
        <v>199200</v>
      </c>
      <c r="F102" s="61">
        <v>125194</v>
      </c>
      <c r="G102" s="61">
        <v>86441</v>
      </c>
      <c r="H102" s="61">
        <v>87375</v>
      </c>
      <c r="I102" s="67">
        <v>29.25</v>
      </c>
      <c r="J102" s="67">
        <v>28.76</v>
      </c>
      <c r="K102" s="67">
        <v>31.58</v>
      </c>
      <c r="L102" s="67">
        <v>42.64</v>
      </c>
      <c r="M102" s="67">
        <v>26.31</v>
      </c>
      <c r="N102" s="67">
        <v>29.04</v>
      </c>
      <c r="O102" s="67">
        <v>29.07</v>
      </c>
      <c r="P102" s="61">
        <v>121461</v>
      </c>
      <c r="Q102" s="61">
        <v>19362</v>
      </c>
      <c r="R102" s="61">
        <v>5763</v>
      </c>
      <c r="S102" s="61">
        <v>37332</v>
      </c>
      <c r="T102" s="61">
        <v>16395</v>
      </c>
      <c r="U102" s="61">
        <v>9966</v>
      </c>
      <c r="V102" s="61">
        <v>9787</v>
      </c>
      <c r="W102" s="61">
        <v>15134</v>
      </c>
      <c r="X102" s="61">
        <v>21279</v>
      </c>
      <c r="Y102" s="61">
        <v>8957</v>
      </c>
      <c r="Z102" s="61">
        <v>22222</v>
      </c>
      <c r="AA102" s="61">
        <v>9289</v>
      </c>
      <c r="AB102" s="61">
        <v>6276</v>
      </c>
      <c r="AC102" s="61">
        <v>59890</v>
      </c>
      <c r="AD102" s="61">
        <v>23805</v>
      </c>
      <c r="AE102" s="67">
        <v>23.92</v>
      </c>
      <c r="AF102" s="67">
        <v>23.34</v>
      </c>
      <c r="AG102" s="67">
        <v>22.52</v>
      </c>
      <c r="AH102" s="67">
        <v>28.49</v>
      </c>
      <c r="AI102" s="67">
        <v>31.79</v>
      </c>
      <c r="AJ102" s="67">
        <v>14.22</v>
      </c>
      <c r="AK102" s="67">
        <v>32.57</v>
      </c>
      <c r="AL102" s="67">
        <v>32.35</v>
      </c>
      <c r="AM102" s="61">
        <v>1345</v>
      </c>
      <c r="AN102" s="61">
        <v>2379</v>
      </c>
      <c r="AO102" s="61">
        <v>1012</v>
      </c>
      <c r="AP102" s="61">
        <v>2180</v>
      </c>
      <c r="AQ102" s="61">
        <v>1073</v>
      </c>
      <c r="AR102" s="61">
        <v>663</v>
      </c>
      <c r="AS102" s="61">
        <v>7526</v>
      </c>
      <c r="AT102" s="61">
        <v>3183</v>
      </c>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row>
    <row r="103" spans="1:91" s="59" customFormat="1" x14ac:dyDescent="0.3">
      <c r="A103" s="86" t="s">
        <v>237</v>
      </c>
      <c r="B103" s="65">
        <v>0</v>
      </c>
      <c r="C103" s="65">
        <v>0</v>
      </c>
      <c r="D103" s="65">
        <v>0</v>
      </c>
      <c r="E103" s="65">
        <v>0</v>
      </c>
      <c r="F103" s="65">
        <v>0</v>
      </c>
      <c r="G103" s="65">
        <v>0</v>
      </c>
      <c r="H103" s="65">
        <v>0</v>
      </c>
      <c r="I103" s="68">
        <v>0</v>
      </c>
      <c r="J103" s="68">
        <v>0</v>
      </c>
      <c r="K103" s="68">
        <v>0</v>
      </c>
      <c r="L103" s="68">
        <v>0</v>
      </c>
      <c r="M103" s="68">
        <v>0</v>
      </c>
      <c r="N103" s="68">
        <v>0</v>
      </c>
      <c r="O103" s="68">
        <v>0</v>
      </c>
      <c r="P103" s="65">
        <v>0</v>
      </c>
      <c r="Q103" s="65">
        <v>0</v>
      </c>
      <c r="R103" s="65">
        <v>0</v>
      </c>
      <c r="S103" s="65">
        <v>0</v>
      </c>
      <c r="T103" s="65">
        <v>0</v>
      </c>
      <c r="U103" s="65">
        <v>0</v>
      </c>
      <c r="V103" s="65">
        <v>0</v>
      </c>
      <c r="W103" s="65">
        <v>0</v>
      </c>
      <c r="X103" s="65">
        <v>0</v>
      </c>
      <c r="Y103" s="65">
        <v>0</v>
      </c>
      <c r="Z103" s="65">
        <v>0</v>
      </c>
      <c r="AA103" s="65">
        <v>0</v>
      </c>
      <c r="AB103" s="65">
        <v>0</v>
      </c>
      <c r="AC103" s="65">
        <v>0</v>
      </c>
      <c r="AD103" s="65">
        <v>0</v>
      </c>
      <c r="AE103" s="68">
        <v>0</v>
      </c>
      <c r="AF103" s="68">
        <v>0</v>
      </c>
      <c r="AG103" s="68">
        <v>0</v>
      </c>
      <c r="AH103" s="68">
        <v>0</v>
      </c>
      <c r="AI103" s="68">
        <v>0</v>
      </c>
      <c r="AJ103" s="68">
        <v>0</v>
      </c>
      <c r="AK103" s="68">
        <v>0</v>
      </c>
      <c r="AL103" s="68">
        <v>0</v>
      </c>
      <c r="AM103" s="65">
        <v>0</v>
      </c>
      <c r="AN103" s="65">
        <v>0</v>
      </c>
      <c r="AO103" s="65">
        <v>0</v>
      </c>
      <c r="AP103" s="65">
        <v>0</v>
      </c>
      <c r="AQ103" s="65">
        <v>0</v>
      </c>
      <c r="AR103" s="65">
        <v>0</v>
      </c>
      <c r="AS103" s="65">
        <v>0</v>
      </c>
      <c r="AT103" s="65">
        <v>0</v>
      </c>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row>
    <row r="104" spans="1:91" s="59" customFormat="1" x14ac:dyDescent="0.3">
      <c r="A104" s="86" t="s">
        <v>238</v>
      </c>
      <c r="B104" s="61">
        <v>84061</v>
      </c>
      <c r="C104" s="61">
        <v>11405</v>
      </c>
      <c r="D104" s="61">
        <v>1469</v>
      </c>
      <c r="E104" s="61">
        <v>2809</v>
      </c>
      <c r="F104" s="61">
        <v>9401</v>
      </c>
      <c r="G104" s="61">
        <v>7952</v>
      </c>
      <c r="H104" s="61">
        <v>7277</v>
      </c>
      <c r="I104" s="67">
        <v>12.31</v>
      </c>
      <c r="J104" s="67">
        <v>13.48</v>
      </c>
      <c r="K104" s="67">
        <v>15.5</v>
      </c>
      <c r="L104" s="67">
        <v>9.36</v>
      </c>
      <c r="M104" s="67">
        <v>10.77</v>
      </c>
      <c r="N104" s="67">
        <v>10.1</v>
      </c>
      <c r="O104" s="67">
        <v>18.79</v>
      </c>
      <c r="P104" s="61">
        <v>4591</v>
      </c>
      <c r="Q104" s="61">
        <v>634</v>
      </c>
      <c r="R104" s="61">
        <v>54</v>
      </c>
      <c r="S104" s="61">
        <v>84</v>
      </c>
      <c r="T104" s="61">
        <v>479</v>
      </c>
      <c r="U104" s="61">
        <v>408</v>
      </c>
      <c r="V104" s="61">
        <v>443</v>
      </c>
      <c r="W104" s="61">
        <v>1044</v>
      </c>
      <c r="X104" s="61">
        <v>2467</v>
      </c>
      <c r="Y104" s="61">
        <v>1026</v>
      </c>
      <c r="Z104" s="61">
        <v>2534</v>
      </c>
      <c r="AA104" s="61">
        <v>372</v>
      </c>
      <c r="AB104" s="61">
        <v>1175</v>
      </c>
      <c r="AC104" s="61">
        <v>891</v>
      </c>
      <c r="AD104" s="61">
        <v>1897</v>
      </c>
      <c r="AE104" s="67">
        <v>8.7200000000000006</v>
      </c>
      <c r="AF104" s="67">
        <v>16.43</v>
      </c>
      <c r="AG104" s="67">
        <v>16.18</v>
      </c>
      <c r="AH104" s="67">
        <v>6.6</v>
      </c>
      <c r="AI104" s="67">
        <v>11.35</v>
      </c>
      <c r="AJ104" s="67">
        <v>9.0299999999999994</v>
      </c>
      <c r="AK104" s="67">
        <v>13.71</v>
      </c>
      <c r="AL104" s="67">
        <v>23.06</v>
      </c>
      <c r="AM104" s="61">
        <v>61</v>
      </c>
      <c r="AN104" s="61">
        <v>170</v>
      </c>
      <c r="AO104" s="61">
        <v>65</v>
      </c>
      <c r="AP104" s="61">
        <v>65</v>
      </c>
      <c r="AQ104" s="61">
        <v>16</v>
      </c>
      <c r="AR104" s="61">
        <v>45</v>
      </c>
      <c r="AS104" s="61">
        <v>62</v>
      </c>
      <c r="AT104" s="61">
        <v>150</v>
      </c>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row>
    <row r="105" spans="1:91" s="59" customFormat="1" x14ac:dyDescent="0.3">
      <c r="A105" s="86" t="s">
        <v>239</v>
      </c>
      <c r="B105" s="61">
        <v>330870</v>
      </c>
      <c r="C105" s="61">
        <v>68765</v>
      </c>
      <c r="D105" s="61">
        <v>9759</v>
      </c>
      <c r="E105" s="61">
        <v>6079</v>
      </c>
      <c r="F105" s="61">
        <v>50780</v>
      </c>
      <c r="G105" s="61">
        <v>32016</v>
      </c>
      <c r="H105" s="61">
        <v>32319</v>
      </c>
      <c r="I105" s="67">
        <v>18.77</v>
      </c>
      <c r="J105" s="67">
        <v>18.98</v>
      </c>
      <c r="K105" s="67">
        <v>23.5</v>
      </c>
      <c r="L105" s="67">
        <v>16.41</v>
      </c>
      <c r="M105" s="67">
        <v>19.170000000000002</v>
      </c>
      <c r="N105" s="67">
        <v>17.690000000000001</v>
      </c>
      <c r="O105" s="67">
        <v>25.75</v>
      </c>
      <c r="P105" s="61">
        <v>28924</v>
      </c>
      <c r="Q105" s="61">
        <v>6514</v>
      </c>
      <c r="R105" s="61">
        <v>880</v>
      </c>
      <c r="S105" s="61">
        <v>625</v>
      </c>
      <c r="T105" s="61">
        <v>4408</v>
      </c>
      <c r="U105" s="61">
        <v>2694</v>
      </c>
      <c r="V105" s="61">
        <v>2162</v>
      </c>
      <c r="W105" s="61">
        <v>8074</v>
      </c>
      <c r="X105" s="61">
        <v>15772</v>
      </c>
      <c r="Y105" s="61">
        <v>3342</v>
      </c>
      <c r="Z105" s="61">
        <v>7995</v>
      </c>
      <c r="AA105" s="61">
        <v>4355</v>
      </c>
      <c r="AB105" s="61">
        <v>3347</v>
      </c>
      <c r="AC105" s="61">
        <v>16793</v>
      </c>
      <c r="AD105" s="61">
        <v>9087</v>
      </c>
      <c r="AE105" s="67">
        <v>22.42</v>
      </c>
      <c r="AF105" s="67">
        <v>25.75</v>
      </c>
      <c r="AG105" s="67">
        <v>16.670000000000002</v>
      </c>
      <c r="AH105" s="67">
        <v>13.73</v>
      </c>
      <c r="AI105" s="67">
        <v>24.72</v>
      </c>
      <c r="AJ105" s="67">
        <v>11.99</v>
      </c>
      <c r="AK105" s="67">
        <v>14.37</v>
      </c>
      <c r="AL105" s="67">
        <v>17.989999999999998</v>
      </c>
      <c r="AM105" s="61">
        <v>640</v>
      </c>
      <c r="AN105" s="61">
        <v>2091</v>
      </c>
      <c r="AO105" s="61">
        <v>257</v>
      </c>
      <c r="AP105" s="61">
        <v>463</v>
      </c>
      <c r="AQ105" s="61">
        <v>392</v>
      </c>
      <c r="AR105" s="61">
        <v>382</v>
      </c>
      <c r="AS105" s="61">
        <v>1634</v>
      </c>
      <c r="AT105" s="61">
        <v>656</v>
      </c>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row>
    <row r="106" spans="1:91" s="59" customFormat="1" x14ac:dyDescent="0.3">
      <c r="A106" s="86" t="s">
        <v>240</v>
      </c>
      <c r="B106" s="61">
        <v>1044308</v>
      </c>
      <c r="C106" s="61">
        <v>218723</v>
      </c>
      <c r="D106" s="61">
        <v>139959</v>
      </c>
      <c r="E106" s="61">
        <v>78250</v>
      </c>
      <c r="F106" s="61">
        <v>177706</v>
      </c>
      <c r="G106" s="61">
        <v>99771</v>
      </c>
      <c r="H106" s="61">
        <v>48616</v>
      </c>
      <c r="I106" s="67">
        <v>35.64</v>
      </c>
      <c r="J106" s="67">
        <v>35.950000000000003</v>
      </c>
      <c r="K106" s="67">
        <v>39.619999999999997</v>
      </c>
      <c r="L106" s="67">
        <v>42.26</v>
      </c>
      <c r="M106" s="67">
        <v>33.049999999999997</v>
      </c>
      <c r="N106" s="67">
        <v>35.81</v>
      </c>
      <c r="O106" s="67">
        <v>30.69</v>
      </c>
      <c r="P106" s="61">
        <v>116950</v>
      </c>
      <c r="Q106" s="61">
        <v>24702</v>
      </c>
      <c r="R106" s="61">
        <v>18513</v>
      </c>
      <c r="S106" s="61">
        <v>13801</v>
      </c>
      <c r="T106" s="61">
        <v>17152</v>
      </c>
      <c r="U106" s="61">
        <v>10485</v>
      </c>
      <c r="V106" s="61">
        <v>3544</v>
      </c>
      <c r="W106" s="61">
        <v>29975</v>
      </c>
      <c r="X106" s="61">
        <v>46106</v>
      </c>
      <c r="Y106" s="61">
        <v>5710</v>
      </c>
      <c r="Z106" s="61">
        <v>21185</v>
      </c>
      <c r="AA106" s="61">
        <v>25218</v>
      </c>
      <c r="AB106" s="61">
        <v>6404</v>
      </c>
      <c r="AC106" s="61">
        <v>68774</v>
      </c>
      <c r="AD106" s="61">
        <v>15351</v>
      </c>
      <c r="AE106" s="67">
        <v>32.93</v>
      </c>
      <c r="AF106" s="67">
        <v>45.38</v>
      </c>
      <c r="AG106" s="67">
        <v>29.99</v>
      </c>
      <c r="AH106" s="67">
        <v>28</v>
      </c>
      <c r="AI106" s="67">
        <v>42.55</v>
      </c>
      <c r="AJ106" s="67">
        <v>26.13</v>
      </c>
      <c r="AK106" s="67">
        <v>33.51</v>
      </c>
      <c r="AL106" s="67">
        <v>30.91</v>
      </c>
      <c r="AM106" s="61">
        <v>2434</v>
      </c>
      <c r="AN106" s="61">
        <v>6271</v>
      </c>
      <c r="AO106" s="61">
        <v>653</v>
      </c>
      <c r="AP106" s="61">
        <v>1746</v>
      </c>
      <c r="AQ106" s="61">
        <v>3091</v>
      </c>
      <c r="AR106" s="61">
        <v>672</v>
      </c>
      <c r="AS106" s="61">
        <v>8463</v>
      </c>
      <c r="AT106" s="61">
        <v>1372</v>
      </c>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row>
    <row r="107" spans="1:91" s="59" customFormat="1" x14ac:dyDescent="0.3">
      <c r="A107" s="86" t="s">
        <v>241</v>
      </c>
      <c r="B107" s="61">
        <v>1210721</v>
      </c>
      <c r="C107" s="61">
        <v>243542</v>
      </c>
      <c r="D107" s="61">
        <v>171880</v>
      </c>
      <c r="E107" s="61">
        <v>133321</v>
      </c>
      <c r="F107" s="61">
        <v>201166</v>
      </c>
      <c r="G107" s="61">
        <v>106536</v>
      </c>
      <c r="H107" s="61">
        <v>51483</v>
      </c>
      <c r="I107" s="67">
        <v>44</v>
      </c>
      <c r="J107" s="67">
        <v>46.11</v>
      </c>
      <c r="K107" s="67">
        <v>40.229999999999997</v>
      </c>
      <c r="L107" s="67">
        <v>46.89</v>
      </c>
      <c r="M107" s="67">
        <v>43.66</v>
      </c>
      <c r="N107" s="67">
        <v>49.31</v>
      </c>
      <c r="O107" s="67">
        <v>26.49</v>
      </c>
      <c r="P107" s="61">
        <v>141488</v>
      </c>
      <c r="Q107" s="61">
        <v>28499</v>
      </c>
      <c r="R107" s="61">
        <v>22398</v>
      </c>
      <c r="S107" s="61">
        <v>22311</v>
      </c>
      <c r="T107" s="61">
        <v>20370</v>
      </c>
      <c r="U107" s="61">
        <v>11786</v>
      </c>
      <c r="V107" s="61">
        <v>3774</v>
      </c>
      <c r="W107" s="61">
        <v>34097</v>
      </c>
      <c r="X107" s="61">
        <v>48117</v>
      </c>
      <c r="Y107" s="61">
        <v>6607</v>
      </c>
      <c r="Z107" s="61">
        <v>23988</v>
      </c>
      <c r="AA107" s="61">
        <v>26894</v>
      </c>
      <c r="AB107" s="61">
        <v>7148</v>
      </c>
      <c r="AC107" s="61">
        <v>79530</v>
      </c>
      <c r="AD107" s="61">
        <v>17162</v>
      </c>
      <c r="AE107" s="67">
        <v>41.15</v>
      </c>
      <c r="AF107" s="67">
        <v>59.01</v>
      </c>
      <c r="AG107" s="67">
        <v>38.4</v>
      </c>
      <c r="AH107" s="67">
        <v>38.1</v>
      </c>
      <c r="AI107" s="67">
        <v>56.1</v>
      </c>
      <c r="AJ107" s="67">
        <v>36.08</v>
      </c>
      <c r="AK107" s="67">
        <v>43.83</v>
      </c>
      <c r="AL107" s="67">
        <v>32.99</v>
      </c>
      <c r="AM107" s="61">
        <v>2814</v>
      </c>
      <c r="AN107" s="61">
        <v>6962</v>
      </c>
      <c r="AO107" s="61">
        <v>704</v>
      </c>
      <c r="AP107" s="61">
        <v>2099</v>
      </c>
      <c r="AQ107" s="61">
        <v>3526</v>
      </c>
      <c r="AR107" s="61">
        <v>766</v>
      </c>
      <c r="AS107" s="61">
        <v>10103</v>
      </c>
      <c r="AT107" s="61">
        <v>1524</v>
      </c>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row>
    <row r="108" spans="1:91" s="59" customFormat="1" x14ac:dyDescent="0.3">
      <c r="A108" s="86" t="s">
        <v>242</v>
      </c>
      <c r="B108" s="61">
        <v>1020726</v>
      </c>
      <c r="C108" s="61">
        <v>209719</v>
      </c>
      <c r="D108" s="61">
        <v>72981</v>
      </c>
      <c r="E108" s="61">
        <v>118722</v>
      </c>
      <c r="F108" s="61">
        <v>167222</v>
      </c>
      <c r="G108" s="61">
        <v>93521</v>
      </c>
      <c r="H108" s="61">
        <v>69667</v>
      </c>
      <c r="I108" s="67">
        <v>26.61</v>
      </c>
      <c r="J108" s="67">
        <v>28.02</v>
      </c>
      <c r="K108" s="67">
        <v>26.61</v>
      </c>
      <c r="L108" s="67">
        <v>26.87</v>
      </c>
      <c r="M108" s="67">
        <v>25.59</v>
      </c>
      <c r="N108" s="67">
        <v>29.87</v>
      </c>
      <c r="O108" s="67">
        <v>22.1</v>
      </c>
      <c r="P108" s="61">
        <v>109401</v>
      </c>
      <c r="Q108" s="61">
        <v>22646</v>
      </c>
      <c r="R108" s="61">
        <v>8126</v>
      </c>
      <c r="S108" s="61">
        <v>18435</v>
      </c>
      <c r="T108" s="61">
        <v>15950</v>
      </c>
      <c r="U108" s="61">
        <v>9912</v>
      </c>
      <c r="V108" s="61">
        <v>5360</v>
      </c>
      <c r="W108" s="61">
        <v>27113</v>
      </c>
      <c r="X108" s="61">
        <v>40538</v>
      </c>
      <c r="Y108" s="61">
        <v>8709</v>
      </c>
      <c r="Z108" s="61">
        <v>22764</v>
      </c>
      <c r="AA108" s="61">
        <v>19744</v>
      </c>
      <c r="AB108" s="61">
        <v>7611</v>
      </c>
      <c r="AC108" s="61">
        <v>62457</v>
      </c>
      <c r="AD108" s="61">
        <v>20783</v>
      </c>
      <c r="AE108" s="67">
        <v>27.42</v>
      </c>
      <c r="AF108" s="67">
        <v>33.340000000000003</v>
      </c>
      <c r="AG108" s="67">
        <v>26.06</v>
      </c>
      <c r="AH108" s="67">
        <v>27.88</v>
      </c>
      <c r="AI108" s="67">
        <v>39.5</v>
      </c>
      <c r="AJ108" s="67">
        <v>25.3</v>
      </c>
      <c r="AK108" s="67">
        <v>22.64</v>
      </c>
      <c r="AL108" s="67">
        <v>25.68</v>
      </c>
      <c r="AM108" s="61">
        <v>2164</v>
      </c>
      <c r="AN108" s="61">
        <v>5143</v>
      </c>
      <c r="AO108" s="61">
        <v>811</v>
      </c>
      <c r="AP108" s="61">
        <v>1897</v>
      </c>
      <c r="AQ108" s="61">
        <v>2480</v>
      </c>
      <c r="AR108" s="61">
        <v>811</v>
      </c>
      <c r="AS108" s="61">
        <v>7392</v>
      </c>
      <c r="AT108" s="61">
        <v>1948</v>
      </c>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row>
    <row r="109" spans="1:91" s="59" customFormat="1" x14ac:dyDescent="0.3">
      <c r="A109" s="86" t="s">
        <v>243</v>
      </c>
      <c r="B109" s="61">
        <v>790021</v>
      </c>
      <c r="C109" s="61">
        <v>143448</v>
      </c>
      <c r="D109" s="61">
        <v>28674</v>
      </c>
      <c r="E109" s="61">
        <v>106035</v>
      </c>
      <c r="F109" s="61">
        <v>110747</v>
      </c>
      <c r="G109" s="61">
        <v>72971</v>
      </c>
      <c r="H109" s="61">
        <v>71464</v>
      </c>
      <c r="I109" s="67">
        <v>20.86</v>
      </c>
      <c r="J109" s="67">
        <v>22.24</v>
      </c>
      <c r="K109" s="67">
        <v>19.2</v>
      </c>
      <c r="L109" s="67">
        <v>22.7</v>
      </c>
      <c r="M109" s="67">
        <v>18.28</v>
      </c>
      <c r="N109" s="67">
        <v>25.54</v>
      </c>
      <c r="O109" s="67">
        <v>17.32</v>
      </c>
      <c r="P109" s="61">
        <v>81627</v>
      </c>
      <c r="Q109" s="61">
        <v>13701</v>
      </c>
      <c r="R109" s="61">
        <v>2976</v>
      </c>
      <c r="S109" s="61">
        <v>17568</v>
      </c>
      <c r="T109" s="61">
        <v>10683</v>
      </c>
      <c r="U109" s="61">
        <v>6921</v>
      </c>
      <c r="V109" s="61">
        <v>5642</v>
      </c>
      <c r="W109" s="61">
        <v>12895</v>
      </c>
      <c r="X109" s="61">
        <v>25166</v>
      </c>
      <c r="Y109" s="61">
        <v>9295</v>
      </c>
      <c r="Z109" s="61">
        <v>19287</v>
      </c>
      <c r="AA109" s="61">
        <v>6648</v>
      </c>
      <c r="AB109" s="61">
        <v>7415</v>
      </c>
      <c r="AC109" s="61">
        <v>41295</v>
      </c>
      <c r="AD109" s="61">
        <v>21446</v>
      </c>
      <c r="AE109" s="67">
        <v>20.21</v>
      </c>
      <c r="AF109" s="67">
        <v>24.3</v>
      </c>
      <c r="AG109" s="67">
        <v>25.32</v>
      </c>
      <c r="AH109" s="67">
        <v>21.12</v>
      </c>
      <c r="AI109" s="67">
        <v>28.3</v>
      </c>
      <c r="AJ109" s="67">
        <v>21.88</v>
      </c>
      <c r="AK109" s="67">
        <v>19.079999999999998</v>
      </c>
      <c r="AL109" s="67">
        <v>25.05</v>
      </c>
      <c r="AM109" s="61">
        <v>1020</v>
      </c>
      <c r="AN109" s="61">
        <v>2614</v>
      </c>
      <c r="AO109" s="61">
        <v>793</v>
      </c>
      <c r="AP109" s="61">
        <v>1478</v>
      </c>
      <c r="AQ109" s="61">
        <v>720</v>
      </c>
      <c r="AR109" s="61">
        <v>771</v>
      </c>
      <c r="AS109" s="61">
        <v>4333</v>
      </c>
      <c r="AT109" s="61">
        <v>1971</v>
      </c>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row>
    <row r="110" spans="1:91" s="59" customFormat="1" x14ac:dyDescent="0.3">
      <c r="A110" s="86" t="s">
        <v>244</v>
      </c>
      <c r="B110" s="61">
        <v>608059</v>
      </c>
      <c r="C110" s="61">
        <v>95997</v>
      </c>
      <c r="D110" s="61">
        <v>10140</v>
      </c>
      <c r="E110" s="61">
        <v>106878</v>
      </c>
      <c r="F110" s="61">
        <v>75909</v>
      </c>
      <c r="G110" s="61">
        <v>58687</v>
      </c>
      <c r="H110" s="61">
        <v>66790</v>
      </c>
      <c r="I110" s="67">
        <v>15.73</v>
      </c>
      <c r="J110" s="67">
        <v>11.35</v>
      </c>
      <c r="K110" s="67">
        <v>16.2</v>
      </c>
      <c r="L110" s="67">
        <v>24.29</v>
      </c>
      <c r="M110" s="67">
        <v>12.26</v>
      </c>
      <c r="N110" s="67">
        <v>15.89</v>
      </c>
      <c r="O110" s="67">
        <v>20.27</v>
      </c>
      <c r="P110" s="61">
        <v>59394</v>
      </c>
      <c r="Q110" s="61">
        <v>8220</v>
      </c>
      <c r="R110" s="61">
        <v>1106</v>
      </c>
      <c r="S110" s="61">
        <v>16628</v>
      </c>
      <c r="T110" s="61">
        <v>6597</v>
      </c>
      <c r="U110" s="61">
        <v>5063</v>
      </c>
      <c r="V110" s="61">
        <v>5282</v>
      </c>
      <c r="W110" s="61">
        <v>7608</v>
      </c>
      <c r="X110" s="61">
        <v>14206</v>
      </c>
      <c r="Y110" s="61">
        <v>6916</v>
      </c>
      <c r="Z110" s="61">
        <v>11384</v>
      </c>
      <c r="AA110" s="61">
        <v>4011</v>
      </c>
      <c r="AB110" s="61">
        <v>5434</v>
      </c>
      <c r="AC110" s="61">
        <v>28064</v>
      </c>
      <c r="AD110" s="61">
        <v>18374</v>
      </c>
      <c r="AE110" s="67">
        <v>13.18</v>
      </c>
      <c r="AF110" s="67">
        <v>14.17</v>
      </c>
      <c r="AG110" s="67">
        <v>11.16</v>
      </c>
      <c r="AH110" s="67">
        <v>7.57</v>
      </c>
      <c r="AI110" s="67">
        <v>10.71</v>
      </c>
      <c r="AJ110" s="67">
        <v>11.21</v>
      </c>
      <c r="AK110" s="67">
        <v>9.44</v>
      </c>
      <c r="AL110" s="67">
        <v>13.9</v>
      </c>
      <c r="AM110" s="61">
        <v>572</v>
      </c>
      <c r="AN110" s="61">
        <v>1276</v>
      </c>
      <c r="AO110" s="61">
        <v>528</v>
      </c>
      <c r="AP110" s="61">
        <v>635</v>
      </c>
      <c r="AQ110" s="61">
        <v>327</v>
      </c>
      <c r="AR110" s="61">
        <v>538</v>
      </c>
      <c r="AS110" s="61">
        <v>2891</v>
      </c>
      <c r="AT110" s="61">
        <v>1454</v>
      </c>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row>
    <row r="111" spans="1:91" s="59" customFormat="1" x14ac:dyDescent="0.3">
      <c r="A111" s="86" t="s">
        <v>245</v>
      </c>
      <c r="B111" s="61">
        <v>587746</v>
      </c>
      <c r="C111" s="61">
        <v>90371</v>
      </c>
      <c r="D111" s="61">
        <v>9591</v>
      </c>
      <c r="E111" s="61">
        <v>113951</v>
      </c>
      <c r="F111" s="61">
        <v>77950</v>
      </c>
      <c r="G111" s="61">
        <v>50699</v>
      </c>
      <c r="H111" s="61">
        <v>66187</v>
      </c>
      <c r="I111" s="67">
        <v>17.78</v>
      </c>
      <c r="J111" s="67">
        <v>13.35</v>
      </c>
      <c r="K111" s="67">
        <v>14.83</v>
      </c>
      <c r="L111" s="67">
        <v>26.73</v>
      </c>
      <c r="M111" s="67">
        <v>16.190000000000001</v>
      </c>
      <c r="N111" s="67">
        <v>18.190000000000001</v>
      </c>
      <c r="O111" s="67">
        <v>22.95</v>
      </c>
      <c r="P111" s="61">
        <v>58777</v>
      </c>
      <c r="Q111" s="61">
        <v>7628</v>
      </c>
      <c r="R111" s="61">
        <v>980</v>
      </c>
      <c r="S111" s="61">
        <v>18754</v>
      </c>
      <c r="T111" s="61">
        <v>6954</v>
      </c>
      <c r="U111" s="61">
        <v>4148</v>
      </c>
      <c r="V111" s="61">
        <v>5376</v>
      </c>
      <c r="W111" s="61">
        <v>6470</v>
      </c>
      <c r="X111" s="61">
        <v>12678</v>
      </c>
      <c r="Y111" s="61">
        <v>6184</v>
      </c>
      <c r="Z111" s="61">
        <v>12528</v>
      </c>
      <c r="AA111" s="61">
        <v>3293</v>
      </c>
      <c r="AB111" s="61">
        <v>5549</v>
      </c>
      <c r="AC111" s="61">
        <v>25831</v>
      </c>
      <c r="AD111" s="61">
        <v>17838</v>
      </c>
      <c r="AE111" s="67">
        <v>12.49</v>
      </c>
      <c r="AF111" s="67">
        <v>15.68</v>
      </c>
      <c r="AG111" s="67">
        <v>14.64</v>
      </c>
      <c r="AH111" s="67">
        <v>15.25</v>
      </c>
      <c r="AI111" s="67">
        <v>13.88</v>
      </c>
      <c r="AJ111" s="67">
        <v>9.57</v>
      </c>
      <c r="AK111" s="67">
        <v>10.68</v>
      </c>
      <c r="AL111" s="67">
        <v>15.15</v>
      </c>
      <c r="AM111" s="61">
        <v>498</v>
      </c>
      <c r="AN111" s="61">
        <v>1014</v>
      </c>
      <c r="AO111" s="61">
        <v>480</v>
      </c>
      <c r="AP111" s="61">
        <v>877</v>
      </c>
      <c r="AQ111" s="61">
        <v>281</v>
      </c>
      <c r="AR111" s="61">
        <v>518</v>
      </c>
      <c r="AS111" s="61">
        <v>2600</v>
      </c>
      <c r="AT111" s="61">
        <v>1362</v>
      </c>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row>
    <row r="112" spans="1:91" s="59" customFormat="1" x14ac:dyDescent="0.3">
      <c r="A112" s="86" t="s">
        <v>274</v>
      </c>
      <c r="B112" s="61">
        <v>545288</v>
      </c>
      <c r="C112" s="61">
        <v>90979</v>
      </c>
      <c r="D112" s="61">
        <v>8458</v>
      </c>
      <c r="E112" s="61">
        <v>90437</v>
      </c>
      <c r="F112" s="61">
        <v>75256</v>
      </c>
      <c r="G112" s="61">
        <v>42531</v>
      </c>
      <c r="H112" s="61">
        <v>66269</v>
      </c>
      <c r="I112" s="67">
        <v>14.53</v>
      </c>
      <c r="J112" s="67">
        <v>12.95</v>
      </c>
      <c r="K112" s="67">
        <v>10.52</v>
      </c>
      <c r="L112" s="67">
        <v>15.74</v>
      </c>
      <c r="M112" s="67">
        <v>15.87</v>
      </c>
      <c r="N112" s="67">
        <v>14.16</v>
      </c>
      <c r="O112" s="67">
        <v>20.85</v>
      </c>
      <c r="P112" s="61">
        <v>50905</v>
      </c>
      <c r="Q112" s="61">
        <v>7608</v>
      </c>
      <c r="R112" s="61">
        <v>650</v>
      </c>
      <c r="S112" s="61">
        <v>13874</v>
      </c>
      <c r="T112" s="61">
        <v>6609</v>
      </c>
      <c r="U112" s="61">
        <v>3326</v>
      </c>
      <c r="V112" s="61">
        <v>5182</v>
      </c>
      <c r="W112" s="61">
        <v>6562</v>
      </c>
      <c r="X112" s="61">
        <v>12781</v>
      </c>
      <c r="Y112" s="61">
        <v>6009</v>
      </c>
      <c r="Z112" s="61">
        <v>14574</v>
      </c>
      <c r="AA112" s="61">
        <v>2547</v>
      </c>
      <c r="AB112" s="61">
        <v>5329</v>
      </c>
      <c r="AC112" s="61">
        <v>26040</v>
      </c>
      <c r="AD112" s="61">
        <v>17136</v>
      </c>
      <c r="AE112" s="67">
        <v>11.92</v>
      </c>
      <c r="AF112" s="67">
        <v>13.71</v>
      </c>
      <c r="AG112" s="67">
        <v>12.97</v>
      </c>
      <c r="AH112" s="67">
        <v>13.71</v>
      </c>
      <c r="AI112" s="67">
        <v>19.739999999999998</v>
      </c>
      <c r="AJ112" s="67">
        <v>9.6300000000000008</v>
      </c>
      <c r="AK112" s="67">
        <v>11.01</v>
      </c>
      <c r="AL112" s="67">
        <v>15.13</v>
      </c>
      <c r="AM112" s="61">
        <v>502</v>
      </c>
      <c r="AN112" s="61">
        <v>1011</v>
      </c>
      <c r="AO112" s="61">
        <v>500</v>
      </c>
      <c r="AP112" s="61">
        <v>987</v>
      </c>
      <c r="AQ112" s="61">
        <v>226</v>
      </c>
      <c r="AR112" s="61">
        <v>470</v>
      </c>
      <c r="AS112" s="61">
        <v>2615</v>
      </c>
      <c r="AT112" s="61">
        <v>1298</v>
      </c>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row>
    <row r="113" spans="1:91" s="59" customFormat="1" x14ac:dyDescent="0.3">
      <c r="A113" s="86" t="s">
        <v>275</v>
      </c>
      <c r="B113" s="61">
        <v>525487</v>
      </c>
      <c r="C113" s="61">
        <v>87583</v>
      </c>
      <c r="D113" s="61">
        <v>9301</v>
      </c>
      <c r="E113" s="61">
        <v>71195</v>
      </c>
      <c r="F113" s="61">
        <v>74788</v>
      </c>
      <c r="G113" s="61">
        <v>39866</v>
      </c>
      <c r="H113" s="61">
        <v>69312</v>
      </c>
      <c r="I113" s="67">
        <v>16.54</v>
      </c>
      <c r="J113" s="67">
        <v>13.93</v>
      </c>
      <c r="K113" s="67">
        <v>12.25</v>
      </c>
      <c r="L113" s="67">
        <v>18.5</v>
      </c>
      <c r="M113" s="67">
        <v>17.309999999999999</v>
      </c>
      <c r="N113" s="67">
        <v>14.64</v>
      </c>
      <c r="O113" s="67">
        <v>23.9</v>
      </c>
      <c r="P113" s="61">
        <v>47036</v>
      </c>
      <c r="Q113" s="61">
        <v>6906</v>
      </c>
      <c r="R113" s="61">
        <v>633</v>
      </c>
      <c r="S113" s="61">
        <v>11078</v>
      </c>
      <c r="T113" s="61">
        <v>6394</v>
      </c>
      <c r="U113" s="61">
        <v>3001</v>
      </c>
      <c r="V113" s="61">
        <v>5742</v>
      </c>
      <c r="W113" s="61">
        <v>6048</v>
      </c>
      <c r="X113" s="61">
        <v>13367</v>
      </c>
      <c r="Y113" s="61">
        <v>5854</v>
      </c>
      <c r="Z113" s="61">
        <v>13422</v>
      </c>
      <c r="AA113" s="61">
        <v>2666</v>
      </c>
      <c r="AB113" s="61">
        <v>5405</v>
      </c>
      <c r="AC113" s="61">
        <v>24136</v>
      </c>
      <c r="AD113" s="61">
        <v>16686</v>
      </c>
      <c r="AE113" s="67">
        <v>13.35</v>
      </c>
      <c r="AF113" s="67">
        <v>16.11</v>
      </c>
      <c r="AG113" s="67">
        <v>13.64</v>
      </c>
      <c r="AH113" s="67">
        <v>12.78</v>
      </c>
      <c r="AI113" s="67">
        <v>17.25</v>
      </c>
      <c r="AJ113" s="67">
        <v>11.47</v>
      </c>
      <c r="AK113" s="67">
        <v>11.48</v>
      </c>
      <c r="AL113" s="67">
        <v>17.25</v>
      </c>
      <c r="AM113" s="61">
        <v>447</v>
      </c>
      <c r="AN113" s="61">
        <v>1089</v>
      </c>
      <c r="AO113" s="61">
        <v>501</v>
      </c>
      <c r="AP113" s="61">
        <v>839</v>
      </c>
      <c r="AQ113" s="61">
        <v>235</v>
      </c>
      <c r="AR113" s="61">
        <v>474</v>
      </c>
      <c r="AS113" s="61">
        <v>2011</v>
      </c>
      <c r="AT113" s="61">
        <v>1311</v>
      </c>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c r="CJ113" s="57"/>
      <c r="CK113" s="57"/>
      <c r="CL113" s="57"/>
      <c r="CM113" s="57"/>
    </row>
    <row r="114" spans="1:91" s="59" customFormat="1" x14ac:dyDescent="0.3">
      <c r="A114" s="86" t="s">
        <v>276</v>
      </c>
      <c r="B114" s="61">
        <v>596273</v>
      </c>
      <c r="C114" s="61">
        <v>99224</v>
      </c>
      <c r="D114" s="61">
        <v>12831</v>
      </c>
      <c r="E114" s="61">
        <v>75842</v>
      </c>
      <c r="F114" s="61">
        <v>86806</v>
      </c>
      <c r="G114" s="61">
        <v>47313</v>
      </c>
      <c r="H114" s="61">
        <v>74007</v>
      </c>
      <c r="I114" s="67">
        <v>19.37</v>
      </c>
      <c r="J114" s="67">
        <v>16.12</v>
      </c>
      <c r="K114" s="67">
        <v>23.23</v>
      </c>
      <c r="L114" s="67">
        <v>22.48</v>
      </c>
      <c r="M114" s="67">
        <v>20.38</v>
      </c>
      <c r="N114" s="67">
        <v>19.579999999999998</v>
      </c>
      <c r="O114" s="67">
        <v>25.34</v>
      </c>
      <c r="P114" s="61">
        <v>55048</v>
      </c>
      <c r="Q114" s="61">
        <v>8301</v>
      </c>
      <c r="R114" s="61">
        <v>1167</v>
      </c>
      <c r="S114" s="61">
        <v>11847</v>
      </c>
      <c r="T114" s="61">
        <v>7716</v>
      </c>
      <c r="U114" s="61">
        <v>3940</v>
      </c>
      <c r="V114" s="61">
        <v>5903</v>
      </c>
      <c r="W114" s="61">
        <v>6689</v>
      </c>
      <c r="X114" s="61">
        <v>14349</v>
      </c>
      <c r="Y114" s="61">
        <v>6562</v>
      </c>
      <c r="Z114" s="61">
        <v>15985</v>
      </c>
      <c r="AA114" s="61">
        <v>3285</v>
      </c>
      <c r="AB114" s="61">
        <v>5980</v>
      </c>
      <c r="AC114" s="61">
        <v>28369</v>
      </c>
      <c r="AD114" s="61">
        <v>18005</v>
      </c>
      <c r="AE114" s="67">
        <v>14.69</v>
      </c>
      <c r="AF114" s="67">
        <v>18.54</v>
      </c>
      <c r="AG114" s="67">
        <v>15.34</v>
      </c>
      <c r="AH114" s="67">
        <v>14.81</v>
      </c>
      <c r="AI114" s="67">
        <v>18.670000000000002</v>
      </c>
      <c r="AJ114" s="67">
        <v>12.63</v>
      </c>
      <c r="AK114" s="67">
        <v>15.05</v>
      </c>
      <c r="AL114" s="67">
        <v>18.559999999999999</v>
      </c>
      <c r="AM114" s="61">
        <v>504</v>
      </c>
      <c r="AN114" s="61">
        <v>1226</v>
      </c>
      <c r="AO114" s="61">
        <v>583</v>
      </c>
      <c r="AP114" s="61">
        <v>1072</v>
      </c>
      <c r="AQ114" s="61">
        <v>274</v>
      </c>
      <c r="AR114" s="61">
        <v>536</v>
      </c>
      <c r="AS114" s="61">
        <v>2686</v>
      </c>
      <c r="AT114" s="61">
        <v>1421</v>
      </c>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row>
    <row r="115" spans="1:91" s="59" customFormat="1" x14ac:dyDescent="0.3">
      <c r="A115" s="86" t="s">
        <v>277</v>
      </c>
      <c r="B115" s="61">
        <v>650510</v>
      </c>
      <c r="C115" s="61">
        <v>102227</v>
      </c>
      <c r="D115" s="61">
        <v>26227</v>
      </c>
      <c r="E115" s="61">
        <v>78098</v>
      </c>
      <c r="F115" s="61">
        <v>97154</v>
      </c>
      <c r="G115" s="61">
        <v>54950</v>
      </c>
      <c r="H115" s="61">
        <v>79676</v>
      </c>
      <c r="I115" s="67">
        <v>21.15</v>
      </c>
      <c r="J115" s="67">
        <v>17.87</v>
      </c>
      <c r="K115" s="67">
        <v>34.4</v>
      </c>
      <c r="L115" s="67">
        <v>26.3</v>
      </c>
      <c r="M115" s="67">
        <v>21.89</v>
      </c>
      <c r="N115" s="67">
        <v>22.89</v>
      </c>
      <c r="O115" s="67">
        <v>23.4</v>
      </c>
      <c r="P115" s="61">
        <v>63086</v>
      </c>
      <c r="Q115" s="61">
        <v>9236</v>
      </c>
      <c r="R115" s="61">
        <v>3442</v>
      </c>
      <c r="S115" s="61">
        <v>12122</v>
      </c>
      <c r="T115" s="61">
        <v>8842</v>
      </c>
      <c r="U115" s="61">
        <v>4878</v>
      </c>
      <c r="V115" s="61">
        <v>6899</v>
      </c>
      <c r="W115" s="61">
        <v>7159</v>
      </c>
      <c r="X115" s="61">
        <v>15925</v>
      </c>
      <c r="Y115" s="61">
        <v>7012</v>
      </c>
      <c r="Z115" s="61">
        <v>14723</v>
      </c>
      <c r="AA115" s="61">
        <v>3482</v>
      </c>
      <c r="AB115" s="61">
        <v>6035</v>
      </c>
      <c r="AC115" s="61">
        <v>28041</v>
      </c>
      <c r="AD115" s="61">
        <v>19851</v>
      </c>
      <c r="AE115" s="67">
        <v>16.510000000000002</v>
      </c>
      <c r="AF115" s="67">
        <v>19.63</v>
      </c>
      <c r="AG115" s="67">
        <v>16.71</v>
      </c>
      <c r="AH115" s="67">
        <v>15.51</v>
      </c>
      <c r="AI115" s="67">
        <v>16.510000000000002</v>
      </c>
      <c r="AJ115" s="67">
        <v>12.7</v>
      </c>
      <c r="AK115" s="67">
        <v>18.78</v>
      </c>
      <c r="AL115" s="67">
        <v>19.64</v>
      </c>
      <c r="AM115" s="61">
        <v>571</v>
      </c>
      <c r="AN115" s="61">
        <v>1366</v>
      </c>
      <c r="AO115" s="61">
        <v>581</v>
      </c>
      <c r="AP115" s="61">
        <v>1082</v>
      </c>
      <c r="AQ115" s="61">
        <v>295</v>
      </c>
      <c r="AR115" s="61">
        <v>565</v>
      </c>
      <c r="AS115" s="61">
        <v>3068</v>
      </c>
      <c r="AT115" s="61">
        <v>1707</v>
      </c>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row>
    <row r="116" spans="1:91" s="59" customFormat="1" x14ac:dyDescent="0.3">
      <c r="A116" s="86" t="s">
        <v>278</v>
      </c>
      <c r="B116" s="61">
        <v>817832</v>
      </c>
      <c r="C116" s="61">
        <v>139392</v>
      </c>
      <c r="D116" s="61">
        <v>63928</v>
      </c>
      <c r="E116" s="61">
        <v>85879</v>
      </c>
      <c r="F116" s="61">
        <v>134883</v>
      </c>
      <c r="G116" s="61">
        <v>74087</v>
      </c>
      <c r="H116" s="61">
        <v>86177</v>
      </c>
      <c r="I116" s="67">
        <v>28.81</v>
      </c>
      <c r="J116" s="67">
        <v>29.96</v>
      </c>
      <c r="K116" s="67">
        <v>45.48</v>
      </c>
      <c r="L116" s="67">
        <v>32.07</v>
      </c>
      <c r="M116" s="67">
        <v>26.23</v>
      </c>
      <c r="N116" s="67">
        <v>29.64</v>
      </c>
      <c r="O116" s="67">
        <v>30.26</v>
      </c>
      <c r="P116" s="61">
        <v>84799</v>
      </c>
      <c r="Q116" s="61">
        <v>14463</v>
      </c>
      <c r="R116" s="61">
        <v>8968</v>
      </c>
      <c r="S116" s="61">
        <v>13554</v>
      </c>
      <c r="T116" s="61">
        <v>12578</v>
      </c>
      <c r="U116" s="61">
        <v>7086</v>
      </c>
      <c r="V116" s="61">
        <v>7400</v>
      </c>
      <c r="W116" s="61">
        <v>11169</v>
      </c>
      <c r="X116" s="61">
        <v>28428</v>
      </c>
      <c r="Y116" s="61">
        <v>8389</v>
      </c>
      <c r="Z116" s="61">
        <v>16339</v>
      </c>
      <c r="AA116" s="61">
        <v>8242</v>
      </c>
      <c r="AB116" s="61">
        <v>6486</v>
      </c>
      <c r="AC116" s="61">
        <v>39755</v>
      </c>
      <c r="AD116" s="61">
        <v>20583</v>
      </c>
      <c r="AE116" s="67">
        <v>22.6</v>
      </c>
      <c r="AF116" s="67">
        <v>33.31</v>
      </c>
      <c r="AG116" s="67">
        <v>32.06</v>
      </c>
      <c r="AH116" s="67">
        <v>23.7</v>
      </c>
      <c r="AI116" s="67">
        <v>32.020000000000003</v>
      </c>
      <c r="AJ116" s="67">
        <v>23.59</v>
      </c>
      <c r="AK116" s="67">
        <v>31.6</v>
      </c>
      <c r="AL116" s="67">
        <v>31.48</v>
      </c>
      <c r="AM116" s="61">
        <v>942</v>
      </c>
      <c r="AN116" s="61">
        <v>2845</v>
      </c>
      <c r="AO116" s="61">
        <v>769</v>
      </c>
      <c r="AP116" s="61">
        <v>1178</v>
      </c>
      <c r="AQ116" s="61">
        <v>790</v>
      </c>
      <c r="AR116" s="61">
        <v>649</v>
      </c>
      <c r="AS116" s="61">
        <v>5258</v>
      </c>
      <c r="AT116" s="61">
        <v>2032</v>
      </c>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row>
    <row r="117" spans="1:91" s="59" customFormat="1" x14ac:dyDescent="0.3">
      <c r="A117" s="86" t="s">
        <v>279</v>
      </c>
      <c r="B117" s="61">
        <v>1254382</v>
      </c>
      <c r="C117" s="61">
        <v>237505</v>
      </c>
      <c r="D117" s="61">
        <v>187365</v>
      </c>
      <c r="E117" s="61">
        <v>132757</v>
      </c>
      <c r="F117" s="61">
        <v>210125</v>
      </c>
      <c r="G117" s="61">
        <v>110462</v>
      </c>
      <c r="H117" s="61">
        <v>94177</v>
      </c>
      <c r="I117" s="67">
        <v>37.450000000000003</v>
      </c>
      <c r="J117" s="67">
        <v>40.24</v>
      </c>
      <c r="K117" s="67">
        <v>44.93</v>
      </c>
      <c r="L117" s="67">
        <v>36.26</v>
      </c>
      <c r="M117" s="67">
        <v>33.729999999999997</v>
      </c>
      <c r="N117" s="67">
        <v>44.82</v>
      </c>
      <c r="O117" s="67">
        <v>33.72</v>
      </c>
      <c r="P117" s="61">
        <v>143687</v>
      </c>
      <c r="Q117" s="61">
        <v>28572</v>
      </c>
      <c r="R117" s="61">
        <v>25325</v>
      </c>
      <c r="S117" s="61">
        <v>20826</v>
      </c>
      <c r="T117" s="61">
        <v>20929</v>
      </c>
      <c r="U117" s="61">
        <v>12117</v>
      </c>
      <c r="V117" s="61">
        <v>8218</v>
      </c>
      <c r="W117" s="61">
        <v>28382</v>
      </c>
      <c r="X117" s="61">
        <v>45193</v>
      </c>
      <c r="Y117" s="61">
        <v>9547</v>
      </c>
      <c r="Z117" s="61">
        <v>22608</v>
      </c>
      <c r="AA117" s="61">
        <v>25481</v>
      </c>
      <c r="AB117" s="61">
        <v>7278</v>
      </c>
      <c r="AC117" s="61">
        <v>75481</v>
      </c>
      <c r="AD117" s="61">
        <v>23536</v>
      </c>
      <c r="AE117" s="67">
        <v>36.590000000000003</v>
      </c>
      <c r="AF117" s="67">
        <v>47.93</v>
      </c>
      <c r="AG117" s="67">
        <v>32.06</v>
      </c>
      <c r="AH117" s="67">
        <v>33.840000000000003</v>
      </c>
      <c r="AI117" s="67">
        <v>44.81</v>
      </c>
      <c r="AJ117" s="67">
        <v>25.79</v>
      </c>
      <c r="AK117" s="67">
        <v>39.68</v>
      </c>
      <c r="AL117" s="67">
        <v>40.67</v>
      </c>
      <c r="AM117" s="61">
        <v>2526</v>
      </c>
      <c r="AN117" s="61">
        <v>6300</v>
      </c>
      <c r="AO117" s="61">
        <v>884</v>
      </c>
      <c r="AP117" s="61">
        <v>1998</v>
      </c>
      <c r="AQ117" s="61">
        <v>3368</v>
      </c>
      <c r="AR117" s="61">
        <v>766</v>
      </c>
      <c r="AS117" s="61">
        <v>10454</v>
      </c>
      <c r="AT117" s="61">
        <v>2274</v>
      </c>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row>
    <row r="118" spans="1:91" s="59" customFormat="1" x14ac:dyDescent="0.3">
      <c r="A118" s="86" t="s">
        <v>280</v>
      </c>
      <c r="B118" s="61">
        <v>1575955</v>
      </c>
      <c r="C118" s="61">
        <v>281245</v>
      </c>
      <c r="D118" s="61">
        <v>290210</v>
      </c>
      <c r="E118" s="61">
        <v>187168</v>
      </c>
      <c r="F118" s="61">
        <v>270554</v>
      </c>
      <c r="G118" s="61">
        <v>129479</v>
      </c>
      <c r="H118" s="61">
        <v>94763</v>
      </c>
      <c r="I118" s="67">
        <v>52.38</v>
      </c>
      <c r="J118" s="67">
        <v>57.09</v>
      </c>
      <c r="K118" s="67">
        <v>61.7</v>
      </c>
      <c r="L118" s="67">
        <v>49.45</v>
      </c>
      <c r="M118" s="67">
        <v>47.07</v>
      </c>
      <c r="N118" s="67">
        <v>60.44</v>
      </c>
      <c r="O118" s="67">
        <v>38.049999999999997</v>
      </c>
      <c r="P118" s="61">
        <v>197745</v>
      </c>
      <c r="Q118" s="61">
        <v>37845</v>
      </c>
      <c r="R118" s="61">
        <v>42030</v>
      </c>
      <c r="S118" s="61">
        <v>28866</v>
      </c>
      <c r="T118" s="61">
        <v>29339</v>
      </c>
      <c r="U118" s="61">
        <v>15736</v>
      </c>
      <c r="V118" s="61">
        <v>8774</v>
      </c>
      <c r="W118" s="61">
        <v>39595</v>
      </c>
      <c r="X118" s="61">
        <v>50120</v>
      </c>
      <c r="Y118" s="61">
        <v>9751</v>
      </c>
      <c r="Z118" s="61">
        <v>26414</v>
      </c>
      <c r="AA118" s="61">
        <v>26980</v>
      </c>
      <c r="AB118" s="61">
        <v>7753</v>
      </c>
      <c r="AC118" s="61">
        <v>96466</v>
      </c>
      <c r="AD118" s="61">
        <v>24166</v>
      </c>
      <c r="AE118" s="67">
        <v>56.01</v>
      </c>
      <c r="AF118" s="67">
        <v>68.69</v>
      </c>
      <c r="AG118" s="67">
        <v>33.729999999999997</v>
      </c>
      <c r="AH118" s="67">
        <v>44.04</v>
      </c>
      <c r="AI118" s="67">
        <v>66.010000000000005</v>
      </c>
      <c r="AJ118" s="67">
        <v>30.21</v>
      </c>
      <c r="AK118" s="67">
        <v>60.75</v>
      </c>
      <c r="AL118" s="67">
        <v>42.49</v>
      </c>
      <c r="AM118" s="61">
        <v>4249</v>
      </c>
      <c r="AN118" s="61">
        <v>8093</v>
      </c>
      <c r="AO118" s="61">
        <v>924</v>
      </c>
      <c r="AP118" s="61">
        <v>2558</v>
      </c>
      <c r="AQ118" s="61">
        <v>4339</v>
      </c>
      <c r="AR118" s="61">
        <v>906</v>
      </c>
      <c r="AS118" s="61">
        <v>14222</v>
      </c>
      <c r="AT118" s="61">
        <v>2555</v>
      </c>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row>
    <row r="119" spans="1:91" s="59" customFormat="1" x14ac:dyDescent="0.3">
      <c r="A119" s="86" t="s">
        <v>281</v>
      </c>
      <c r="B119" s="61">
        <v>1639516</v>
      </c>
      <c r="C119" s="61">
        <v>286778</v>
      </c>
      <c r="D119" s="61">
        <v>300558</v>
      </c>
      <c r="E119" s="61">
        <v>212470</v>
      </c>
      <c r="F119" s="61">
        <v>283913</v>
      </c>
      <c r="G119" s="61">
        <v>132896</v>
      </c>
      <c r="H119" s="61">
        <v>94250</v>
      </c>
      <c r="I119" s="67">
        <v>65.08</v>
      </c>
      <c r="J119" s="67">
        <v>68.959999999999994</v>
      </c>
      <c r="K119" s="67">
        <v>67.92</v>
      </c>
      <c r="L119" s="67">
        <v>65.239999999999995</v>
      </c>
      <c r="M119" s="67">
        <v>64.45</v>
      </c>
      <c r="N119" s="67">
        <v>74.27</v>
      </c>
      <c r="O119" s="67">
        <v>39.090000000000003</v>
      </c>
      <c r="P119" s="61">
        <v>217440</v>
      </c>
      <c r="Q119" s="61">
        <v>41710</v>
      </c>
      <c r="R119" s="61">
        <v>44787</v>
      </c>
      <c r="S119" s="61">
        <v>35491</v>
      </c>
      <c r="T119" s="61">
        <v>31662</v>
      </c>
      <c r="U119" s="61">
        <v>16843</v>
      </c>
      <c r="V119" s="61">
        <v>9182</v>
      </c>
      <c r="W119" s="61">
        <v>40919</v>
      </c>
      <c r="X119" s="61">
        <v>50867</v>
      </c>
      <c r="Y119" s="61">
        <v>9858</v>
      </c>
      <c r="Z119" s="61">
        <v>27277</v>
      </c>
      <c r="AA119" s="61">
        <v>26960</v>
      </c>
      <c r="AB119" s="61">
        <v>8074</v>
      </c>
      <c r="AC119" s="61">
        <v>97985</v>
      </c>
      <c r="AD119" s="61">
        <v>24838</v>
      </c>
      <c r="AE119" s="67">
        <v>66.44</v>
      </c>
      <c r="AF119" s="67">
        <v>76.709999999999994</v>
      </c>
      <c r="AG119" s="67">
        <v>44.17</v>
      </c>
      <c r="AH119" s="67">
        <v>57.63</v>
      </c>
      <c r="AI119" s="67">
        <v>80.010000000000005</v>
      </c>
      <c r="AJ119" s="67">
        <v>42.48</v>
      </c>
      <c r="AK119" s="67">
        <v>74.75</v>
      </c>
      <c r="AL119" s="67">
        <v>53.31</v>
      </c>
      <c r="AM119" s="61">
        <v>4597</v>
      </c>
      <c r="AN119" s="61">
        <v>8842</v>
      </c>
      <c r="AO119" s="61">
        <v>944</v>
      </c>
      <c r="AP119" s="61">
        <v>2770</v>
      </c>
      <c r="AQ119" s="61">
        <v>4823</v>
      </c>
      <c r="AR119" s="61">
        <v>973</v>
      </c>
      <c r="AS119" s="61">
        <v>16136</v>
      </c>
      <c r="AT119" s="61">
        <v>2625</v>
      </c>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row>
    <row r="120" spans="1:91" s="59" customFormat="1" x14ac:dyDescent="0.3">
      <c r="A120" s="86" t="s">
        <v>282</v>
      </c>
      <c r="B120" s="61">
        <v>1623114</v>
      </c>
      <c r="C120" s="61">
        <v>285241</v>
      </c>
      <c r="D120" s="61">
        <v>292642</v>
      </c>
      <c r="E120" s="61">
        <v>226498</v>
      </c>
      <c r="F120" s="61">
        <v>264686</v>
      </c>
      <c r="G120" s="61">
        <v>131323</v>
      </c>
      <c r="H120" s="61">
        <v>102878</v>
      </c>
      <c r="I120" s="67">
        <v>52.08</v>
      </c>
      <c r="J120" s="67">
        <v>53.88</v>
      </c>
      <c r="K120" s="67">
        <v>60.11</v>
      </c>
      <c r="L120" s="67">
        <v>59.4</v>
      </c>
      <c r="M120" s="67">
        <v>43.51</v>
      </c>
      <c r="N120" s="67">
        <v>55.24</v>
      </c>
      <c r="O120" s="67">
        <v>46.91</v>
      </c>
      <c r="P120" s="61">
        <v>210897</v>
      </c>
      <c r="Q120" s="61">
        <v>39136</v>
      </c>
      <c r="R120" s="61">
        <v>42836</v>
      </c>
      <c r="S120" s="61">
        <v>38837</v>
      </c>
      <c r="T120" s="61">
        <v>28655</v>
      </c>
      <c r="U120" s="61">
        <v>16118</v>
      </c>
      <c r="V120" s="61">
        <v>10507</v>
      </c>
      <c r="W120" s="61">
        <v>38177</v>
      </c>
      <c r="X120" s="61">
        <v>48316</v>
      </c>
      <c r="Y120" s="61">
        <v>10328</v>
      </c>
      <c r="Z120" s="61">
        <v>28469</v>
      </c>
      <c r="AA120" s="61">
        <v>25733</v>
      </c>
      <c r="AB120" s="61">
        <v>7957</v>
      </c>
      <c r="AC120" s="61">
        <v>97631</v>
      </c>
      <c r="AD120" s="61">
        <v>28628</v>
      </c>
      <c r="AE120" s="67">
        <v>47.32</v>
      </c>
      <c r="AF120" s="67">
        <v>58.72</v>
      </c>
      <c r="AG120" s="67">
        <v>44.01</v>
      </c>
      <c r="AH120" s="67">
        <v>47.6</v>
      </c>
      <c r="AI120" s="67">
        <v>57</v>
      </c>
      <c r="AJ120" s="67">
        <v>38.01</v>
      </c>
      <c r="AK120" s="67">
        <v>58.53</v>
      </c>
      <c r="AL120" s="67">
        <v>50.01</v>
      </c>
      <c r="AM120" s="61">
        <v>3718</v>
      </c>
      <c r="AN120" s="61">
        <v>7716</v>
      </c>
      <c r="AO120" s="61">
        <v>1038</v>
      </c>
      <c r="AP120" s="61">
        <v>2930</v>
      </c>
      <c r="AQ120" s="61">
        <v>4495</v>
      </c>
      <c r="AR120" s="61">
        <v>951</v>
      </c>
      <c r="AS120" s="61">
        <v>14998</v>
      </c>
      <c r="AT120" s="61">
        <v>3291</v>
      </c>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row>
    <row r="121" spans="1:91" s="59" customFormat="1" x14ac:dyDescent="0.3">
      <c r="A121" s="86" t="s">
        <v>283</v>
      </c>
      <c r="B121" s="61">
        <v>1445016</v>
      </c>
      <c r="C121" s="61">
        <v>239096</v>
      </c>
      <c r="D121" s="61">
        <v>223536</v>
      </c>
      <c r="E121" s="61">
        <v>237010</v>
      </c>
      <c r="F121" s="61">
        <v>213088</v>
      </c>
      <c r="G121" s="61">
        <v>121055</v>
      </c>
      <c r="H121" s="61">
        <v>108692</v>
      </c>
      <c r="I121" s="67">
        <v>52.71</v>
      </c>
      <c r="J121" s="67">
        <v>50.75</v>
      </c>
      <c r="K121" s="67">
        <v>56.27</v>
      </c>
      <c r="L121" s="67">
        <v>67.790000000000006</v>
      </c>
      <c r="M121" s="67">
        <v>46.71</v>
      </c>
      <c r="N121" s="67">
        <v>51.72</v>
      </c>
      <c r="O121" s="67">
        <v>54.49</v>
      </c>
      <c r="P121" s="61">
        <v>187389</v>
      </c>
      <c r="Q121" s="61">
        <v>31769</v>
      </c>
      <c r="R121" s="61">
        <v>31566</v>
      </c>
      <c r="S121" s="61">
        <v>42549</v>
      </c>
      <c r="T121" s="61">
        <v>23552</v>
      </c>
      <c r="U121" s="61">
        <v>14049</v>
      </c>
      <c r="V121" s="61">
        <v>11787</v>
      </c>
      <c r="W121" s="61">
        <v>21925</v>
      </c>
      <c r="X121" s="61">
        <v>38667</v>
      </c>
      <c r="Y121" s="61">
        <v>10794</v>
      </c>
      <c r="Z121" s="61">
        <v>27488</v>
      </c>
      <c r="AA121" s="61">
        <v>15113</v>
      </c>
      <c r="AB121" s="61">
        <v>8305</v>
      </c>
      <c r="AC121" s="61">
        <v>87253</v>
      </c>
      <c r="AD121" s="61">
        <v>29552</v>
      </c>
      <c r="AE121" s="67">
        <v>36.94</v>
      </c>
      <c r="AF121" s="67">
        <v>45.7</v>
      </c>
      <c r="AG121" s="67">
        <v>48.49</v>
      </c>
      <c r="AH121" s="67">
        <v>50.46</v>
      </c>
      <c r="AI121" s="67">
        <v>41.03</v>
      </c>
      <c r="AJ121" s="67">
        <v>39.5</v>
      </c>
      <c r="AK121" s="67">
        <v>57.03</v>
      </c>
      <c r="AL121" s="67">
        <v>58.3</v>
      </c>
      <c r="AM121" s="61">
        <v>2032</v>
      </c>
      <c r="AN121" s="61">
        <v>5678</v>
      </c>
      <c r="AO121" s="61">
        <v>1082</v>
      </c>
      <c r="AP121" s="61">
        <v>2776</v>
      </c>
      <c r="AQ121" s="61">
        <v>2021</v>
      </c>
      <c r="AR121" s="61">
        <v>966</v>
      </c>
      <c r="AS121" s="61">
        <v>13566</v>
      </c>
      <c r="AT121" s="61">
        <v>3647</v>
      </c>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row>
    <row r="122" spans="1:91" s="59" customFormat="1" x14ac:dyDescent="0.3">
      <c r="A122" s="86" t="s">
        <v>284</v>
      </c>
      <c r="B122" s="61">
        <v>1090171</v>
      </c>
      <c r="C122" s="61">
        <v>178480</v>
      </c>
      <c r="D122" s="61">
        <v>24137</v>
      </c>
      <c r="E122" s="61">
        <v>243705</v>
      </c>
      <c r="F122" s="61">
        <v>155251</v>
      </c>
      <c r="G122" s="61">
        <v>102501</v>
      </c>
      <c r="H122" s="61">
        <v>110792</v>
      </c>
      <c r="I122" s="67">
        <v>45.33</v>
      </c>
      <c r="J122" s="67">
        <v>40.65</v>
      </c>
      <c r="K122" s="67">
        <v>43.87</v>
      </c>
      <c r="L122" s="67">
        <v>67.84</v>
      </c>
      <c r="M122" s="67">
        <v>39.79</v>
      </c>
      <c r="N122" s="67">
        <v>39.11</v>
      </c>
      <c r="O122" s="67">
        <v>49.41</v>
      </c>
      <c r="P122" s="61">
        <v>141950</v>
      </c>
      <c r="Q122" s="61">
        <v>22699</v>
      </c>
      <c r="R122" s="61">
        <v>4235</v>
      </c>
      <c r="S122" s="61">
        <v>43875</v>
      </c>
      <c r="T122" s="61">
        <v>17846</v>
      </c>
      <c r="U122" s="61">
        <v>11615</v>
      </c>
      <c r="V122" s="61">
        <v>12638</v>
      </c>
      <c r="W122" s="61">
        <v>10303</v>
      </c>
      <c r="X122" s="61">
        <v>23700</v>
      </c>
      <c r="Y122" s="61">
        <v>10663</v>
      </c>
      <c r="Z122" s="61">
        <v>25343</v>
      </c>
      <c r="AA122" s="61">
        <v>6826</v>
      </c>
      <c r="AB122" s="61">
        <v>8195</v>
      </c>
      <c r="AC122" s="61">
        <v>64070</v>
      </c>
      <c r="AD122" s="61">
        <v>29380</v>
      </c>
      <c r="AE122" s="67">
        <v>30.3</v>
      </c>
      <c r="AF122" s="67">
        <v>32.89</v>
      </c>
      <c r="AG122" s="67">
        <v>41.48</v>
      </c>
      <c r="AH122" s="67">
        <v>38.94</v>
      </c>
      <c r="AI122" s="67">
        <v>33.479999999999997</v>
      </c>
      <c r="AJ122" s="67">
        <v>30.92</v>
      </c>
      <c r="AK122" s="67">
        <v>42.5</v>
      </c>
      <c r="AL122" s="67">
        <v>52.07</v>
      </c>
      <c r="AM122" s="61">
        <v>1091</v>
      </c>
      <c r="AN122" s="61">
        <v>2949</v>
      </c>
      <c r="AO122" s="61">
        <v>1082</v>
      </c>
      <c r="AP122" s="61">
        <v>2505</v>
      </c>
      <c r="AQ122" s="61">
        <v>789</v>
      </c>
      <c r="AR122" s="61">
        <v>958</v>
      </c>
      <c r="AS122" s="61">
        <v>9790</v>
      </c>
      <c r="AT122" s="61">
        <v>3534</v>
      </c>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row>
    <row r="123" spans="1:91" s="59" customFormat="1" x14ac:dyDescent="0.3">
      <c r="A123" s="86" t="s">
        <v>285</v>
      </c>
      <c r="B123" s="61">
        <v>1053490</v>
      </c>
      <c r="C123" s="61">
        <v>163902</v>
      </c>
      <c r="D123" s="61">
        <v>16446</v>
      </c>
      <c r="E123" s="61">
        <v>246916</v>
      </c>
      <c r="F123" s="61">
        <v>159287</v>
      </c>
      <c r="G123" s="61">
        <v>95383</v>
      </c>
      <c r="H123" s="61">
        <v>110768</v>
      </c>
      <c r="I123" s="67">
        <v>40.08</v>
      </c>
      <c r="J123" s="67">
        <v>35.72</v>
      </c>
      <c r="K123" s="67">
        <v>32.479999999999997</v>
      </c>
      <c r="L123" s="67">
        <v>56.8</v>
      </c>
      <c r="M123" s="67">
        <v>36.909999999999997</v>
      </c>
      <c r="N123" s="67">
        <v>32.4</v>
      </c>
      <c r="O123" s="67">
        <v>46.07</v>
      </c>
      <c r="P123" s="61">
        <v>135955</v>
      </c>
      <c r="Q123" s="61">
        <v>19673</v>
      </c>
      <c r="R123" s="61">
        <v>2915</v>
      </c>
      <c r="S123" s="61">
        <v>44247</v>
      </c>
      <c r="T123" s="61">
        <v>18488</v>
      </c>
      <c r="U123" s="61">
        <v>10363</v>
      </c>
      <c r="V123" s="61">
        <v>12527</v>
      </c>
      <c r="W123" s="61">
        <v>10161</v>
      </c>
      <c r="X123" s="61">
        <v>20153</v>
      </c>
      <c r="Y123" s="61">
        <v>10637</v>
      </c>
      <c r="Z123" s="61">
        <v>27495</v>
      </c>
      <c r="AA123" s="61">
        <v>5002</v>
      </c>
      <c r="AB123" s="61">
        <v>7668</v>
      </c>
      <c r="AC123" s="61">
        <v>53216</v>
      </c>
      <c r="AD123" s="61">
        <v>29571</v>
      </c>
      <c r="AE123" s="67">
        <v>27</v>
      </c>
      <c r="AF123" s="67">
        <v>28.58</v>
      </c>
      <c r="AG123" s="67">
        <v>35.57</v>
      </c>
      <c r="AH123" s="67">
        <v>38.520000000000003</v>
      </c>
      <c r="AI123" s="67">
        <v>29.07</v>
      </c>
      <c r="AJ123" s="67">
        <v>26.4</v>
      </c>
      <c r="AK123" s="67">
        <v>35.619999999999997</v>
      </c>
      <c r="AL123" s="67">
        <v>44.76</v>
      </c>
      <c r="AM123" s="61">
        <v>993</v>
      </c>
      <c r="AN123" s="61">
        <v>2230</v>
      </c>
      <c r="AO123" s="61">
        <v>1051</v>
      </c>
      <c r="AP123" s="61">
        <v>2682</v>
      </c>
      <c r="AQ123" s="61">
        <v>501</v>
      </c>
      <c r="AR123" s="61">
        <v>849</v>
      </c>
      <c r="AS123" s="61">
        <v>7769</v>
      </c>
      <c r="AT123" s="61">
        <v>3597</v>
      </c>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row>
    <row r="124" spans="1:91" s="59" customFormat="1" x14ac:dyDescent="0.3">
      <c r="A124" s="86" t="s">
        <v>316</v>
      </c>
      <c r="B124" s="61">
        <v>1018161</v>
      </c>
      <c r="C124" s="61">
        <v>163425</v>
      </c>
      <c r="D124" s="61">
        <v>14201</v>
      </c>
      <c r="E124" s="61">
        <v>247332</v>
      </c>
      <c r="F124" s="61">
        <v>154485</v>
      </c>
      <c r="G124" s="61">
        <v>82504</v>
      </c>
      <c r="H124" s="61">
        <v>110750</v>
      </c>
      <c r="I124" s="67">
        <v>33.36</v>
      </c>
      <c r="J124" s="67">
        <v>28.75</v>
      </c>
      <c r="K124" s="67">
        <v>28.88</v>
      </c>
      <c r="L124" s="67">
        <v>49.81</v>
      </c>
      <c r="M124" s="67">
        <v>30.29</v>
      </c>
      <c r="N124" s="67">
        <v>27.79</v>
      </c>
      <c r="O124" s="67">
        <v>34.630000000000003</v>
      </c>
      <c r="P124" s="61">
        <v>126708</v>
      </c>
      <c r="Q124" s="61">
        <v>18717</v>
      </c>
      <c r="R124" s="61">
        <v>2477</v>
      </c>
      <c r="S124" s="61">
        <v>43515</v>
      </c>
      <c r="T124" s="61">
        <v>17475</v>
      </c>
      <c r="U124" s="61">
        <v>8368</v>
      </c>
      <c r="V124" s="61">
        <v>12193</v>
      </c>
      <c r="W124" s="61">
        <v>9808</v>
      </c>
      <c r="X124" s="61">
        <v>20024</v>
      </c>
      <c r="Y124" s="61">
        <v>10426</v>
      </c>
      <c r="Z124" s="61">
        <v>26347</v>
      </c>
      <c r="AA124" s="61">
        <v>5712</v>
      </c>
      <c r="AB124" s="61">
        <v>6663</v>
      </c>
      <c r="AC124" s="61">
        <v>54378</v>
      </c>
      <c r="AD124" s="61">
        <v>30067</v>
      </c>
      <c r="AE124" s="67">
        <v>21.64</v>
      </c>
      <c r="AF124" s="67">
        <v>22.77</v>
      </c>
      <c r="AG124" s="67">
        <v>29</v>
      </c>
      <c r="AH124" s="67">
        <v>33.619999999999997</v>
      </c>
      <c r="AI124" s="67">
        <v>21.36</v>
      </c>
      <c r="AJ124" s="67">
        <v>18.75</v>
      </c>
      <c r="AK124" s="67">
        <v>28.81</v>
      </c>
      <c r="AL124" s="67">
        <v>34.200000000000003</v>
      </c>
      <c r="AM124" s="61">
        <v>954</v>
      </c>
      <c r="AN124" s="61">
        <v>2126</v>
      </c>
      <c r="AO124" s="61">
        <v>986</v>
      </c>
      <c r="AP124" s="61">
        <v>2542</v>
      </c>
      <c r="AQ124" s="61">
        <v>530</v>
      </c>
      <c r="AR124" s="61">
        <v>724</v>
      </c>
      <c r="AS124" s="61">
        <v>7270</v>
      </c>
      <c r="AT124" s="61">
        <v>3584</v>
      </c>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row>
    <row r="125" spans="1:91" s="59" customFormat="1" x14ac:dyDescent="0.3">
      <c r="A125" s="86" t="s">
        <v>317</v>
      </c>
      <c r="B125" s="61">
        <v>1083947</v>
      </c>
      <c r="C125" s="61">
        <v>181953</v>
      </c>
      <c r="D125" s="61">
        <v>24800</v>
      </c>
      <c r="E125" s="61">
        <v>248544</v>
      </c>
      <c r="F125" s="61">
        <v>161327</v>
      </c>
      <c r="G125" s="61">
        <v>93246</v>
      </c>
      <c r="H125" s="61">
        <v>110887</v>
      </c>
      <c r="I125" s="67">
        <v>44.42</v>
      </c>
      <c r="J125" s="67">
        <v>41.76</v>
      </c>
      <c r="K125" s="67">
        <v>44.3</v>
      </c>
      <c r="L125" s="67">
        <v>61.05</v>
      </c>
      <c r="M125" s="67">
        <v>43.15</v>
      </c>
      <c r="N125" s="67">
        <v>40.700000000000003</v>
      </c>
      <c r="O125" s="67">
        <v>46.01</v>
      </c>
      <c r="P125" s="61">
        <v>137511</v>
      </c>
      <c r="Q125" s="61">
        <v>20925</v>
      </c>
      <c r="R125" s="61">
        <v>3934</v>
      </c>
      <c r="S125" s="61">
        <v>45182</v>
      </c>
      <c r="T125" s="61">
        <v>18737</v>
      </c>
      <c r="U125" s="61">
        <v>9778</v>
      </c>
      <c r="V125" s="61">
        <v>12714</v>
      </c>
      <c r="W125" s="61">
        <v>12210</v>
      </c>
      <c r="X125" s="61">
        <v>23192</v>
      </c>
      <c r="Y125" s="61">
        <v>10659</v>
      </c>
      <c r="Z125" s="61">
        <v>27031</v>
      </c>
      <c r="AA125" s="61">
        <v>8301</v>
      </c>
      <c r="AB125" s="61">
        <v>7140</v>
      </c>
      <c r="AC125" s="61">
        <v>62609</v>
      </c>
      <c r="AD125" s="61">
        <v>30809</v>
      </c>
      <c r="AE125" s="67">
        <v>29.56</v>
      </c>
      <c r="AF125" s="67">
        <v>35.619999999999997</v>
      </c>
      <c r="AG125" s="67">
        <v>41.05</v>
      </c>
      <c r="AH125" s="67">
        <v>45.42</v>
      </c>
      <c r="AI125" s="67">
        <v>30.29</v>
      </c>
      <c r="AJ125" s="67">
        <v>31.51</v>
      </c>
      <c r="AK125" s="67">
        <v>44.26</v>
      </c>
      <c r="AL125" s="67">
        <v>48.61</v>
      </c>
      <c r="AM125" s="61">
        <v>1167</v>
      </c>
      <c r="AN125" s="61">
        <v>2645</v>
      </c>
      <c r="AO125" s="61">
        <v>1068</v>
      </c>
      <c r="AP125" s="61">
        <v>2641</v>
      </c>
      <c r="AQ125" s="61">
        <v>718</v>
      </c>
      <c r="AR125" s="61">
        <v>777</v>
      </c>
      <c r="AS125" s="61">
        <v>8213</v>
      </c>
      <c r="AT125" s="61">
        <v>3696</v>
      </c>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row>
    <row r="126" spans="1:91" s="59" customFormat="1" x14ac:dyDescent="0.3">
      <c r="A126" s="86" t="s">
        <v>318</v>
      </c>
      <c r="B126" s="61">
        <v>1213573</v>
      </c>
      <c r="C126" s="61">
        <v>213671</v>
      </c>
      <c r="D126" s="61">
        <v>57572</v>
      </c>
      <c r="E126" s="61">
        <v>250246</v>
      </c>
      <c r="F126" s="61">
        <v>179266</v>
      </c>
      <c r="G126" s="61">
        <v>116235</v>
      </c>
      <c r="H126" s="61">
        <v>111980</v>
      </c>
      <c r="I126" s="67">
        <v>46.49</v>
      </c>
      <c r="J126" s="67">
        <v>42.49</v>
      </c>
      <c r="K126" s="67">
        <v>45.53</v>
      </c>
      <c r="L126" s="67">
        <v>67.7</v>
      </c>
      <c r="M126" s="67">
        <v>44.54</v>
      </c>
      <c r="N126" s="67">
        <v>44.63</v>
      </c>
      <c r="O126" s="67">
        <v>49.27</v>
      </c>
      <c r="P126" s="61">
        <v>156510</v>
      </c>
      <c r="Q126" s="61">
        <v>25909</v>
      </c>
      <c r="R126" s="61">
        <v>8762</v>
      </c>
      <c r="S126" s="61">
        <v>45544</v>
      </c>
      <c r="T126" s="61">
        <v>21341</v>
      </c>
      <c r="U126" s="61">
        <v>12843</v>
      </c>
      <c r="V126" s="61">
        <v>12507</v>
      </c>
      <c r="W126" s="61">
        <v>15347</v>
      </c>
      <c r="X126" s="61">
        <v>29396</v>
      </c>
      <c r="Y126" s="61">
        <v>11094</v>
      </c>
      <c r="Z126" s="61">
        <v>29031</v>
      </c>
      <c r="AA126" s="61">
        <v>11087</v>
      </c>
      <c r="AB126" s="61">
        <v>8387</v>
      </c>
      <c r="AC126" s="61">
        <v>77472</v>
      </c>
      <c r="AD126" s="61">
        <v>31857</v>
      </c>
      <c r="AE126" s="67">
        <v>35.28</v>
      </c>
      <c r="AF126" s="67">
        <v>33.17</v>
      </c>
      <c r="AG126" s="67">
        <v>40</v>
      </c>
      <c r="AH126" s="67">
        <v>39.9</v>
      </c>
      <c r="AI126" s="67">
        <v>31.56</v>
      </c>
      <c r="AJ126" s="67">
        <v>26.58</v>
      </c>
      <c r="AK126" s="67">
        <v>47.6</v>
      </c>
      <c r="AL126" s="67">
        <v>53.37</v>
      </c>
      <c r="AM126" s="61">
        <v>1574</v>
      </c>
      <c r="AN126" s="61">
        <v>3514</v>
      </c>
      <c r="AO126" s="61">
        <v>1128</v>
      </c>
      <c r="AP126" s="61">
        <v>2974</v>
      </c>
      <c r="AQ126" s="61">
        <v>996</v>
      </c>
      <c r="AR126" s="61">
        <v>897</v>
      </c>
      <c r="AS126" s="61">
        <v>10971</v>
      </c>
      <c r="AT126" s="61">
        <v>3855</v>
      </c>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row>
    <row r="127" spans="1:91" s="59" customFormat="1" x14ac:dyDescent="0.3">
      <c r="A127" s="86" t="s">
        <v>319</v>
      </c>
      <c r="B127" s="61">
        <v>1476805</v>
      </c>
      <c r="C127" s="61">
        <v>266286</v>
      </c>
      <c r="D127" s="61">
        <v>147187</v>
      </c>
      <c r="E127" s="61">
        <v>251792</v>
      </c>
      <c r="F127" s="61">
        <v>244743</v>
      </c>
      <c r="G127" s="61">
        <v>134728</v>
      </c>
      <c r="H127" s="61">
        <v>113698</v>
      </c>
      <c r="I127" s="67">
        <v>55.72</v>
      </c>
      <c r="J127" s="67">
        <v>54.12</v>
      </c>
      <c r="K127" s="67">
        <v>62.4</v>
      </c>
      <c r="L127" s="67">
        <v>68.75</v>
      </c>
      <c r="M127" s="67">
        <v>55.1</v>
      </c>
      <c r="N127" s="67">
        <v>58.12</v>
      </c>
      <c r="O127" s="67">
        <v>58.28</v>
      </c>
      <c r="P127" s="61">
        <v>196622</v>
      </c>
      <c r="Q127" s="61">
        <v>35023</v>
      </c>
      <c r="R127" s="61">
        <v>23469</v>
      </c>
      <c r="S127" s="61">
        <v>46657</v>
      </c>
      <c r="T127" s="61">
        <v>28738</v>
      </c>
      <c r="U127" s="61">
        <v>15804</v>
      </c>
      <c r="V127" s="61">
        <v>13077</v>
      </c>
      <c r="W127" s="61">
        <v>20850</v>
      </c>
      <c r="X127" s="61">
        <v>45661</v>
      </c>
      <c r="Y127" s="61">
        <v>10936</v>
      </c>
      <c r="Z127" s="61">
        <v>32020</v>
      </c>
      <c r="AA127" s="61">
        <v>21519</v>
      </c>
      <c r="AB127" s="61">
        <v>8536</v>
      </c>
      <c r="AC127" s="61">
        <v>94453</v>
      </c>
      <c r="AD127" s="61">
        <v>32311</v>
      </c>
      <c r="AE127" s="67">
        <v>41.73</v>
      </c>
      <c r="AF127" s="67">
        <v>44.55</v>
      </c>
      <c r="AG127" s="67">
        <v>54.67</v>
      </c>
      <c r="AH127" s="67">
        <v>52.45</v>
      </c>
      <c r="AI127" s="67">
        <v>43.06</v>
      </c>
      <c r="AJ127" s="67">
        <v>40.68</v>
      </c>
      <c r="AK127" s="67">
        <v>62.28</v>
      </c>
      <c r="AL127" s="67">
        <v>64.13</v>
      </c>
      <c r="AM127" s="61">
        <v>2061</v>
      </c>
      <c r="AN127" s="61">
        <v>6395</v>
      </c>
      <c r="AO127" s="61">
        <v>1203</v>
      </c>
      <c r="AP127" s="61">
        <v>3429</v>
      </c>
      <c r="AQ127" s="61">
        <v>2321</v>
      </c>
      <c r="AR127" s="61">
        <v>959</v>
      </c>
      <c r="AS127" s="61">
        <v>14506</v>
      </c>
      <c r="AT127" s="61">
        <v>4150</v>
      </c>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row>
    <row r="128" spans="1:91" s="59" customFormat="1" x14ac:dyDescent="0.3">
      <c r="A128" s="86" t="s">
        <v>320</v>
      </c>
      <c r="B128" s="61">
        <v>1733742</v>
      </c>
      <c r="C128" s="61">
        <v>290549</v>
      </c>
      <c r="D128" s="61">
        <v>334231</v>
      </c>
      <c r="E128" s="61">
        <v>249366</v>
      </c>
      <c r="F128" s="61">
        <v>289002</v>
      </c>
      <c r="G128" s="61">
        <v>137762</v>
      </c>
      <c r="H128" s="61">
        <v>113222</v>
      </c>
      <c r="I128" s="67">
        <v>54.65</v>
      </c>
      <c r="J128" s="67">
        <v>54.01</v>
      </c>
      <c r="K128" s="67">
        <v>60.57</v>
      </c>
      <c r="L128" s="67">
        <v>61.97</v>
      </c>
      <c r="M128" s="67">
        <v>54.11</v>
      </c>
      <c r="N128" s="67">
        <v>58.39</v>
      </c>
      <c r="O128" s="67">
        <v>58.07</v>
      </c>
      <c r="P128" s="61">
        <v>238290</v>
      </c>
      <c r="Q128" s="61">
        <v>39794</v>
      </c>
      <c r="R128" s="61">
        <v>52858</v>
      </c>
      <c r="S128" s="61">
        <v>46016</v>
      </c>
      <c r="T128" s="61">
        <v>34423</v>
      </c>
      <c r="U128" s="61">
        <v>16676</v>
      </c>
      <c r="V128" s="61">
        <v>13563</v>
      </c>
      <c r="W128" s="61">
        <v>32021</v>
      </c>
      <c r="X128" s="61">
        <v>49117</v>
      </c>
      <c r="Y128" s="61">
        <v>11383</v>
      </c>
      <c r="Z128" s="61">
        <v>29721</v>
      </c>
      <c r="AA128" s="61">
        <v>27931</v>
      </c>
      <c r="AB128" s="61">
        <v>8382</v>
      </c>
      <c r="AC128" s="61">
        <v>98995</v>
      </c>
      <c r="AD128" s="61">
        <v>32999</v>
      </c>
      <c r="AE128" s="67">
        <v>37.19</v>
      </c>
      <c r="AF128" s="67">
        <v>48.07</v>
      </c>
      <c r="AG128" s="67">
        <v>53.67</v>
      </c>
      <c r="AH128" s="67">
        <v>48.35</v>
      </c>
      <c r="AI128" s="67">
        <v>45.66</v>
      </c>
      <c r="AJ128" s="67">
        <v>36.28</v>
      </c>
      <c r="AK128" s="67">
        <v>64.790000000000006</v>
      </c>
      <c r="AL128" s="67">
        <v>63.66</v>
      </c>
      <c r="AM128" s="61">
        <v>2956</v>
      </c>
      <c r="AN128" s="61">
        <v>7180</v>
      </c>
      <c r="AO128" s="61">
        <v>1278</v>
      </c>
      <c r="AP128" s="61">
        <v>3172</v>
      </c>
      <c r="AQ128" s="61">
        <v>3472</v>
      </c>
      <c r="AR128" s="61">
        <v>950</v>
      </c>
      <c r="AS128" s="61">
        <v>16449</v>
      </c>
      <c r="AT128" s="61">
        <v>4337</v>
      </c>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row>
    <row r="129" spans="1:91" s="59" customFormat="1" x14ac:dyDescent="0.3">
      <c r="A129" s="86" t="s">
        <v>321</v>
      </c>
      <c r="B129" s="61">
        <v>1825169</v>
      </c>
      <c r="C129" s="61">
        <v>303603</v>
      </c>
      <c r="D129" s="61">
        <v>364725</v>
      </c>
      <c r="E129" s="61">
        <v>254820</v>
      </c>
      <c r="F129" s="61">
        <v>316509</v>
      </c>
      <c r="G129" s="61">
        <v>142241</v>
      </c>
      <c r="H129" s="61">
        <v>112840</v>
      </c>
      <c r="I129" s="67">
        <v>62.57</v>
      </c>
      <c r="J129" s="67">
        <v>58.65</v>
      </c>
      <c r="K129" s="67">
        <v>79.52</v>
      </c>
      <c r="L129" s="67">
        <v>67.260000000000005</v>
      </c>
      <c r="M129" s="67">
        <v>62.15</v>
      </c>
      <c r="N129" s="67">
        <v>64.05</v>
      </c>
      <c r="O129" s="67">
        <v>59.38</v>
      </c>
      <c r="P129" s="61">
        <v>261305</v>
      </c>
      <c r="Q129" s="61">
        <v>43943</v>
      </c>
      <c r="R129" s="61">
        <v>60571</v>
      </c>
      <c r="S129" s="61">
        <v>47653</v>
      </c>
      <c r="T129" s="61">
        <v>39054</v>
      </c>
      <c r="U129" s="61">
        <v>18515</v>
      </c>
      <c r="V129" s="61">
        <v>13987</v>
      </c>
      <c r="W129" s="61">
        <v>41190</v>
      </c>
      <c r="X129" s="61">
        <v>50273</v>
      </c>
      <c r="Y129" s="61">
        <v>11286</v>
      </c>
      <c r="Z129" s="61">
        <v>30691</v>
      </c>
      <c r="AA129" s="61">
        <v>28895</v>
      </c>
      <c r="AB129" s="61">
        <v>8317</v>
      </c>
      <c r="AC129" s="61">
        <v>100324</v>
      </c>
      <c r="AD129" s="61">
        <v>32627</v>
      </c>
      <c r="AE129" s="67">
        <v>46</v>
      </c>
      <c r="AF129" s="67">
        <v>61.03</v>
      </c>
      <c r="AG129" s="67">
        <v>41.91</v>
      </c>
      <c r="AH129" s="67">
        <v>48.85</v>
      </c>
      <c r="AI129" s="67">
        <v>55.91</v>
      </c>
      <c r="AJ129" s="67">
        <v>33.26</v>
      </c>
      <c r="AK129" s="67">
        <v>69.42</v>
      </c>
      <c r="AL129" s="67">
        <v>61.75</v>
      </c>
      <c r="AM129" s="61">
        <v>4571</v>
      </c>
      <c r="AN129" s="61">
        <v>8192</v>
      </c>
      <c r="AO129" s="61">
        <v>1267</v>
      </c>
      <c r="AP129" s="61">
        <v>3348</v>
      </c>
      <c r="AQ129" s="61">
        <v>4116</v>
      </c>
      <c r="AR129" s="61">
        <v>970</v>
      </c>
      <c r="AS129" s="61">
        <v>17349</v>
      </c>
      <c r="AT129" s="61">
        <v>4130</v>
      </c>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row>
    <row r="130" spans="1:91" s="59" customFormat="1" x14ac:dyDescent="0.3">
      <c r="A130" s="86" t="s">
        <v>322</v>
      </c>
      <c r="B130" s="61">
        <v>1867145</v>
      </c>
      <c r="C130" s="61">
        <v>306992</v>
      </c>
      <c r="D130" s="61">
        <v>366370</v>
      </c>
      <c r="E130" s="61">
        <v>255726</v>
      </c>
      <c r="F130" s="61">
        <v>332656</v>
      </c>
      <c r="G130" s="61">
        <v>146293</v>
      </c>
      <c r="H130" s="61">
        <v>112853</v>
      </c>
      <c r="I130" s="67">
        <v>69.31</v>
      </c>
      <c r="J130" s="67">
        <v>65.55</v>
      </c>
      <c r="K130" s="67">
        <v>86.4</v>
      </c>
      <c r="L130" s="67">
        <v>74.040000000000006</v>
      </c>
      <c r="M130" s="67">
        <v>71.650000000000006</v>
      </c>
      <c r="N130" s="67">
        <v>71.63</v>
      </c>
      <c r="O130" s="67">
        <v>54.41</v>
      </c>
      <c r="P130" s="61">
        <v>278546</v>
      </c>
      <c r="Q130" s="61">
        <v>48096</v>
      </c>
      <c r="R130" s="61">
        <v>64082</v>
      </c>
      <c r="S130" s="61">
        <v>48838</v>
      </c>
      <c r="T130" s="61">
        <v>43148</v>
      </c>
      <c r="U130" s="61">
        <v>19776</v>
      </c>
      <c r="V130" s="61">
        <v>13540</v>
      </c>
      <c r="W130" s="61">
        <v>42666</v>
      </c>
      <c r="X130" s="61">
        <v>51900</v>
      </c>
      <c r="Y130" s="61">
        <v>10489</v>
      </c>
      <c r="Z130" s="61">
        <v>31656</v>
      </c>
      <c r="AA130" s="61">
        <v>28766</v>
      </c>
      <c r="AB130" s="61">
        <v>8343</v>
      </c>
      <c r="AC130" s="61">
        <v>102002</v>
      </c>
      <c r="AD130" s="61">
        <v>31170</v>
      </c>
      <c r="AE130" s="67">
        <v>64.25</v>
      </c>
      <c r="AF130" s="67">
        <v>72.45</v>
      </c>
      <c r="AG130" s="67">
        <v>38.659999999999997</v>
      </c>
      <c r="AH130" s="67">
        <v>48.94</v>
      </c>
      <c r="AI130" s="67">
        <v>70.75</v>
      </c>
      <c r="AJ130" s="67">
        <v>33.06</v>
      </c>
      <c r="AK130" s="67">
        <v>75.989999999999995</v>
      </c>
      <c r="AL130" s="67">
        <v>51.45</v>
      </c>
      <c r="AM130" s="61">
        <v>5505</v>
      </c>
      <c r="AN130" s="61">
        <v>9225</v>
      </c>
      <c r="AO130" s="61">
        <v>1223</v>
      </c>
      <c r="AP130" s="61">
        <v>3685</v>
      </c>
      <c r="AQ130" s="61">
        <v>4971</v>
      </c>
      <c r="AR130" s="61">
        <v>991</v>
      </c>
      <c r="AS130" s="61">
        <v>18404</v>
      </c>
      <c r="AT130" s="61">
        <v>4092</v>
      </c>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row>
    <row r="131" spans="1:91" s="59" customFormat="1" x14ac:dyDescent="0.3">
      <c r="A131" s="86" t="s">
        <v>323</v>
      </c>
      <c r="B131" s="61">
        <v>1870998</v>
      </c>
      <c r="C131" s="61">
        <v>309557</v>
      </c>
      <c r="D131" s="61">
        <v>366092</v>
      </c>
      <c r="E131" s="61">
        <v>258608</v>
      </c>
      <c r="F131" s="61">
        <v>332479</v>
      </c>
      <c r="G131" s="61">
        <v>147786</v>
      </c>
      <c r="H131" s="61">
        <v>108972</v>
      </c>
      <c r="I131" s="67">
        <v>75.09</v>
      </c>
      <c r="J131" s="67">
        <v>71.94</v>
      </c>
      <c r="K131" s="67">
        <v>89.51</v>
      </c>
      <c r="L131" s="67">
        <v>79.790000000000006</v>
      </c>
      <c r="M131" s="67">
        <v>78.67</v>
      </c>
      <c r="N131" s="67">
        <v>78.02</v>
      </c>
      <c r="O131" s="67">
        <v>49.77</v>
      </c>
      <c r="P131" s="61">
        <v>283533</v>
      </c>
      <c r="Q131" s="61">
        <v>49468</v>
      </c>
      <c r="R131" s="61">
        <v>65347</v>
      </c>
      <c r="S131" s="61">
        <v>49513</v>
      </c>
      <c r="T131" s="61">
        <v>43988</v>
      </c>
      <c r="U131" s="61">
        <v>20116</v>
      </c>
      <c r="V131" s="61">
        <v>13262</v>
      </c>
      <c r="W131" s="61">
        <v>43282</v>
      </c>
      <c r="X131" s="61">
        <v>52073</v>
      </c>
      <c r="Y131" s="61">
        <v>10758</v>
      </c>
      <c r="Z131" s="61">
        <v>32226</v>
      </c>
      <c r="AA131" s="61">
        <v>28920</v>
      </c>
      <c r="AB131" s="61">
        <v>8302</v>
      </c>
      <c r="AC131" s="61">
        <v>102334</v>
      </c>
      <c r="AD131" s="61">
        <v>31662</v>
      </c>
      <c r="AE131" s="67">
        <v>71.45</v>
      </c>
      <c r="AF131" s="67">
        <v>79.88</v>
      </c>
      <c r="AG131" s="67">
        <v>46.51</v>
      </c>
      <c r="AH131" s="67">
        <v>57.97</v>
      </c>
      <c r="AI131" s="67">
        <v>79.02</v>
      </c>
      <c r="AJ131" s="67">
        <v>41.68</v>
      </c>
      <c r="AK131" s="67">
        <v>78.86</v>
      </c>
      <c r="AL131" s="67">
        <v>61.48</v>
      </c>
      <c r="AM131" s="61">
        <v>5854</v>
      </c>
      <c r="AN131" s="61">
        <v>9149</v>
      </c>
      <c r="AO131" s="61">
        <v>1255</v>
      </c>
      <c r="AP131" s="61">
        <v>3762</v>
      </c>
      <c r="AQ131" s="61">
        <v>5315</v>
      </c>
      <c r="AR131" s="61">
        <v>1009</v>
      </c>
      <c r="AS131" s="61">
        <v>18897</v>
      </c>
      <c r="AT131" s="61">
        <v>4225</v>
      </c>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row>
    <row r="132" spans="1:91" s="59" customFormat="1" x14ac:dyDescent="0.3">
      <c r="A132" s="86" t="s">
        <v>324</v>
      </c>
      <c r="B132" s="61">
        <v>1846113</v>
      </c>
      <c r="C132" s="61">
        <v>307027</v>
      </c>
      <c r="D132" s="61">
        <v>366227</v>
      </c>
      <c r="E132" s="61">
        <v>256713</v>
      </c>
      <c r="F132" s="61">
        <v>320338</v>
      </c>
      <c r="G132" s="61">
        <v>145314</v>
      </c>
      <c r="H132" s="61">
        <v>114168</v>
      </c>
      <c r="I132" s="67">
        <v>63.91</v>
      </c>
      <c r="J132" s="67">
        <v>61.03</v>
      </c>
      <c r="K132" s="67">
        <v>77.62</v>
      </c>
      <c r="L132" s="67">
        <v>71.650000000000006</v>
      </c>
      <c r="M132" s="67">
        <v>60.59</v>
      </c>
      <c r="N132" s="67">
        <v>65.12</v>
      </c>
      <c r="O132" s="67">
        <v>59.84</v>
      </c>
      <c r="P132" s="61">
        <v>270788</v>
      </c>
      <c r="Q132" s="61">
        <v>46759</v>
      </c>
      <c r="R132" s="61">
        <v>62810</v>
      </c>
      <c r="S132" s="61">
        <v>49292</v>
      </c>
      <c r="T132" s="61">
        <v>40220</v>
      </c>
      <c r="U132" s="61">
        <v>18765</v>
      </c>
      <c r="V132" s="61">
        <v>13944</v>
      </c>
      <c r="W132" s="61">
        <v>41173</v>
      </c>
      <c r="X132" s="61">
        <v>50970</v>
      </c>
      <c r="Y132" s="61">
        <v>11278</v>
      </c>
      <c r="Z132" s="61">
        <v>31834</v>
      </c>
      <c r="AA132" s="61">
        <v>28497</v>
      </c>
      <c r="AB132" s="61">
        <v>8406</v>
      </c>
      <c r="AC132" s="61">
        <v>102048</v>
      </c>
      <c r="AD132" s="61">
        <v>32822</v>
      </c>
      <c r="AE132" s="67">
        <v>51.66</v>
      </c>
      <c r="AF132" s="67">
        <v>62.77</v>
      </c>
      <c r="AG132" s="67">
        <v>47.35</v>
      </c>
      <c r="AH132" s="67">
        <v>53.42</v>
      </c>
      <c r="AI132" s="67">
        <v>59.82</v>
      </c>
      <c r="AJ132" s="67">
        <v>37.36</v>
      </c>
      <c r="AK132" s="67">
        <v>69.150000000000006</v>
      </c>
      <c r="AL132" s="67">
        <v>64.03</v>
      </c>
      <c r="AM132" s="61">
        <v>4945</v>
      </c>
      <c r="AN132" s="61">
        <v>8606</v>
      </c>
      <c r="AO132" s="61">
        <v>1323</v>
      </c>
      <c r="AP132" s="61">
        <v>3610</v>
      </c>
      <c r="AQ132" s="61">
        <v>4957</v>
      </c>
      <c r="AR132" s="61">
        <v>1024</v>
      </c>
      <c r="AS132" s="61">
        <v>17915</v>
      </c>
      <c r="AT132" s="61">
        <v>4380</v>
      </c>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row>
    <row r="133" spans="1:91" s="59" customFormat="1" x14ac:dyDescent="0.3">
      <c r="A133" s="86" t="s">
        <v>325</v>
      </c>
      <c r="B133" s="61">
        <v>1640417</v>
      </c>
      <c r="C133" s="61">
        <v>268224</v>
      </c>
      <c r="D133" s="61">
        <v>292245</v>
      </c>
      <c r="E133" s="61">
        <v>258032</v>
      </c>
      <c r="F133" s="61">
        <v>258041</v>
      </c>
      <c r="G133" s="61">
        <v>131938</v>
      </c>
      <c r="H133" s="61">
        <v>114654</v>
      </c>
      <c r="I133" s="67">
        <v>57.83</v>
      </c>
      <c r="J133" s="67">
        <v>54.51</v>
      </c>
      <c r="K133" s="67">
        <v>60.64</v>
      </c>
      <c r="L133" s="67">
        <v>72.22</v>
      </c>
      <c r="M133" s="67">
        <v>57.33</v>
      </c>
      <c r="N133" s="67">
        <v>57.21</v>
      </c>
      <c r="O133" s="67">
        <v>62.51</v>
      </c>
      <c r="P133" s="61">
        <v>234062</v>
      </c>
      <c r="Q133" s="61">
        <v>38940</v>
      </c>
      <c r="R133" s="61">
        <v>45335</v>
      </c>
      <c r="S133" s="61">
        <v>50861</v>
      </c>
      <c r="T133" s="61">
        <v>32421</v>
      </c>
      <c r="U133" s="61">
        <v>16592</v>
      </c>
      <c r="V133" s="61">
        <v>14171</v>
      </c>
      <c r="W133" s="61">
        <v>25580</v>
      </c>
      <c r="X133" s="61">
        <v>46873</v>
      </c>
      <c r="Y133" s="61">
        <v>11388</v>
      </c>
      <c r="Z133" s="61">
        <v>30606</v>
      </c>
      <c r="AA133" s="61">
        <v>18057</v>
      </c>
      <c r="AB133" s="61">
        <v>8289</v>
      </c>
      <c r="AC133" s="61">
        <v>94353</v>
      </c>
      <c r="AD133" s="61">
        <v>33079</v>
      </c>
      <c r="AE133" s="67">
        <v>37.18</v>
      </c>
      <c r="AF133" s="67">
        <v>46.55</v>
      </c>
      <c r="AG133" s="67">
        <v>51.49</v>
      </c>
      <c r="AH133" s="67">
        <v>52.08</v>
      </c>
      <c r="AI133" s="67">
        <v>44.67</v>
      </c>
      <c r="AJ133" s="67">
        <v>38.270000000000003</v>
      </c>
      <c r="AK133" s="67">
        <v>64.25</v>
      </c>
      <c r="AL133" s="67">
        <v>64.08</v>
      </c>
      <c r="AM133" s="61">
        <v>2732</v>
      </c>
      <c r="AN133" s="61">
        <v>7219</v>
      </c>
      <c r="AO133" s="61">
        <v>1325</v>
      </c>
      <c r="AP133" s="61">
        <v>3428</v>
      </c>
      <c r="AQ133" s="61">
        <v>2530</v>
      </c>
      <c r="AR133" s="61">
        <v>985</v>
      </c>
      <c r="AS133" s="61">
        <v>16215</v>
      </c>
      <c r="AT133" s="61">
        <v>4507</v>
      </c>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row>
    <row r="134" spans="1:91" s="59" customFormat="1" x14ac:dyDescent="0.3">
      <c r="A134" s="86" t="s">
        <v>326</v>
      </c>
      <c r="B134" s="61">
        <v>1169917</v>
      </c>
      <c r="C134" s="61">
        <v>193103</v>
      </c>
      <c r="D134" s="61">
        <v>27651</v>
      </c>
      <c r="E134" s="61">
        <v>257765</v>
      </c>
      <c r="F134" s="61">
        <v>173583</v>
      </c>
      <c r="G134" s="61">
        <v>115957</v>
      </c>
      <c r="H134" s="61">
        <v>117146</v>
      </c>
      <c r="I134" s="67">
        <v>49.96</v>
      </c>
      <c r="J134" s="67">
        <v>44.04</v>
      </c>
      <c r="K134" s="67">
        <v>47.81</v>
      </c>
      <c r="L134" s="67">
        <v>70.77</v>
      </c>
      <c r="M134" s="67">
        <v>47.54</v>
      </c>
      <c r="N134" s="67">
        <v>50.33</v>
      </c>
      <c r="O134" s="67">
        <v>54.57</v>
      </c>
      <c r="P134" s="61">
        <v>165941</v>
      </c>
      <c r="Q134" s="61">
        <v>26639</v>
      </c>
      <c r="R134" s="61">
        <v>5535</v>
      </c>
      <c r="S134" s="61">
        <v>50568</v>
      </c>
      <c r="T134" s="61">
        <v>23368</v>
      </c>
      <c r="U134" s="61">
        <v>14371</v>
      </c>
      <c r="V134" s="61">
        <v>14317</v>
      </c>
      <c r="W134" s="61">
        <v>13836</v>
      </c>
      <c r="X134" s="61">
        <v>26028</v>
      </c>
      <c r="Y134" s="61">
        <v>11304</v>
      </c>
      <c r="Z134" s="61">
        <v>25602</v>
      </c>
      <c r="AA134" s="61">
        <v>9323</v>
      </c>
      <c r="AB134" s="61">
        <v>8118</v>
      </c>
      <c r="AC134" s="61">
        <v>65936</v>
      </c>
      <c r="AD134" s="61">
        <v>32956</v>
      </c>
      <c r="AE134" s="67">
        <v>31.22</v>
      </c>
      <c r="AF134" s="67">
        <v>36.32</v>
      </c>
      <c r="AG134" s="67">
        <v>42.97</v>
      </c>
      <c r="AH134" s="67">
        <v>41.6</v>
      </c>
      <c r="AI134" s="67">
        <v>34.590000000000003</v>
      </c>
      <c r="AJ134" s="67">
        <v>30.53</v>
      </c>
      <c r="AK134" s="67">
        <v>47.82</v>
      </c>
      <c r="AL134" s="67">
        <v>56.21</v>
      </c>
      <c r="AM134" s="61">
        <v>1415</v>
      </c>
      <c r="AN134" s="61">
        <v>3488</v>
      </c>
      <c r="AO134" s="61">
        <v>1279</v>
      </c>
      <c r="AP134" s="61">
        <v>2627</v>
      </c>
      <c r="AQ134" s="61">
        <v>1220</v>
      </c>
      <c r="AR134" s="61">
        <v>963</v>
      </c>
      <c r="AS134" s="61">
        <v>11186</v>
      </c>
      <c r="AT134" s="61">
        <v>4462</v>
      </c>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row>
    <row r="135" spans="1:91" s="59" customFormat="1" x14ac:dyDescent="0.3">
      <c r="A135" s="86" t="s">
        <v>327</v>
      </c>
      <c r="B135" s="61">
        <v>1120286</v>
      </c>
      <c r="C135" s="61">
        <v>181837</v>
      </c>
      <c r="D135" s="61">
        <v>19825</v>
      </c>
      <c r="E135" s="61">
        <v>258049</v>
      </c>
      <c r="F135" s="61">
        <v>174749</v>
      </c>
      <c r="G135" s="61">
        <v>105573</v>
      </c>
      <c r="H135" s="61">
        <v>115759</v>
      </c>
      <c r="I135" s="67">
        <v>47.31</v>
      </c>
      <c r="J135" s="67">
        <v>38.96</v>
      </c>
      <c r="K135" s="67">
        <v>40.29</v>
      </c>
      <c r="L135" s="67">
        <v>69.069999999999993</v>
      </c>
      <c r="M135" s="67">
        <v>44.33</v>
      </c>
      <c r="N135" s="67">
        <v>44.58</v>
      </c>
      <c r="O135" s="67">
        <v>52.49</v>
      </c>
      <c r="P135" s="61">
        <v>158913</v>
      </c>
      <c r="Q135" s="61">
        <v>24064</v>
      </c>
      <c r="R135" s="61">
        <v>3963</v>
      </c>
      <c r="S135" s="61">
        <v>50764</v>
      </c>
      <c r="T135" s="61">
        <v>23502</v>
      </c>
      <c r="U135" s="61">
        <v>12896</v>
      </c>
      <c r="V135" s="61">
        <v>14290</v>
      </c>
      <c r="W135" s="61">
        <v>13888</v>
      </c>
      <c r="X135" s="61">
        <v>23609</v>
      </c>
      <c r="Y135" s="61">
        <v>10980</v>
      </c>
      <c r="Z135" s="61">
        <v>28007</v>
      </c>
      <c r="AA135" s="61">
        <v>6897</v>
      </c>
      <c r="AB135" s="61">
        <v>7842</v>
      </c>
      <c r="AC135" s="61">
        <v>58006</v>
      </c>
      <c r="AD135" s="61">
        <v>32609</v>
      </c>
      <c r="AE135" s="67">
        <v>24.8</v>
      </c>
      <c r="AF135" s="67">
        <v>30.65</v>
      </c>
      <c r="AG135" s="67">
        <v>38.96</v>
      </c>
      <c r="AH135" s="67">
        <v>41.18</v>
      </c>
      <c r="AI135" s="67">
        <v>26.37</v>
      </c>
      <c r="AJ135" s="67">
        <v>27.02</v>
      </c>
      <c r="AK135" s="67">
        <v>43.01</v>
      </c>
      <c r="AL135" s="67">
        <v>47.41</v>
      </c>
      <c r="AM135" s="61">
        <v>1599</v>
      </c>
      <c r="AN135" s="61">
        <v>3146</v>
      </c>
      <c r="AO135" s="61">
        <v>1289</v>
      </c>
      <c r="AP135" s="61">
        <v>2900</v>
      </c>
      <c r="AQ135" s="61">
        <v>750</v>
      </c>
      <c r="AR135" s="61">
        <v>896</v>
      </c>
      <c r="AS135" s="61">
        <v>9077</v>
      </c>
      <c r="AT135" s="61">
        <v>4407</v>
      </c>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row>
    <row r="136" spans="1:91" s="59" customFormat="1" x14ac:dyDescent="0.3">
      <c r="A136" s="86" t="s">
        <v>328</v>
      </c>
      <c r="B136" s="61">
        <v>1083234</v>
      </c>
      <c r="C136" s="61">
        <v>176415</v>
      </c>
      <c r="D136" s="61">
        <v>17530</v>
      </c>
      <c r="E136" s="61">
        <v>256029</v>
      </c>
      <c r="F136" s="61">
        <v>167060</v>
      </c>
      <c r="G136" s="61">
        <v>96438</v>
      </c>
      <c r="H136" s="61">
        <v>116811</v>
      </c>
      <c r="I136" s="67">
        <v>45.66</v>
      </c>
      <c r="J136" s="67">
        <v>38.04</v>
      </c>
      <c r="K136" s="67">
        <v>43.55</v>
      </c>
      <c r="L136" s="67">
        <v>70.959999999999994</v>
      </c>
      <c r="M136" s="67">
        <v>42.88</v>
      </c>
      <c r="N136" s="67">
        <v>40.9</v>
      </c>
      <c r="O136" s="67">
        <v>47.59</v>
      </c>
      <c r="P136" s="61">
        <v>149913</v>
      </c>
      <c r="Q136" s="61">
        <v>22403</v>
      </c>
      <c r="R136" s="61">
        <v>3283</v>
      </c>
      <c r="S136" s="61">
        <v>49863</v>
      </c>
      <c r="T136" s="61">
        <v>22669</v>
      </c>
      <c r="U136" s="61">
        <v>11188</v>
      </c>
      <c r="V136" s="61">
        <v>14339</v>
      </c>
      <c r="W136" s="61">
        <v>11822</v>
      </c>
      <c r="X136" s="61">
        <v>21390</v>
      </c>
      <c r="Y136" s="61">
        <v>10547</v>
      </c>
      <c r="Z136" s="61">
        <v>27058</v>
      </c>
      <c r="AA136" s="61">
        <v>6136</v>
      </c>
      <c r="AB136" s="61">
        <v>7132</v>
      </c>
      <c r="AC136" s="61">
        <v>58699</v>
      </c>
      <c r="AD136" s="61">
        <v>33631</v>
      </c>
      <c r="AE136" s="67">
        <v>25.42</v>
      </c>
      <c r="AF136" s="67">
        <v>28.36</v>
      </c>
      <c r="AG136" s="67">
        <v>35.700000000000003</v>
      </c>
      <c r="AH136" s="67">
        <v>41.69</v>
      </c>
      <c r="AI136" s="67">
        <v>26</v>
      </c>
      <c r="AJ136" s="67">
        <v>22.17</v>
      </c>
      <c r="AK136" s="67">
        <v>41.53</v>
      </c>
      <c r="AL136" s="67">
        <v>45.91</v>
      </c>
      <c r="AM136" s="61">
        <v>1147</v>
      </c>
      <c r="AN136" s="61">
        <v>2682</v>
      </c>
      <c r="AO136" s="61">
        <v>1184</v>
      </c>
      <c r="AP136" s="61">
        <v>2981</v>
      </c>
      <c r="AQ136" s="61">
        <v>594</v>
      </c>
      <c r="AR136" s="61">
        <v>781</v>
      </c>
      <c r="AS136" s="61">
        <v>8608</v>
      </c>
      <c r="AT136" s="61">
        <v>4424</v>
      </c>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row>
    <row r="137" spans="1:91" s="59" customFormat="1" x14ac:dyDescent="0.3">
      <c r="A137" s="86" t="s">
        <v>329</v>
      </c>
      <c r="B137" s="61">
        <v>1155158</v>
      </c>
      <c r="C137" s="61">
        <v>197739</v>
      </c>
      <c r="D137" s="61">
        <v>32547</v>
      </c>
      <c r="E137" s="61">
        <v>257816</v>
      </c>
      <c r="F137" s="61">
        <v>171525</v>
      </c>
      <c r="G137" s="61">
        <v>108370</v>
      </c>
      <c r="H137" s="61">
        <v>117058</v>
      </c>
      <c r="I137" s="67">
        <v>51.42</v>
      </c>
      <c r="J137" s="67">
        <v>45.65</v>
      </c>
      <c r="K137" s="67">
        <v>50.98</v>
      </c>
      <c r="L137" s="67">
        <v>74.709999999999994</v>
      </c>
      <c r="M137" s="67">
        <v>52.93</v>
      </c>
      <c r="N137" s="67">
        <v>46.38</v>
      </c>
      <c r="O137" s="67">
        <v>51.63</v>
      </c>
      <c r="P137" s="61">
        <v>160012</v>
      </c>
      <c r="Q137" s="61">
        <v>24712</v>
      </c>
      <c r="R137" s="61">
        <v>5473</v>
      </c>
      <c r="S137" s="61">
        <v>51378</v>
      </c>
      <c r="T137" s="61">
        <v>23393</v>
      </c>
      <c r="U137" s="61">
        <v>12404</v>
      </c>
      <c r="V137" s="61">
        <v>14436</v>
      </c>
      <c r="W137" s="61">
        <v>16161</v>
      </c>
      <c r="X137" s="61">
        <v>25963</v>
      </c>
      <c r="Y137" s="61">
        <v>11218</v>
      </c>
      <c r="Z137" s="61">
        <v>27964</v>
      </c>
      <c r="AA137" s="61">
        <v>8960</v>
      </c>
      <c r="AB137" s="61">
        <v>7411</v>
      </c>
      <c r="AC137" s="61">
        <v>66362</v>
      </c>
      <c r="AD137" s="61">
        <v>33699</v>
      </c>
      <c r="AE137" s="67">
        <v>30.92</v>
      </c>
      <c r="AF137" s="67">
        <v>38.979999999999997</v>
      </c>
      <c r="AG137" s="67">
        <v>42.19</v>
      </c>
      <c r="AH137" s="67">
        <v>49.62</v>
      </c>
      <c r="AI137" s="67">
        <v>31.03</v>
      </c>
      <c r="AJ137" s="67">
        <v>30.77</v>
      </c>
      <c r="AK137" s="67">
        <v>49.5</v>
      </c>
      <c r="AL137" s="67">
        <v>55.28</v>
      </c>
      <c r="AM137" s="61">
        <v>1574</v>
      </c>
      <c r="AN137" s="61">
        <v>3161</v>
      </c>
      <c r="AO137" s="61">
        <v>1224</v>
      </c>
      <c r="AP137" s="61">
        <v>3160</v>
      </c>
      <c r="AQ137" s="61">
        <v>819</v>
      </c>
      <c r="AR137" s="61">
        <v>823</v>
      </c>
      <c r="AS137" s="61">
        <v>9453</v>
      </c>
      <c r="AT137" s="61">
        <v>4499</v>
      </c>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row>
    <row r="138" spans="1:91" s="59" customFormat="1" x14ac:dyDescent="0.3">
      <c r="A138" s="86" t="s">
        <v>330</v>
      </c>
      <c r="B138" s="61">
        <v>1276965</v>
      </c>
      <c r="C138" s="222">
        <v>229863</v>
      </c>
      <c r="D138" s="222">
        <v>58350</v>
      </c>
      <c r="E138" s="222">
        <v>258105</v>
      </c>
      <c r="F138" s="61">
        <v>192468</v>
      </c>
      <c r="G138" s="61">
        <v>126974</v>
      </c>
      <c r="H138" s="61">
        <v>117150</v>
      </c>
      <c r="I138" s="67">
        <v>51.62</v>
      </c>
      <c r="J138" s="67">
        <v>46.8</v>
      </c>
      <c r="K138" s="67">
        <v>52.03</v>
      </c>
      <c r="L138" s="67">
        <v>71.790000000000006</v>
      </c>
      <c r="M138" s="67">
        <v>51.75</v>
      </c>
      <c r="N138" s="67">
        <v>51.9</v>
      </c>
      <c r="O138" s="67">
        <v>55.66</v>
      </c>
      <c r="P138" s="61">
        <v>178851</v>
      </c>
      <c r="Q138" s="61">
        <v>29821</v>
      </c>
      <c r="R138" s="61">
        <v>9901</v>
      </c>
      <c r="S138" s="61">
        <v>51659</v>
      </c>
      <c r="T138" s="61">
        <v>26038</v>
      </c>
      <c r="U138" s="61">
        <v>15083</v>
      </c>
      <c r="V138" s="61">
        <v>14477</v>
      </c>
      <c r="W138" s="61">
        <v>18310</v>
      </c>
      <c r="X138" s="61">
        <v>30442</v>
      </c>
      <c r="Y138" s="61">
        <v>11385</v>
      </c>
      <c r="Z138" s="61">
        <v>29458</v>
      </c>
      <c r="AA138" s="61">
        <v>15378</v>
      </c>
      <c r="AB138" s="61">
        <v>8085</v>
      </c>
      <c r="AC138" s="61">
        <v>82948</v>
      </c>
      <c r="AD138" s="61">
        <v>33857</v>
      </c>
      <c r="AE138" s="67">
        <v>32.74</v>
      </c>
      <c r="AF138" s="67">
        <v>37.94</v>
      </c>
      <c r="AG138" s="67">
        <v>44.9</v>
      </c>
      <c r="AH138" s="67">
        <v>46.92</v>
      </c>
      <c r="AI138" s="67">
        <v>26.18</v>
      </c>
      <c r="AJ138" s="67">
        <v>32.53</v>
      </c>
      <c r="AK138" s="67">
        <v>52.89</v>
      </c>
      <c r="AL138" s="67">
        <v>60.75</v>
      </c>
      <c r="AM138" s="61">
        <v>1692</v>
      </c>
      <c r="AN138" s="61">
        <v>4127</v>
      </c>
      <c r="AO138" s="61">
        <v>1269</v>
      </c>
      <c r="AP138" s="61">
        <v>3348</v>
      </c>
      <c r="AQ138" s="61">
        <v>1260</v>
      </c>
      <c r="AR138" s="61">
        <v>923</v>
      </c>
      <c r="AS138" s="61">
        <v>12612</v>
      </c>
      <c r="AT138" s="61">
        <v>4590</v>
      </c>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row>
    <row r="139" spans="1:91" s="59" customFormat="1" x14ac:dyDescent="0.3">
      <c r="A139" s="86" t="s">
        <v>331</v>
      </c>
      <c r="B139" s="61">
        <v>1536966</v>
      </c>
      <c r="C139" s="61">
        <v>274610</v>
      </c>
      <c r="D139" s="61">
        <v>160782</v>
      </c>
      <c r="E139" s="61">
        <v>256495</v>
      </c>
      <c r="F139" s="61">
        <v>264827</v>
      </c>
      <c r="G139" s="61">
        <v>138849</v>
      </c>
      <c r="H139" s="61">
        <v>117278</v>
      </c>
      <c r="I139" s="67">
        <v>59.53</v>
      </c>
      <c r="J139" s="67">
        <v>57.48</v>
      </c>
      <c r="K139" s="67">
        <v>67.81</v>
      </c>
      <c r="L139" s="67">
        <v>70.22</v>
      </c>
      <c r="M139" s="67">
        <v>59.48</v>
      </c>
      <c r="N139" s="67">
        <v>62.04</v>
      </c>
      <c r="O139" s="67">
        <v>63.1</v>
      </c>
      <c r="P139" s="61">
        <v>220487</v>
      </c>
      <c r="Q139" s="61">
        <v>38475</v>
      </c>
      <c r="R139" s="61">
        <v>28841</v>
      </c>
      <c r="S139" s="61">
        <v>51385</v>
      </c>
      <c r="T139" s="61">
        <v>33891</v>
      </c>
      <c r="U139" s="61">
        <v>17186</v>
      </c>
      <c r="V139" s="61">
        <v>14662</v>
      </c>
      <c r="W139" s="61">
        <v>22814</v>
      </c>
      <c r="X139" s="61">
        <v>48168</v>
      </c>
      <c r="Y139" s="61">
        <v>11437</v>
      </c>
      <c r="Z139" s="61">
        <v>30658</v>
      </c>
      <c r="AA139" s="61">
        <v>23085</v>
      </c>
      <c r="AB139" s="61">
        <v>8419</v>
      </c>
      <c r="AC139" s="61">
        <v>95879</v>
      </c>
      <c r="AD139" s="61">
        <v>34151</v>
      </c>
      <c r="AE139" s="67">
        <v>41.33</v>
      </c>
      <c r="AF139" s="67">
        <v>48.87</v>
      </c>
      <c r="AG139" s="67">
        <v>55.78</v>
      </c>
      <c r="AH139" s="67">
        <v>54.07</v>
      </c>
      <c r="AI139" s="67">
        <v>45.96</v>
      </c>
      <c r="AJ139" s="67">
        <v>43.13</v>
      </c>
      <c r="AK139" s="67">
        <v>66.67</v>
      </c>
      <c r="AL139" s="67">
        <v>69.53</v>
      </c>
      <c r="AM139" s="61">
        <v>2320</v>
      </c>
      <c r="AN139" s="61">
        <v>7077</v>
      </c>
      <c r="AO139" s="61">
        <v>1329</v>
      </c>
      <c r="AP139" s="61">
        <v>3374</v>
      </c>
      <c r="AQ139" s="61">
        <v>2873</v>
      </c>
      <c r="AR139" s="61">
        <v>985</v>
      </c>
      <c r="AS139" s="61">
        <v>15738</v>
      </c>
      <c r="AT139" s="61">
        <v>4778</v>
      </c>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row>
    <row r="140" spans="1:91" s="59" customFormat="1" x14ac:dyDescent="0.3">
      <c r="A140" s="86" t="s">
        <v>332</v>
      </c>
      <c r="B140" s="61">
        <v>1784651</v>
      </c>
      <c r="C140" s="61">
        <v>298069</v>
      </c>
      <c r="D140" s="61">
        <v>345311</v>
      </c>
      <c r="E140" s="61">
        <v>252533</v>
      </c>
      <c r="F140" s="61">
        <v>305445</v>
      </c>
      <c r="G140" s="61">
        <v>140065</v>
      </c>
      <c r="H140" s="61">
        <v>117311</v>
      </c>
      <c r="I140" s="67">
        <v>57.23</v>
      </c>
      <c r="J140" s="67">
        <v>54.29</v>
      </c>
      <c r="K140" s="67">
        <v>66.47</v>
      </c>
      <c r="L140" s="67">
        <v>64.64</v>
      </c>
      <c r="M140" s="67">
        <v>58.03</v>
      </c>
      <c r="N140" s="67">
        <v>58.28</v>
      </c>
      <c r="O140" s="67">
        <v>60.59</v>
      </c>
      <c r="P140" s="61">
        <v>259835</v>
      </c>
      <c r="Q140" s="61">
        <v>43362</v>
      </c>
      <c r="R140" s="61">
        <v>57894</v>
      </c>
      <c r="S140" s="61">
        <v>50237</v>
      </c>
      <c r="T140" s="61">
        <v>38991</v>
      </c>
      <c r="U140" s="61">
        <v>17726</v>
      </c>
      <c r="V140" s="61">
        <v>14536</v>
      </c>
      <c r="W140" s="61">
        <v>33923</v>
      </c>
      <c r="X140" s="61">
        <v>50377</v>
      </c>
      <c r="Y140" s="61">
        <v>11677</v>
      </c>
      <c r="Z140" s="61">
        <v>30446</v>
      </c>
      <c r="AA140" s="61">
        <v>26537</v>
      </c>
      <c r="AB140" s="61">
        <v>8656</v>
      </c>
      <c r="AC140" s="61">
        <v>102292</v>
      </c>
      <c r="AD140" s="61">
        <v>34160</v>
      </c>
      <c r="AE140" s="67">
        <v>37.979999999999997</v>
      </c>
      <c r="AF140" s="67">
        <v>47.18</v>
      </c>
      <c r="AG140" s="67">
        <v>53.61</v>
      </c>
      <c r="AH140" s="67">
        <v>49.31</v>
      </c>
      <c r="AI140" s="67">
        <v>41.05</v>
      </c>
      <c r="AJ140" s="67">
        <v>32.659999999999997</v>
      </c>
      <c r="AK140" s="67">
        <v>66.58</v>
      </c>
      <c r="AL140" s="67">
        <v>64.58</v>
      </c>
      <c r="AM140" s="61">
        <v>3538</v>
      </c>
      <c r="AN140" s="61">
        <v>7975</v>
      </c>
      <c r="AO140" s="61">
        <v>1382</v>
      </c>
      <c r="AP140" s="61">
        <v>3401</v>
      </c>
      <c r="AQ140" s="61">
        <v>3627</v>
      </c>
      <c r="AR140" s="61">
        <v>992</v>
      </c>
      <c r="AS140" s="61">
        <v>17674</v>
      </c>
      <c r="AT140" s="61">
        <v>4774</v>
      </c>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row>
    <row r="141" spans="1:91" s="59" customFormat="1" x14ac:dyDescent="0.3">
      <c r="A141" s="86" t="s">
        <v>333</v>
      </c>
      <c r="B141" s="61">
        <v>1863781</v>
      </c>
      <c r="C141" s="61">
        <v>314066</v>
      </c>
      <c r="D141" s="61">
        <v>366893</v>
      </c>
      <c r="E141" s="61">
        <v>255366</v>
      </c>
      <c r="F141" s="61">
        <v>327457</v>
      </c>
      <c r="G141" s="61">
        <v>145702</v>
      </c>
      <c r="H141" s="61">
        <v>117489</v>
      </c>
      <c r="I141" s="67">
        <v>63.19</v>
      </c>
      <c r="J141" s="67">
        <v>58.21</v>
      </c>
      <c r="K141" s="67">
        <v>79.099999999999994</v>
      </c>
      <c r="L141" s="67">
        <v>69.62</v>
      </c>
      <c r="M141" s="67">
        <v>62.86</v>
      </c>
      <c r="N141" s="67">
        <v>64.37</v>
      </c>
      <c r="O141" s="67">
        <v>62.85</v>
      </c>
      <c r="P141" s="61">
        <v>280254</v>
      </c>
      <c r="Q141" s="61">
        <v>47363</v>
      </c>
      <c r="R141" s="61">
        <v>64512</v>
      </c>
      <c r="S141" s="61">
        <v>51810</v>
      </c>
      <c r="T141" s="61">
        <v>43310</v>
      </c>
      <c r="U141" s="61">
        <v>19697</v>
      </c>
      <c r="V141" s="61">
        <v>14829</v>
      </c>
      <c r="W141" s="61">
        <v>42784</v>
      </c>
      <c r="X141" s="61">
        <v>52140</v>
      </c>
      <c r="Y141" s="61">
        <v>11761</v>
      </c>
      <c r="Z141" s="61">
        <v>31209</v>
      </c>
      <c r="AA141" s="61">
        <v>28884</v>
      </c>
      <c r="AB141" s="61">
        <v>8473</v>
      </c>
      <c r="AC141" s="61">
        <v>104759</v>
      </c>
      <c r="AD141" s="61">
        <v>34057</v>
      </c>
      <c r="AE141" s="67">
        <v>46.89</v>
      </c>
      <c r="AF141" s="67">
        <v>59.94</v>
      </c>
      <c r="AG141" s="67">
        <v>42.52</v>
      </c>
      <c r="AH141" s="67">
        <v>49.75</v>
      </c>
      <c r="AI141" s="67">
        <v>56.48</v>
      </c>
      <c r="AJ141" s="67">
        <v>30.92</v>
      </c>
      <c r="AK141" s="67">
        <v>68.44</v>
      </c>
      <c r="AL141" s="67">
        <v>59.75</v>
      </c>
      <c r="AM141" s="61">
        <v>5019</v>
      </c>
      <c r="AN141" s="61">
        <v>9191</v>
      </c>
      <c r="AO141" s="61">
        <v>1325</v>
      </c>
      <c r="AP141" s="61">
        <v>3450</v>
      </c>
      <c r="AQ141" s="61">
        <v>4415</v>
      </c>
      <c r="AR141" s="61">
        <v>1006</v>
      </c>
      <c r="AS141" s="61">
        <v>18081</v>
      </c>
      <c r="AT141" s="61">
        <v>4875</v>
      </c>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c r="CC141" s="57"/>
      <c r="CD141" s="57"/>
      <c r="CE141" s="57"/>
      <c r="CF141" s="57"/>
      <c r="CG141" s="57"/>
      <c r="CH141" s="57"/>
      <c r="CI141" s="57"/>
      <c r="CJ141" s="57"/>
      <c r="CK141" s="57"/>
      <c r="CL141" s="57"/>
      <c r="CM141" s="57"/>
    </row>
    <row r="142" spans="1:91" s="59" customFormat="1" x14ac:dyDescent="0.3">
      <c r="A142" s="86" t="s">
        <v>334</v>
      </c>
      <c r="B142" s="61">
        <v>1899567</v>
      </c>
      <c r="C142" s="61">
        <v>314981</v>
      </c>
      <c r="D142" s="61">
        <v>370844</v>
      </c>
      <c r="E142" s="61">
        <v>255077</v>
      </c>
      <c r="F142" s="61">
        <v>337833</v>
      </c>
      <c r="G142" s="61">
        <v>147437</v>
      </c>
      <c r="H142" s="61">
        <v>120217</v>
      </c>
      <c r="I142" s="67">
        <v>69.86</v>
      </c>
      <c r="J142" s="67">
        <v>64.64</v>
      </c>
      <c r="K142" s="67">
        <v>87.18</v>
      </c>
      <c r="L142" s="67">
        <v>76.16</v>
      </c>
      <c r="M142" s="67">
        <v>73.099999999999994</v>
      </c>
      <c r="N142" s="67">
        <v>71.05</v>
      </c>
      <c r="O142" s="67">
        <v>58.02</v>
      </c>
      <c r="P142" s="61">
        <v>295283</v>
      </c>
      <c r="Q142" s="61">
        <v>49989</v>
      </c>
      <c r="R142" s="61">
        <v>68448</v>
      </c>
      <c r="S142" s="61">
        <v>52841</v>
      </c>
      <c r="T142" s="61">
        <v>45982</v>
      </c>
      <c r="U142" s="61">
        <v>20519</v>
      </c>
      <c r="V142" s="61">
        <v>15043</v>
      </c>
      <c r="W142" s="61">
        <v>43119</v>
      </c>
      <c r="X142" s="61">
        <v>52024</v>
      </c>
      <c r="Y142" s="61">
        <v>11139</v>
      </c>
      <c r="Z142" s="61">
        <v>31678</v>
      </c>
      <c r="AA142" s="61">
        <v>28937</v>
      </c>
      <c r="AB142" s="61">
        <v>8532</v>
      </c>
      <c r="AC142" s="61">
        <v>105530</v>
      </c>
      <c r="AD142" s="61">
        <v>34024</v>
      </c>
      <c r="AE142" s="67">
        <v>63.48</v>
      </c>
      <c r="AF142" s="67">
        <v>71.400000000000006</v>
      </c>
      <c r="AG142" s="67">
        <v>39.31</v>
      </c>
      <c r="AH142" s="67">
        <v>50.86</v>
      </c>
      <c r="AI142" s="67">
        <v>66.66</v>
      </c>
      <c r="AJ142" s="67">
        <v>31.08</v>
      </c>
      <c r="AK142" s="67">
        <v>74.760000000000005</v>
      </c>
      <c r="AL142" s="67">
        <v>52.23</v>
      </c>
      <c r="AM142" s="61">
        <v>5760</v>
      </c>
      <c r="AN142" s="61">
        <v>9965</v>
      </c>
      <c r="AO142" s="61">
        <v>1293</v>
      </c>
      <c r="AP142" s="61">
        <v>3650</v>
      </c>
      <c r="AQ142" s="61">
        <v>4770</v>
      </c>
      <c r="AR142" s="61">
        <v>1023</v>
      </c>
      <c r="AS142" s="61">
        <v>18813</v>
      </c>
      <c r="AT142" s="61">
        <v>4717</v>
      </c>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row>
    <row r="143" spans="1:91" s="59" customFormat="1" x14ac:dyDescent="0.3">
      <c r="A143" s="86" t="s">
        <v>335</v>
      </c>
      <c r="B143" s="61">
        <v>1905396</v>
      </c>
      <c r="C143" s="61">
        <v>316971</v>
      </c>
      <c r="D143" s="61">
        <v>371545</v>
      </c>
      <c r="E143" s="61">
        <v>257774</v>
      </c>
      <c r="F143" s="61">
        <v>339099</v>
      </c>
      <c r="G143" s="61">
        <v>147946</v>
      </c>
      <c r="H143" s="61">
        <v>118365</v>
      </c>
      <c r="I143" s="67">
        <v>74.61</v>
      </c>
      <c r="J143" s="67">
        <v>71.739999999999995</v>
      </c>
      <c r="K143" s="67">
        <v>89.21</v>
      </c>
      <c r="L143" s="67">
        <v>77.87</v>
      </c>
      <c r="M143" s="67">
        <v>78.42</v>
      </c>
      <c r="N143" s="67">
        <v>77.23</v>
      </c>
      <c r="O143" s="67">
        <v>53.43</v>
      </c>
      <c r="P143" s="61">
        <v>300929</v>
      </c>
      <c r="Q143" s="61">
        <v>51619</v>
      </c>
      <c r="R143" s="61">
        <v>69668</v>
      </c>
      <c r="S143" s="61">
        <v>53860</v>
      </c>
      <c r="T143" s="61">
        <v>46743</v>
      </c>
      <c r="U143" s="61">
        <v>20793</v>
      </c>
      <c r="V143" s="61">
        <v>14878</v>
      </c>
      <c r="W143" s="61">
        <v>43205</v>
      </c>
      <c r="X143" s="61">
        <v>53121</v>
      </c>
      <c r="Y143" s="61">
        <v>10922</v>
      </c>
      <c r="Z143" s="61">
        <v>32232</v>
      </c>
      <c r="AA143" s="61">
        <v>29093</v>
      </c>
      <c r="AB143" s="61">
        <v>8595</v>
      </c>
      <c r="AC143" s="61">
        <v>106328</v>
      </c>
      <c r="AD143" s="61">
        <v>33473</v>
      </c>
      <c r="AE143" s="67">
        <v>70.680000000000007</v>
      </c>
      <c r="AF143" s="67">
        <v>78.78</v>
      </c>
      <c r="AG143" s="67">
        <v>46.21</v>
      </c>
      <c r="AH143" s="67">
        <v>57.45</v>
      </c>
      <c r="AI143" s="67">
        <v>78.98</v>
      </c>
      <c r="AJ143" s="67">
        <v>37.21</v>
      </c>
      <c r="AK143" s="67">
        <v>79.849999999999994</v>
      </c>
      <c r="AL143" s="67">
        <v>60.86</v>
      </c>
      <c r="AM143" s="61">
        <v>6023</v>
      </c>
      <c r="AN143" s="61">
        <v>10194</v>
      </c>
      <c r="AO143" s="61">
        <v>1303</v>
      </c>
      <c r="AP143" s="61">
        <v>3748</v>
      </c>
      <c r="AQ143" s="61">
        <v>5225</v>
      </c>
      <c r="AR143" s="61">
        <v>1045</v>
      </c>
      <c r="AS143" s="61">
        <v>19312</v>
      </c>
      <c r="AT143" s="61">
        <v>4769</v>
      </c>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row>
    <row r="144" spans="1:91" s="59" customFormat="1" x14ac:dyDescent="0.3">
      <c r="A144" s="86" t="s">
        <v>336</v>
      </c>
      <c r="B144" s="61">
        <v>1881808</v>
      </c>
      <c r="C144" s="61">
        <v>313555</v>
      </c>
      <c r="D144" s="61">
        <v>372956</v>
      </c>
      <c r="E144" s="61">
        <v>261024</v>
      </c>
      <c r="F144" s="61">
        <v>329587</v>
      </c>
      <c r="G144" s="61">
        <v>142583</v>
      </c>
      <c r="H144" s="61">
        <v>120871</v>
      </c>
      <c r="I144" s="67">
        <v>65.989999999999995</v>
      </c>
      <c r="J144" s="67">
        <v>62.61</v>
      </c>
      <c r="K144" s="67">
        <v>79.02</v>
      </c>
      <c r="L144" s="67">
        <v>73.55</v>
      </c>
      <c r="M144" s="67">
        <v>65.099999999999994</v>
      </c>
      <c r="N144" s="67">
        <v>65.72</v>
      </c>
      <c r="O144" s="67">
        <v>62.85</v>
      </c>
      <c r="P144" s="61">
        <v>290975</v>
      </c>
      <c r="Q144" s="61">
        <v>49367</v>
      </c>
      <c r="R144" s="61">
        <v>68278</v>
      </c>
      <c r="S144" s="61">
        <v>54521</v>
      </c>
      <c r="T144" s="61">
        <v>43771</v>
      </c>
      <c r="U144" s="61">
        <v>19314</v>
      </c>
      <c r="V144" s="61">
        <v>15162</v>
      </c>
      <c r="W144" s="61">
        <v>41452</v>
      </c>
      <c r="X144" s="61">
        <v>51859</v>
      </c>
      <c r="Y144" s="61">
        <v>11700</v>
      </c>
      <c r="Z144" s="61">
        <v>32239</v>
      </c>
      <c r="AA144" s="61">
        <v>28367</v>
      </c>
      <c r="AB144" s="61">
        <v>8144</v>
      </c>
      <c r="AC144" s="61">
        <v>106047</v>
      </c>
      <c r="AD144" s="61">
        <v>33748</v>
      </c>
      <c r="AE144" s="67">
        <v>52.58</v>
      </c>
      <c r="AF144" s="67">
        <v>63.57</v>
      </c>
      <c r="AG144" s="67">
        <v>48.95</v>
      </c>
      <c r="AH144" s="67">
        <v>56.17</v>
      </c>
      <c r="AI144" s="67">
        <v>62.68</v>
      </c>
      <c r="AJ144" s="67">
        <v>36.409999999999997</v>
      </c>
      <c r="AK144" s="67">
        <v>70.709999999999994</v>
      </c>
      <c r="AL144" s="67">
        <v>65.14</v>
      </c>
      <c r="AM144" s="61">
        <v>5048</v>
      </c>
      <c r="AN144" s="61">
        <v>9396</v>
      </c>
      <c r="AO144" s="61">
        <v>1354</v>
      </c>
      <c r="AP144" s="61">
        <v>3797</v>
      </c>
      <c r="AQ144" s="61">
        <v>4897</v>
      </c>
      <c r="AR144" s="61">
        <v>1034</v>
      </c>
      <c r="AS144" s="61">
        <v>18800</v>
      </c>
      <c r="AT144" s="61">
        <v>5041</v>
      </c>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row>
    <row r="145" spans="1:91" s="59" customFormat="1" x14ac:dyDescent="0.3">
      <c r="A145" s="86" t="s">
        <v>337</v>
      </c>
      <c r="B145" s="61">
        <v>1696953</v>
      </c>
      <c r="C145" s="61">
        <v>279340</v>
      </c>
      <c r="D145" s="61">
        <v>306269</v>
      </c>
      <c r="E145" s="61">
        <v>261105</v>
      </c>
      <c r="F145" s="61">
        <v>270718</v>
      </c>
      <c r="G145" s="61">
        <v>135378</v>
      </c>
      <c r="H145" s="61">
        <v>120704</v>
      </c>
      <c r="I145" s="67">
        <v>60.52</v>
      </c>
      <c r="J145" s="67">
        <v>57.96</v>
      </c>
      <c r="K145" s="67">
        <v>65.61</v>
      </c>
      <c r="L145" s="67">
        <v>74.84</v>
      </c>
      <c r="M145" s="67">
        <v>60.88</v>
      </c>
      <c r="N145" s="67">
        <v>59.69</v>
      </c>
      <c r="O145" s="67">
        <v>61.79</v>
      </c>
      <c r="P145" s="61">
        <v>253733</v>
      </c>
      <c r="Q145" s="61">
        <v>41180</v>
      </c>
      <c r="R145" s="61">
        <v>50803</v>
      </c>
      <c r="S145" s="61">
        <v>55227</v>
      </c>
      <c r="T145" s="61">
        <v>36425</v>
      </c>
      <c r="U145" s="61">
        <v>17518</v>
      </c>
      <c r="V145" s="61">
        <v>15151</v>
      </c>
      <c r="W145" s="61">
        <v>25348</v>
      </c>
      <c r="X145" s="61">
        <v>47486</v>
      </c>
      <c r="Y145" s="61">
        <v>11758</v>
      </c>
      <c r="Z145" s="61">
        <v>30557</v>
      </c>
      <c r="AA145" s="61">
        <v>18008</v>
      </c>
      <c r="AB145" s="61">
        <v>8558</v>
      </c>
      <c r="AC145" s="61">
        <v>103418</v>
      </c>
      <c r="AD145" s="61">
        <v>34207</v>
      </c>
      <c r="AE145" s="67">
        <v>41.1</v>
      </c>
      <c r="AF145" s="67">
        <v>52.18</v>
      </c>
      <c r="AG145" s="67">
        <v>53.87</v>
      </c>
      <c r="AH145" s="67">
        <v>54.59</v>
      </c>
      <c r="AI145" s="67">
        <v>47.47</v>
      </c>
      <c r="AJ145" s="67">
        <v>36.31</v>
      </c>
      <c r="AK145" s="67">
        <v>66.709999999999994</v>
      </c>
      <c r="AL145" s="67">
        <v>67.41</v>
      </c>
      <c r="AM145" s="61">
        <v>2790</v>
      </c>
      <c r="AN145" s="61">
        <v>7747</v>
      </c>
      <c r="AO145" s="61">
        <v>1350</v>
      </c>
      <c r="AP145" s="61">
        <v>3490</v>
      </c>
      <c r="AQ145" s="61">
        <v>2481</v>
      </c>
      <c r="AR145" s="61">
        <v>1057</v>
      </c>
      <c r="AS145" s="61">
        <v>17319</v>
      </c>
      <c r="AT145" s="61">
        <v>4947</v>
      </c>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row>
    <row r="146" spans="1:91" s="59" customFormat="1" x14ac:dyDescent="0.3">
      <c r="A146" s="86" t="s">
        <v>338</v>
      </c>
      <c r="B146" s="61">
        <v>1199466</v>
      </c>
      <c r="C146" s="61">
        <v>208937</v>
      </c>
      <c r="D146" s="61">
        <v>30234</v>
      </c>
      <c r="E146" s="61">
        <v>260013</v>
      </c>
      <c r="F146" s="61">
        <v>173499</v>
      </c>
      <c r="G146" s="61">
        <v>115693</v>
      </c>
      <c r="H146" s="61">
        <v>119362</v>
      </c>
      <c r="I146" s="67">
        <v>52.42</v>
      </c>
      <c r="J146" s="67">
        <v>46.56</v>
      </c>
      <c r="K146" s="67">
        <v>45.5</v>
      </c>
      <c r="L146" s="67">
        <v>75.16</v>
      </c>
      <c r="M146" s="67">
        <v>51.12</v>
      </c>
      <c r="N146" s="67">
        <v>50.09</v>
      </c>
      <c r="O146" s="67">
        <v>59</v>
      </c>
      <c r="P146" s="61">
        <v>177208</v>
      </c>
      <c r="Q146" s="61">
        <v>28282</v>
      </c>
      <c r="R146" s="61">
        <v>5949</v>
      </c>
      <c r="S146" s="61">
        <v>55915</v>
      </c>
      <c r="T146" s="61">
        <v>24206</v>
      </c>
      <c r="U146" s="61">
        <v>14576</v>
      </c>
      <c r="V146" s="61">
        <v>15063</v>
      </c>
      <c r="W146" s="61">
        <v>14031</v>
      </c>
      <c r="X146" s="61">
        <v>26652</v>
      </c>
      <c r="Y146" s="61">
        <v>11659</v>
      </c>
      <c r="Z146" s="61">
        <v>27965</v>
      </c>
      <c r="AA146" s="61">
        <v>9207</v>
      </c>
      <c r="AB146" s="61">
        <v>8341</v>
      </c>
      <c r="AC146" s="61">
        <v>77155</v>
      </c>
      <c r="AD146" s="61">
        <v>33927</v>
      </c>
      <c r="AE146" s="67">
        <v>26.83</v>
      </c>
      <c r="AF146" s="67">
        <v>37.11</v>
      </c>
      <c r="AG146" s="67">
        <v>46.62</v>
      </c>
      <c r="AH146" s="67">
        <v>44.74</v>
      </c>
      <c r="AI146" s="67">
        <v>36.83</v>
      </c>
      <c r="AJ146" s="67">
        <v>31.08</v>
      </c>
      <c r="AK146" s="67">
        <v>52.24</v>
      </c>
      <c r="AL146" s="67">
        <v>57.16</v>
      </c>
      <c r="AM146" s="61">
        <v>1358</v>
      </c>
      <c r="AN146" s="61">
        <v>3628</v>
      </c>
      <c r="AO146" s="61">
        <v>1291</v>
      </c>
      <c r="AP146" s="61">
        <v>3007</v>
      </c>
      <c r="AQ146" s="61">
        <v>1018</v>
      </c>
      <c r="AR146" s="61">
        <v>975</v>
      </c>
      <c r="AS146" s="61">
        <v>12153</v>
      </c>
      <c r="AT146" s="61">
        <v>4853</v>
      </c>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row>
    <row r="147" spans="1:91" s="59" customFormat="1" x14ac:dyDescent="0.3">
      <c r="A147" s="86" t="s">
        <v>339</v>
      </c>
      <c r="B147" s="61">
        <v>1149544</v>
      </c>
      <c r="C147" s="61">
        <v>194905</v>
      </c>
      <c r="D147" s="61">
        <v>21498</v>
      </c>
      <c r="E147" s="61">
        <v>261338</v>
      </c>
      <c r="F147" s="61">
        <v>175039</v>
      </c>
      <c r="G147" s="61">
        <v>107015</v>
      </c>
      <c r="H147" s="61">
        <v>119347</v>
      </c>
      <c r="I147" s="67">
        <v>49.68</v>
      </c>
      <c r="J147" s="67">
        <v>43.16</v>
      </c>
      <c r="K147" s="67">
        <v>40.299999999999997</v>
      </c>
      <c r="L147" s="67">
        <v>70.88</v>
      </c>
      <c r="M147" s="67">
        <v>45.86</v>
      </c>
      <c r="N147" s="67">
        <v>46.42</v>
      </c>
      <c r="O147" s="67">
        <v>56.78</v>
      </c>
      <c r="P147" s="61">
        <v>169762</v>
      </c>
      <c r="Q147" s="61">
        <v>26705</v>
      </c>
      <c r="R147" s="61">
        <v>4282</v>
      </c>
      <c r="S147" s="61">
        <v>55621</v>
      </c>
      <c r="T147" s="61">
        <v>23812</v>
      </c>
      <c r="U147" s="61">
        <v>13498</v>
      </c>
      <c r="V147" s="61">
        <v>15013</v>
      </c>
      <c r="W147" s="61">
        <v>14302</v>
      </c>
      <c r="X147" s="61">
        <v>23783</v>
      </c>
      <c r="Y147" s="61">
        <v>11439</v>
      </c>
      <c r="Z147" s="61">
        <v>28868</v>
      </c>
      <c r="AA147" s="61">
        <v>7304</v>
      </c>
      <c r="AB147" s="61">
        <v>7923</v>
      </c>
      <c r="AC147" s="61">
        <v>68149</v>
      </c>
      <c r="AD147" s="61">
        <v>33138</v>
      </c>
      <c r="AE147" s="67">
        <v>26.09</v>
      </c>
      <c r="AF147" s="67">
        <v>35.49</v>
      </c>
      <c r="AG147" s="67">
        <v>43.14</v>
      </c>
      <c r="AH147" s="67">
        <v>43.14</v>
      </c>
      <c r="AI147" s="67">
        <v>34.229999999999997</v>
      </c>
      <c r="AJ147" s="67">
        <v>29.21</v>
      </c>
      <c r="AK147" s="67">
        <v>45.02</v>
      </c>
      <c r="AL147" s="67">
        <v>57.52</v>
      </c>
      <c r="AM147" s="61">
        <v>1354</v>
      </c>
      <c r="AN147" s="61">
        <v>3208</v>
      </c>
      <c r="AO147" s="61">
        <v>1254</v>
      </c>
      <c r="AP147" s="61">
        <v>3190</v>
      </c>
      <c r="AQ147" s="61">
        <v>783</v>
      </c>
      <c r="AR147" s="61">
        <v>932</v>
      </c>
      <c r="AS147" s="61">
        <v>11157</v>
      </c>
      <c r="AT147" s="61">
        <v>4826</v>
      </c>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row>
    <row r="148" spans="1:91" s="59" customFormat="1" x14ac:dyDescent="0.3">
      <c r="A148" s="60" t="s">
        <v>357</v>
      </c>
      <c r="B148" s="61">
        <v>1111798</v>
      </c>
      <c r="C148" s="61">
        <v>183521</v>
      </c>
      <c r="D148" s="61">
        <v>18759</v>
      </c>
      <c r="E148" s="61">
        <v>263770</v>
      </c>
      <c r="F148" s="61">
        <v>168204</v>
      </c>
      <c r="G148" s="61">
        <v>100851</v>
      </c>
      <c r="H148" s="61">
        <v>121982</v>
      </c>
      <c r="I148" s="67">
        <v>47.41</v>
      </c>
      <c r="J148" s="67">
        <v>40.56</v>
      </c>
      <c r="K148" s="67">
        <v>38.9</v>
      </c>
      <c r="L148" s="67">
        <v>73.959999999999994</v>
      </c>
      <c r="M148" s="67">
        <v>43.77</v>
      </c>
      <c r="N148" s="67">
        <v>43.71</v>
      </c>
      <c r="O148" s="67">
        <v>47.65</v>
      </c>
      <c r="P148" s="61">
        <v>162337</v>
      </c>
      <c r="Q148" s="61">
        <v>24539</v>
      </c>
      <c r="R148" s="61">
        <v>3597</v>
      </c>
      <c r="S148" s="61">
        <v>56315</v>
      </c>
      <c r="T148" s="61">
        <v>22858</v>
      </c>
      <c r="U148" s="61">
        <v>12026</v>
      </c>
      <c r="V148" s="61">
        <v>15113</v>
      </c>
      <c r="W148" s="61">
        <v>11649</v>
      </c>
      <c r="X148" s="61">
        <v>21869</v>
      </c>
      <c r="Y148" s="61">
        <v>11262</v>
      </c>
      <c r="Z148" s="61">
        <v>28700</v>
      </c>
      <c r="AA148" s="61">
        <v>6122</v>
      </c>
      <c r="AB148" s="61">
        <v>7277</v>
      </c>
      <c r="AC148" s="61">
        <v>63142</v>
      </c>
      <c r="AD148" s="61">
        <v>33500</v>
      </c>
      <c r="AE148" s="67">
        <v>23.44</v>
      </c>
      <c r="AF148" s="67">
        <v>29.86</v>
      </c>
      <c r="AG148" s="67">
        <v>35.18</v>
      </c>
      <c r="AH148" s="67">
        <v>42.15</v>
      </c>
      <c r="AI148" s="67">
        <v>30.01</v>
      </c>
      <c r="AJ148" s="67">
        <v>23.56</v>
      </c>
      <c r="AK148" s="67">
        <v>45.62</v>
      </c>
      <c r="AL148" s="67">
        <v>50.01</v>
      </c>
      <c r="AM148" s="61">
        <v>1078</v>
      </c>
      <c r="AN148" s="61">
        <v>2966</v>
      </c>
      <c r="AO148" s="61">
        <v>1267</v>
      </c>
      <c r="AP148" s="61">
        <v>3192</v>
      </c>
      <c r="AQ148" s="61">
        <v>611</v>
      </c>
      <c r="AR148" s="61">
        <v>841</v>
      </c>
      <c r="AS148" s="61">
        <v>9762</v>
      </c>
      <c r="AT148" s="61">
        <v>4822</v>
      </c>
    </row>
    <row r="149" spans="1:91" s="59" customFormat="1" x14ac:dyDescent="0.3">
      <c r="A149" s="60" t="s">
        <v>358</v>
      </c>
      <c r="B149" s="61">
        <v>1195240</v>
      </c>
      <c r="C149" s="61">
        <v>210964</v>
      </c>
      <c r="D149" s="61">
        <v>37760</v>
      </c>
      <c r="E149" s="61">
        <v>263936</v>
      </c>
      <c r="F149" s="61">
        <v>175968</v>
      </c>
      <c r="G149" s="61">
        <v>109628</v>
      </c>
      <c r="H149" s="61">
        <v>122286</v>
      </c>
      <c r="I149" s="67">
        <v>53.01</v>
      </c>
      <c r="J149" s="67">
        <v>48.55</v>
      </c>
      <c r="K149" s="67">
        <v>53.26</v>
      </c>
      <c r="L149" s="67">
        <v>76.430000000000007</v>
      </c>
      <c r="M149" s="67">
        <v>52.41</v>
      </c>
      <c r="N149" s="67">
        <v>52.51</v>
      </c>
      <c r="O149" s="67">
        <v>53.68</v>
      </c>
      <c r="P149" s="61">
        <v>174153</v>
      </c>
      <c r="Q149" s="61">
        <v>27862</v>
      </c>
      <c r="R149" s="61">
        <v>6572</v>
      </c>
      <c r="S149" s="61">
        <v>56647</v>
      </c>
      <c r="T149" s="61">
        <v>24565</v>
      </c>
      <c r="U149" s="61">
        <v>13199</v>
      </c>
      <c r="V149" s="61">
        <v>15216</v>
      </c>
      <c r="W149" s="61">
        <v>17904</v>
      </c>
      <c r="X149" s="61">
        <v>26117</v>
      </c>
      <c r="Y149" s="61">
        <v>11535</v>
      </c>
      <c r="Z149" s="61">
        <v>29305</v>
      </c>
      <c r="AA149" s="61">
        <v>8956</v>
      </c>
      <c r="AB149" s="61">
        <v>7523</v>
      </c>
      <c r="AC149" s="61">
        <v>75007</v>
      </c>
      <c r="AD149" s="61">
        <v>34617</v>
      </c>
      <c r="AE149" s="67">
        <v>33.93</v>
      </c>
      <c r="AF149" s="67">
        <v>41.3</v>
      </c>
      <c r="AG149" s="67">
        <v>44.53</v>
      </c>
      <c r="AH149" s="67">
        <v>50.43</v>
      </c>
      <c r="AI149" s="67">
        <v>36.94</v>
      </c>
      <c r="AJ149" s="67">
        <v>30.23</v>
      </c>
      <c r="AK149" s="67">
        <v>53.31</v>
      </c>
      <c r="AL149" s="67">
        <v>58.03</v>
      </c>
      <c r="AM149" s="61">
        <v>1745</v>
      </c>
      <c r="AN149" s="61">
        <v>3418</v>
      </c>
      <c r="AO149" s="61">
        <v>1318</v>
      </c>
      <c r="AP149" s="61">
        <v>3289</v>
      </c>
      <c r="AQ149" s="61">
        <v>901</v>
      </c>
      <c r="AR149" s="61">
        <v>850</v>
      </c>
      <c r="AS149" s="61">
        <v>11445</v>
      </c>
      <c r="AT149" s="61">
        <v>4896</v>
      </c>
    </row>
    <row r="150" spans="1:91" s="59" customFormat="1" x14ac:dyDescent="0.3">
      <c r="A150" s="60" t="s">
        <v>359</v>
      </c>
      <c r="B150" s="61">
        <v>1417245</v>
      </c>
      <c r="C150" s="61">
        <v>260168</v>
      </c>
      <c r="D150" s="61">
        <v>103755</v>
      </c>
      <c r="E150" s="61">
        <v>264023</v>
      </c>
      <c r="F150" s="61">
        <v>223340</v>
      </c>
      <c r="G150" s="61">
        <v>133160</v>
      </c>
      <c r="H150" s="61">
        <v>122534</v>
      </c>
      <c r="I150" s="67">
        <v>55.11</v>
      </c>
      <c r="J150" s="67">
        <v>51.68</v>
      </c>
      <c r="K150" s="67">
        <v>51.88</v>
      </c>
      <c r="L150" s="67">
        <v>76.739999999999995</v>
      </c>
      <c r="M150" s="67">
        <v>52.18</v>
      </c>
      <c r="N150" s="67">
        <v>57.86</v>
      </c>
      <c r="O150" s="67">
        <v>58.92</v>
      </c>
      <c r="P150" s="61">
        <v>207423</v>
      </c>
      <c r="Q150" s="61">
        <v>35434</v>
      </c>
      <c r="R150" s="61">
        <v>17797</v>
      </c>
      <c r="S150" s="61">
        <v>57154</v>
      </c>
      <c r="T150" s="61">
        <v>30156</v>
      </c>
      <c r="U150" s="61">
        <v>16627</v>
      </c>
      <c r="V150" s="61">
        <v>15454</v>
      </c>
      <c r="W150" s="61">
        <v>23505</v>
      </c>
      <c r="X150" s="61">
        <v>36404</v>
      </c>
      <c r="Y150" s="61">
        <v>11505</v>
      </c>
      <c r="Z150" s="61">
        <v>31892</v>
      </c>
      <c r="AA150" s="61">
        <v>18352</v>
      </c>
      <c r="AB150" s="61">
        <v>8250</v>
      </c>
      <c r="AC150" s="61">
        <v>95255</v>
      </c>
      <c r="AD150" s="61">
        <v>35006</v>
      </c>
      <c r="AE150" s="67">
        <v>38.72</v>
      </c>
      <c r="AF150" s="67">
        <v>41.44</v>
      </c>
      <c r="AG150" s="67">
        <v>52.08</v>
      </c>
      <c r="AH150" s="67">
        <v>51.15</v>
      </c>
      <c r="AI150" s="67">
        <v>41.86</v>
      </c>
      <c r="AJ150" s="67">
        <v>36.31</v>
      </c>
      <c r="AK150" s="67">
        <v>57.33</v>
      </c>
      <c r="AL150" s="67">
        <v>64.77</v>
      </c>
      <c r="AM150" s="61">
        <v>2423</v>
      </c>
      <c r="AN150" s="61">
        <v>5186</v>
      </c>
      <c r="AO150" s="61">
        <v>1299</v>
      </c>
      <c r="AP150" s="61">
        <v>3833</v>
      </c>
      <c r="AQ150" s="61">
        <v>2143</v>
      </c>
      <c r="AR150" s="61">
        <v>996</v>
      </c>
      <c r="AS150" s="61">
        <v>14416</v>
      </c>
      <c r="AT150" s="61">
        <v>5137</v>
      </c>
    </row>
    <row r="151" spans="1:91" s="59" customFormat="1" x14ac:dyDescent="0.3">
      <c r="A151" s="60" t="s">
        <v>360</v>
      </c>
      <c r="B151" s="61">
        <v>1570144</v>
      </c>
      <c r="C151" s="61">
        <v>289050</v>
      </c>
      <c r="D151" s="61">
        <v>167998</v>
      </c>
      <c r="E151" s="61">
        <v>261099</v>
      </c>
      <c r="F151" s="61">
        <v>262793</v>
      </c>
      <c r="G151" s="61">
        <v>139305</v>
      </c>
      <c r="H151" s="61">
        <v>123637</v>
      </c>
      <c r="I151" s="67">
        <v>56.65</v>
      </c>
      <c r="J151" s="67">
        <v>54.87</v>
      </c>
      <c r="K151" s="67">
        <v>66.84</v>
      </c>
      <c r="L151" s="67">
        <v>69.78</v>
      </c>
      <c r="M151" s="67">
        <v>55.32</v>
      </c>
      <c r="N151" s="67">
        <v>59.42</v>
      </c>
      <c r="O151" s="67">
        <v>61.4</v>
      </c>
      <c r="P151" s="61">
        <v>233647</v>
      </c>
      <c r="Q151" s="61">
        <v>40745</v>
      </c>
      <c r="R151" s="61">
        <v>30987</v>
      </c>
      <c r="S151" s="61">
        <v>56659</v>
      </c>
      <c r="T151" s="61">
        <v>35485</v>
      </c>
      <c r="U151" s="61">
        <v>17602</v>
      </c>
      <c r="V151" s="61">
        <v>15651</v>
      </c>
      <c r="W151" s="61">
        <v>29323</v>
      </c>
      <c r="X151" s="61">
        <v>49114</v>
      </c>
      <c r="Y151" s="61">
        <v>11781</v>
      </c>
      <c r="Z151" s="61">
        <v>32591</v>
      </c>
      <c r="AA151" s="61">
        <v>22407</v>
      </c>
      <c r="AB151" s="61">
        <v>8450</v>
      </c>
      <c r="AC151" s="61">
        <v>99664</v>
      </c>
      <c r="AD151" s="61">
        <v>35719</v>
      </c>
      <c r="AE151" s="67">
        <v>38.92</v>
      </c>
      <c r="AF151" s="67">
        <v>43.95</v>
      </c>
      <c r="AG151" s="67">
        <v>54.07</v>
      </c>
      <c r="AH151" s="67">
        <v>52.01</v>
      </c>
      <c r="AI151" s="67">
        <v>45.58</v>
      </c>
      <c r="AJ151" s="67">
        <v>38.659999999999997</v>
      </c>
      <c r="AK151" s="67">
        <v>63.82</v>
      </c>
      <c r="AL151" s="67">
        <v>70.569999999999993</v>
      </c>
      <c r="AM151" s="61">
        <v>2953</v>
      </c>
      <c r="AN151" s="61">
        <v>7621</v>
      </c>
      <c r="AO151" s="61">
        <v>1402</v>
      </c>
      <c r="AP151" s="61">
        <v>3843</v>
      </c>
      <c r="AQ151" s="61">
        <v>2777</v>
      </c>
      <c r="AR151" s="61">
        <v>1002</v>
      </c>
      <c r="AS151" s="61">
        <v>15836</v>
      </c>
      <c r="AT151" s="61">
        <v>5311</v>
      </c>
    </row>
    <row r="152" spans="1:91" s="59" customFormat="1" x14ac:dyDescent="0.3">
      <c r="A152" s="60" t="s">
        <v>361</v>
      </c>
      <c r="B152" s="61">
        <v>1841419</v>
      </c>
      <c r="C152" s="61">
        <v>305882</v>
      </c>
      <c r="D152" s="61">
        <v>362990</v>
      </c>
      <c r="E152" s="61">
        <v>258895</v>
      </c>
      <c r="F152" s="61">
        <v>314187</v>
      </c>
      <c r="G152" s="61">
        <v>143531</v>
      </c>
      <c r="H152" s="61">
        <v>124357</v>
      </c>
      <c r="I152" s="67">
        <v>61.36</v>
      </c>
      <c r="J152" s="67">
        <v>58.65</v>
      </c>
      <c r="K152" s="67">
        <v>70.900000000000006</v>
      </c>
      <c r="L152" s="67">
        <v>66.55</v>
      </c>
      <c r="M152" s="67">
        <v>62.63</v>
      </c>
      <c r="N152" s="67">
        <v>64.3</v>
      </c>
      <c r="O152" s="67">
        <v>63.89</v>
      </c>
      <c r="P152" s="61">
        <v>280473</v>
      </c>
      <c r="Q152" s="61">
        <v>45979</v>
      </c>
      <c r="R152" s="61">
        <v>63995</v>
      </c>
      <c r="S152" s="61">
        <v>56030</v>
      </c>
      <c r="T152" s="61">
        <v>41917</v>
      </c>
      <c r="U152" s="61">
        <v>18464</v>
      </c>
      <c r="V152" s="61">
        <v>15998</v>
      </c>
      <c r="W152" s="61">
        <v>37072</v>
      </c>
      <c r="X152" s="61">
        <v>51767</v>
      </c>
      <c r="Y152" s="61">
        <v>11787</v>
      </c>
      <c r="Z152" s="61">
        <v>31296</v>
      </c>
      <c r="AA152" s="61">
        <v>27854</v>
      </c>
      <c r="AB152" s="61">
        <v>8557</v>
      </c>
      <c r="AC152" s="61">
        <v>102096</v>
      </c>
      <c r="AD152" s="61">
        <v>35453</v>
      </c>
      <c r="AE152" s="67">
        <v>42.14</v>
      </c>
      <c r="AF152" s="67">
        <v>55.07</v>
      </c>
      <c r="AG152" s="67">
        <v>57.27</v>
      </c>
      <c r="AH152" s="67">
        <v>54.71</v>
      </c>
      <c r="AI152" s="67">
        <v>47.71</v>
      </c>
      <c r="AJ152" s="67">
        <v>37.56</v>
      </c>
      <c r="AK152" s="67">
        <v>68.790000000000006</v>
      </c>
      <c r="AL152" s="67">
        <v>69.540000000000006</v>
      </c>
      <c r="AM152" s="61">
        <v>3889</v>
      </c>
      <c r="AN152" s="61">
        <v>8857</v>
      </c>
      <c r="AO152" s="61">
        <v>1543</v>
      </c>
      <c r="AP152" s="61">
        <v>3781</v>
      </c>
      <c r="AQ152" s="61">
        <v>3816</v>
      </c>
      <c r="AR152" s="61">
        <v>1041</v>
      </c>
      <c r="AS152" s="61">
        <v>17758</v>
      </c>
      <c r="AT152" s="61">
        <v>5294</v>
      </c>
    </row>
    <row r="153" spans="1:91" s="59" customFormat="1" x14ac:dyDescent="0.3">
      <c r="A153" s="60" t="s">
        <v>362</v>
      </c>
      <c r="B153" s="61">
        <v>1899826</v>
      </c>
      <c r="C153" s="61">
        <v>314796</v>
      </c>
      <c r="D153" s="61">
        <v>375707</v>
      </c>
      <c r="E153" s="61">
        <v>259771</v>
      </c>
      <c r="F153" s="61">
        <v>336234</v>
      </c>
      <c r="G153" s="61">
        <v>147957</v>
      </c>
      <c r="H153" s="61">
        <v>123836</v>
      </c>
      <c r="I153" s="67">
        <v>65.19</v>
      </c>
      <c r="J153" s="67">
        <v>60.13</v>
      </c>
      <c r="K153" s="67">
        <v>80.69</v>
      </c>
      <c r="L153" s="67">
        <v>71.81</v>
      </c>
      <c r="M153" s="67">
        <v>66.36</v>
      </c>
      <c r="N153" s="67">
        <v>67.28</v>
      </c>
      <c r="O153" s="67">
        <v>62.44</v>
      </c>
      <c r="P153" s="61">
        <v>298500</v>
      </c>
      <c r="Q153" s="61">
        <v>48862</v>
      </c>
      <c r="R153" s="61">
        <v>69737</v>
      </c>
      <c r="S153" s="61">
        <v>56263</v>
      </c>
      <c r="T153" s="61">
        <v>46968</v>
      </c>
      <c r="U153" s="61">
        <v>20260</v>
      </c>
      <c r="V153" s="61">
        <v>16069</v>
      </c>
      <c r="W153" s="61">
        <v>41957</v>
      </c>
      <c r="X153" s="61">
        <v>52577</v>
      </c>
      <c r="Y153" s="61">
        <v>11729</v>
      </c>
      <c r="Z153" s="61">
        <v>32541</v>
      </c>
      <c r="AA153" s="61">
        <v>28868</v>
      </c>
      <c r="AB153" s="61">
        <v>8377</v>
      </c>
      <c r="AC153" s="61">
        <v>104093</v>
      </c>
      <c r="AD153" s="61">
        <v>34654</v>
      </c>
      <c r="AE153" s="67">
        <v>49.5</v>
      </c>
      <c r="AF153" s="67">
        <v>62.18</v>
      </c>
      <c r="AG153" s="67">
        <v>46.08</v>
      </c>
      <c r="AH153" s="67">
        <v>52.27</v>
      </c>
      <c r="AI153" s="67">
        <v>58.56</v>
      </c>
      <c r="AJ153" s="67">
        <v>34.47</v>
      </c>
      <c r="AK153" s="67">
        <v>69.489999999999995</v>
      </c>
      <c r="AL153" s="67">
        <v>61.4</v>
      </c>
      <c r="AM153" s="61">
        <v>4943</v>
      </c>
      <c r="AN153" s="61">
        <v>9556</v>
      </c>
      <c r="AO153" s="61">
        <v>1401</v>
      </c>
      <c r="AP153" s="61">
        <v>3800</v>
      </c>
      <c r="AQ153" s="61">
        <v>4887</v>
      </c>
      <c r="AR153" s="61">
        <v>1046</v>
      </c>
      <c r="AS153" s="61">
        <v>18036</v>
      </c>
      <c r="AT153" s="61">
        <v>5192</v>
      </c>
    </row>
    <row r="154" spans="1:91" s="59" customFormat="1" x14ac:dyDescent="0.3">
      <c r="A154" s="60" t="s">
        <v>363</v>
      </c>
      <c r="B154" s="61">
        <v>1927831</v>
      </c>
      <c r="C154" s="61">
        <v>316331</v>
      </c>
      <c r="D154" s="61">
        <v>378260</v>
      </c>
      <c r="E154" s="61">
        <v>263087</v>
      </c>
      <c r="F154" s="61">
        <v>342518</v>
      </c>
      <c r="G154" s="61">
        <v>150069</v>
      </c>
      <c r="H154" s="61">
        <v>123264</v>
      </c>
      <c r="I154" s="67">
        <v>70.099999999999994</v>
      </c>
      <c r="J154" s="67">
        <v>64.58</v>
      </c>
      <c r="K154" s="67">
        <v>87.06</v>
      </c>
      <c r="L154" s="67">
        <v>75.61</v>
      </c>
      <c r="M154" s="67">
        <v>73.02</v>
      </c>
      <c r="N154" s="67">
        <v>72.36</v>
      </c>
      <c r="O154" s="67">
        <v>59.87</v>
      </c>
      <c r="P154" s="61">
        <v>311648</v>
      </c>
      <c r="Q154" s="61">
        <v>52218</v>
      </c>
      <c r="R154" s="61">
        <v>72683</v>
      </c>
      <c r="S154" s="61">
        <v>57386</v>
      </c>
      <c r="T154" s="61">
        <v>49008</v>
      </c>
      <c r="U154" s="61">
        <v>21201</v>
      </c>
      <c r="V154" s="61">
        <v>15719</v>
      </c>
      <c r="W154" s="61">
        <v>43088</v>
      </c>
      <c r="X154" s="61">
        <v>53448</v>
      </c>
      <c r="Y154" s="61">
        <v>10562</v>
      </c>
      <c r="Z154" s="61">
        <v>32166</v>
      </c>
      <c r="AA154" s="61">
        <v>29122</v>
      </c>
      <c r="AB154" s="61">
        <v>8371</v>
      </c>
      <c r="AC154" s="61">
        <v>104929</v>
      </c>
      <c r="AD154" s="61">
        <v>34645</v>
      </c>
      <c r="AE154" s="67">
        <v>62.14</v>
      </c>
      <c r="AF154" s="67">
        <v>72.11</v>
      </c>
      <c r="AG154" s="67">
        <v>39.01</v>
      </c>
      <c r="AH154" s="67">
        <v>52.3</v>
      </c>
      <c r="AI154" s="67">
        <v>70.03</v>
      </c>
      <c r="AJ154" s="67">
        <v>32.119999999999997</v>
      </c>
      <c r="AK154" s="67">
        <v>72.81</v>
      </c>
      <c r="AL154" s="67">
        <v>53.58</v>
      </c>
      <c r="AM154" s="61">
        <v>5776</v>
      </c>
      <c r="AN154" s="61">
        <v>10526</v>
      </c>
      <c r="AO154" s="61">
        <v>1300</v>
      </c>
      <c r="AP154" s="61">
        <v>3986</v>
      </c>
      <c r="AQ154" s="61">
        <v>5542</v>
      </c>
      <c r="AR154" s="61">
        <v>1046</v>
      </c>
      <c r="AS154" s="61">
        <v>18880</v>
      </c>
      <c r="AT154" s="61">
        <v>5162</v>
      </c>
    </row>
    <row r="155" spans="1:91" s="59" customFormat="1" x14ac:dyDescent="0.3">
      <c r="A155" s="60" t="s">
        <v>364</v>
      </c>
      <c r="B155" s="61">
        <v>1927444</v>
      </c>
      <c r="C155" s="61">
        <v>317321</v>
      </c>
      <c r="D155" s="61">
        <v>378667</v>
      </c>
      <c r="E155" s="61">
        <v>263714</v>
      </c>
      <c r="F155" s="61">
        <v>339237</v>
      </c>
      <c r="G155" s="61">
        <v>152074</v>
      </c>
      <c r="H155" s="61">
        <v>120313</v>
      </c>
      <c r="I155" s="67">
        <v>75.540000000000006</v>
      </c>
      <c r="J155" s="67">
        <v>71.5</v>
      </c>
      <c r="K155" s="67">
        <v>89.65</v>
      </c>
      <c r="L155" s="67">
        <v>80.31</v>
      </c>
      <c r="M155" s="67">
        <v>79.540000000000006</v>
      </c>
      <c r="N155" s="67">
        <v>77.84</v>
      </c>
      <c r="O155" s="67">
        <v>53.84</v>
      </c>
      <c r="P155" s="61">
        <v>315937</v>
      </c>
      <c r="Q155" s="61">
        <v>53122</v>
      </c>
      <c r="R155" s="61">
        <v>74011</v>
      </c>
      <c r="S155" s="61">
        <v>58057</v>
      </c>
      <c r="T155" s="61">
        <v>49716</v>
      </c>
      <c r="U155" s="61">
        <v>21580</v>
      </c>
      <c r="V155" s="61">
        <v>15344</v>
      </c>
      <c r="W155" s="61">
        <v>43253</v>
      </c>
      <c r="X155" s="61">
        <v>52910</v>
      </c>
      <c r="Y155" s="61">
        <v>10699</v>
      </c>
      <c r="Z155" s="61">
        <v>32646</v>
      </c>
      <c r="AA155" s="61">
        <v>29512</v>
      </c>
      <c r="AB155" s="61">
        <v>8450</v>
      </c>
      <c r="AC155" s="61">
        <v>105304</v>
      </c>
      <c r="AD155" s="61">
        <v>34548</v>
      </c>
      <c r="AE155" s="67">
        <v>70.89</v>
      </c>
      <c r="AF155" s="67">
        <v>78.739999999999995</v>
      </c>
      <c r="AG155" s="67">
        <v>43.2</v>
      </c>
      <c r="AH155" s="67">
        <v>58.97</v>
      </c>
      <c r="AI155" s="67">
        <v>76.099999999999994</v>
      </c>
      <c r="AJ155" s="67">
        <v>41.43</v>
      </c>
      <c r="AK155" s="67">
        <v>79.81</v>
      </c>
      <c r="AL155" s="67">
        <v>59.92</v>
      </c>
      <c r="AM155" s="61">
        <v>6095</v>
      </c>
      <c r="AN155" s="61">
        <v>10349</v>
      </c>
      <c r="AO155" s="61">
        <v>1205</v>
      </c>
      <c r="AP155" s="61">
        <v>4146</v>
      </c>
      <c r="AQ155" s="61">
        <v>5517</v>
      </c>
      <c r="AR155" s="61">
        <v>1057</v>
      </c>
      <c r="AS155" s="61">
        <v>19506</v>
      </c>
      <c r="AT155" s="61">
        <v>5247</v>
      </c>
    </row>
    <row r="156" spans="1:91" s="59" customFormat="1" x14ac:dyDescent="0.3">
      <c r="A156" s="60" t="s">
        <v>365</v>
      </c>
      <c r="B156" s="61">
        <v>1909834</v>
      </c>
      <c r="C156" s="61">
        <v>316309</v>
      </c>
      <c r="D156" s="61">
        <v>376393</v>
      </c>
      <c r="E156" s="61">
        <v>265225</v>
      </c>
      <c r="F156" s="61">
        <v>332740</v>
      </c>
      <c r="G156" s="61">
        <v>149864</v>
      </c>
      <c r="H156" s="61">
        <v>124915</v>
      </c>
      <c r="I156" s="67">
        <v>66.69</v>
      </c>
      <c r="J156" s="67">
        <v>62.86</v>
      </c>
      <c r="K156" s="67">
        <v>80.39</v>
      </c>
      <c r="L156" s="67">
        <v>74.16</v>
      </c>
      <c r="M156" s="67">
        <v>65.349999999999994</v>
      </c>
      <c r="N156" s="67">
        <v>68.7</v>
      </c>
      <c r="O156" s="67">
        <v>61.53</v>
      </c>
      <c r="P156" s="61">
        <v>304693</v>
      </c>
      <c r="Q156" s="61">
        <v>51184</v>
      </c>
      <c r="R156" s="61">
        <v>71102</v>
      </c>
      <c r="S156" s="61">
        <v>58173</v>
      </c>
      <c r="T156" s="61">
        <v>46457</v>
      </c>
      <c r="U156" s="61">
        <v>20357</v>
      </c>
      <c r="V156" s="61">
        <v>15936</v>
      </c>
      <c r="W156" s="61">
        <v>41147</v>
      </c>
      <c r="X156" s="61">
        <v>51732</v>
      </c>
      <c r="Y156" s="61">
        <v>11551</v>
      </c>
      <c r="Z156" s="61">
        <v>32840</v>
      </c>
      <c r="AA156" s="61">
        <v>28816</v>
      </c>
      <c r="AB156" s="61">
        <v>8442</v>
      </c>
      <c r="AC156" s="61">
        <v>106362</v>
      </c>
      <c r="AD156" s="61">
        <v>35418</v>
      </c>
      <c r="AE156" s="67">
        <v>52.23</v>
      </c>
      <c r="AF156" s="67">
        <v>63.56</v>
      </c>
      <c r="AG156" s="67">
        <v>51.57</v>
      </c>
      <c r="AH156" s="67">
        <v>57.12</v>
      </c>
      <c r="AI156" s="67">
        <v>60.93</v>
      </c>
      <c r="AJ156" s="67">
        <v>38.29</v>
      </c>
      <c r="AK156" s="67">
        <v>71.7</v>
      </c>
      <c r="AL156" s="67">
        <v>64.03</v>
      </c>
      <c r="AM156" s="61">
        <v>5085</v>
      </c>
      <c r="AN156" s="61">
        <v>9687</v>
      </c>
      <c r="AO156" s="61">
        <v>1394</v>
      </c>
      <c r="AP156" s="61">
        <v>4049</v>
      </c>
      <c r="AQ156" s="61">
        <v>5052</v>
      </c>
      <c r="AR156" s="61">
        <v>1064</v>
      </c>
      <c r="AS156" s="61">
        <v>19459</v>
      </c>
      <c r="AT156" s="61">
        <v>5394</v>
      </c>
    </row>
    <row r="157" spans="1:91" s="59" customFormat="1" x14ac:dyDescent="0.3">
      <c r="A157" s="60" t="s">
        <v>366</v>
      </c>
      <c r="B157" s="61">
        <v>1738297</v>
      </c>
      <c r="C157" s="61">
        <v>280731</v>
      </c>
      <c r="D157" s="61">
        <v>321031</v>
      </c>
      <c r="E157" s="61">
        <v>265994</v>
      </c>
      <c r="F157" s="61">
        <v>277795</v>
      </c>
      <c r="G157" s="61">
        <v>139867</v>
      </c>
      <c r="H157" s="61">
        <v>124416</v>
      </c>
      <c r="I157" s="67">
        <v>61.75</v>
      </c>
      <c r="J157" s="67">
        <v>58.27</v>
      </c>
      <c r="K157" s="67">
        <v>68.959999999999994</v>
      </c>
      <c r="L157" s="67">
        <v>76.61</v>
      </c>
      <c r="M157" s="67">
        <v>59.6</v>
      </c>
      <c r="N157" s="67">
        <v>60.97</v>
      </c>
      <c r="O157" s="67">
        <v>64.739999999999995</v>
      </c>
      <c r="P157" s="61">
        <v>271208</v>
      </c>
      <c r="Q157" s="61">
        <v>43313</v>
      </c>
      <c r="R157" s="61">
        <v>56779</v>
      </c>
      <c r="S157" s="61">
        <v>58948</v>
      </c>
      <c r="T157" s="61">
        <v>38884</v>
      </c>
      <c r="U157" s="61">
        <v>17953</v>
      </c>
      <c r="V157" s="61">
        <v>16119</v>
      </c>
      <c r="W157" s="61">
        <v>25702</v>
      </c>
      <c r="X157" s="61">
        <v>47646</v>
      </c>
      <c r="Y157" s="61">
        <v>11566</v>
      </c>
      <c r="Z157" s="61">
        <v>31725</v>
      </c>
      <c r="AA157" s="61">
        <v>17645</v>
      </c>
      <c r="AB157" s="61">
        <v>8297</v>
      </c>
      <c r="AC157" s="61">
        <v>102436</v>
      </c>
      <c r="AD157" s="61">
        <v>35715</v>
      </c>
      <c r="AE157" s="67">
        <v>39.15</v>
      </c>
      <c r="AF157" s="67">
        <v>50.63</v>
      </c>
      <c r="AG157" s="67">
        <v>56.08</v>
      </c>
      <c r="AH157" s="67">
        <v>56.51</v>
      </c>
      <c r="AI157" s="67">
        <v>46.27</v>
      </c>
      <c r="AJ157" s="67">
        <v>39.18</v>
      </c>
      <c r="AK157" s="67">
        <v>67.45</v>
      </c>
      <c r="AL157" s="67">
        <v>68.510000000000005</v>
      </c>
      <c r="AM157" s="61">
        <v>2764</v>
      </c>
      <c r="AN157" s="61">
        <v>8662</v>
      </c>
      <c r="AO157" s="61">
        <v>1362</v>
      </c>
      <c r="AP157" s="61">
        <v>3865</v>
      </c>
      <c r="AQ157" s="61">
        <v>2477</v>
      </c>
      <c r="AR157" s="61">
        <v>1039</v>
      </c>
      <c r="AS157" s="61">
        <v>17744</v>
      </c>
      <c r="AT157" s="61">
        <v>5400</v>
      </c>
    </row>
    <row r="158" spans="1:91" s="59" customFormat="1" x14ac:dyDescent="0.3">
      <c r="A158" s="60" t="s">
        <v>367</v>
      </c>
      <c r="B158" s="61">
        <v>1237728</v>
      </c>
      <c r="C158" s="61">
        <v>212294</v>
      </c>
      <c r="D158" s="61">
        <v>28452</v>
      </c>
      <c r="E158" s="61">
        <v>265434</v>
      </c>
      <c r="F158" s="61">
        <v>183832</v>
      </c>
      <c r="G158" s="61">
        <v>121658</v>
      </c>
      <c r="H158" s="61">
        <v>123718</v>
      </c>
      <c r="I158" s="67">
        <v>53.4</v>
      </c>
      <c r="J158" s="67">
        <v>47.8</v>
      </c>
      <c r="K158" s="67">
        <v>47.69</v>
      </c>
      <c r="L158" s="67">
        <v>75.5</v>
      </c>
      <c r="M158" s="67">
        <v>49.09</v>
      </c>
      <c r="N158" s="67">
        <v>51.76</v>
      </c>
      <c r="O158" s="67">
        <v>60.83</v>
      </c>
      <c r="P158" s="61">
        <v>189380</v>
      </c>
      <c r="Q158" s="61">
        <v>30419</v>
      </c>
      <c r="R158" s="61">
        <v>6003</v>
      </c>
      <c r="S158" s="61">
        <v>59562</v>
      </c>
      <c r="T158" s="61">
        <v>27217</v>
      </c>
      <c r="U158" s="61">
        <v>15354</v>
      </c>
      <c r="V158" s="61">
        <v>15754</v>
      </c>
      <c r="W158" s="61">
        <v>13528</v>
      </c>
      <c r="X158" s="61">
        <v>27592</v>
      </c>
      <c r="Y158" s="61">
        <v>11504</v>
      </c>
      <c r="Z158" s="61">
        <v>28973</v>
      </c>
      <c r="AA158" s="61">
        <v>9545</v>
      </c>
      <c r="AB158" s="61">
        <v>8282</v>
      </c>
      <c r="AC158" s="61">
        <v>77548</v>
      </c>
      <c r="AD158" s="61">
        <v>35323</v>
      </c>
      <c r="AE158" s="67">
        <v>30.39</v>
      </c>
      <c r="AF158" s="67">
        <v>41.04</v>
      </c>
      <c r="AG158" s="67">
        <v>47.6</v>
      </c>
      <c r="AH158" s="67">
        <v>48.88</v>
      </c>
      <c r="AI158" s="67">
        <v>38.4</v>
      </c>
      <c r="AJ158" s="67">
        <v>34.85</v>
      </c>
      <c r="AK158" s="67">
        <v>49.81</v>
      </c>
      <c r="AL158" s="67">
        <v>60.08</v>
      </c>
      <c r="AM158" s="61">
        <v>1299</v>
      </c>
      <c r="AN158" s="61">
        <v>3915</v>
      </c>
      <c r="AO158" s="61">
        <v>1357</v>
      </c>
      <c r="AP158" s="61">
        <v>3424</v>
      </c>
      <c r="AQ158" s="61">
        <v>1162</v>
      </c>
      <c r="AR158" s="61">
        <v>1011</v>
      </c>
      <c r="AS158" s="61">
        <v>13022</v>
      </c>
      <c r="AT158" s="61">
        <v>5229</v>
      </c>
    </row>
    <row r="159" spans="1:91" s="59" customFormat="1" x14ac:dyDescent="0.3">
      <c r="A159" s="60" t="s">
        <v>368</v>
      </c>
      <c r="B159" s="61">
        <v>1177797</v>
      </c>
      <c r="C159" s="61">
        <v>195378</v>
      </c>
      <c r="D159" s="61">
        <v>22777</v>
      </c>
      <c r="E159" s="61">
        <v>268606</v>
      </c>
      <c r="F159" s="61">
        <v>176389</v>
      </c>
      <c r="G159" s="61">
        <v>113042</v>
      </c>
      <c r="H159" s="61">
        <v>122931</v>
      </c>
      <c r="I159" s="67">
        <v>48.85</v>
      </c>
      <c r="J159" s="67">
        <v>41.09</v>
      </c>
      <c r="K159" s="67">
        <v>43.93</v>
      </c>
      <c r="L159" s="67">
        <v>70.64</v>
      </c>
      <c r="M159" s="67">
        <v>45.1</v>
      </c>
      <c r="N159" s="67">
        <v>44.3</v>
      </c>
      <c r="O159" s="67">
        <v>56.16</v>
      </c>
      <c r="P159" s="61">
        <v>180577</v>
      </c>
      <c r="Q159" s="61">
        <v>27204</v>
      </c>
      <c r="R159" s="61">
        <v>4673</v>
      </c>
      <c r="S159" s="61">
        <v>60271</v>
      </c>
      <c r="T159" s="61">
        <v>26015</v>
      </c>
      <c r="U159" s="61">
        <v>14502</v>
      </c>
      <c r="V159" s="61">
        <v>15654</v>
      </c>
      <c r="W159" s="61">
        <v>14216</v>
      </c>
      <c r="X159" s="61">
        <v>25193</v>
      </c>
      <c r="Y159" s="61">
        <v>11357</v>
      </c>
      <c r="Z159" s="61">
        <v>27912</v>
      </c>
      <c r="AA159" s="61">
        <v>7232</v>
      </c>
      <c r="AB159" s="61">
        <v>7807</v>
      </c>
      <c r="AC159" s="61">
        <v>66283</v>
      </c>
      <c r="AD159" s="61">
        <v>35378</v>
      </c>
      <c r="AE159" s="67">
        <v>27.12</v>
      </c>
      <c r="AF159" s="67">
        <v>31.27</v>
      </c>
      <c r="AG159" s="67">
        <v>41</v>
      </c>
      <c r="AH159" s="67">
        <v>43.91</v>
      </c>
      <c r="AI159" s="67">
        <v>30.19</v>
      </c>
      <c r="AJ159" s="67">
        <v>30.09</v>
      </c>
      <c r="AK159" s="67">
        <v>43.11</v>
      </c>
      <c r="AL159" s="67">
        <v>52.38</v>
      </c>
      <c r="AM159" s="61">
        <v>1444</v>
      </c>
      <c r="AN159" s="61">
        <v>3634</v>
      </c>
      <c r="AO159" s="61">
        <v>1328</v>
      </c>
      <c r="AP159" s="61">
        <v>3385</v>
      </c>
      <c r="AQ159" s="61">
        <v>786</v>
      </c>
      <c r="AR159" s="61">
        <v>958</v>
      </c>
      <c r="AS159" s="61">
        <v>10464</v>
      </c>
      <c r="AT159" s="61">
        <v>5205</v>
      </c>
    </row>
    <row r="160" spans="1:91" s="59" customFormat="1" x14ac:dyDescent="0.3">
      <c r="A160" s="64" t="s">
        <v>375</v>
      </c>
      <c r="B160" s="65">
        <v>1125988</v>
      </c>
      <c r="C160" s="65">
        <v>182357</v>
      </c>
      <c r="D160" s="65">
        <v>21094</v>
      </c>
      <c r="E160" s="65">
        <v>264925</v>
      </c>
      <c r="F160" s="65">
        <v>172011</v>
      </c>
      <c r="G160" s="65">
        <v>102658</v>
      </c>
      <c r="H160" s="65">
        <v>122887</v>
      </c>
      <c r="I160" s="68">
        <v>47.98</v>
      </c>
      <c r="J160" s="68">
        <v>39.909999999999997</v>
      </c>
      <c r="K160" s="68">
        <v>36.28</v>
      </c>
      <c r="L160" s="68">
        <v>75.2</v>
      </c>
      <c r="M160" s="68">
        <v>44.53</v>
      </c>
      <c r="N160" s="68">
        <v>44.35</v>
      </c>
      <c r="O160" s="68">
        <v>51.04</v>
      </c>
      <c r="P160" s="65">
        <v>174173</v>
      </c>
      <c r="Q160" s="65">
        <v>25422</v>
      </c>
      <c r="R160" s="65">
        <v>3966</v>
      </c>
      <c r="S160" s="65">
        <v>59942</v>
      </c>
      <c r="T160" s="65">
        <v>25999</v>
      </c>
      <c r="U160" s="65">
        <v>12829</v>
      </c>
      <c r="V160" s="65">
        <v>16492</v>
      </c>
      <c r="W160" s="65">
        <v>10814</v>
      </c>
      <c r="X160" s="65">
        <v>21460</v>
      </c>
      <c r="Y160" s="65">
        <v>10900</v>
      </c>
      <c r="Z160" s="65">
        <v>27477</v>
      </c>
      <c r="AA160" s="65">
        <v>6372</v>
      </c>
      <c r="AB160" s="65">
        <v>7044</v>
      </c>
      <c r="AC160" s="65">
        <v>63189</v>
      </c>
      <c r="AD160" s="65">
        <v>35101</v>
      </c>
      <c r="AE160" s="68">
        <v>27.03</v>
      </c>
      <c r="AF160" s="68">
        <v>33.729999999999997</v>
      </c>
      <c r="AG160" s="68">
        <v>38.9</v>
      </c>
      <c r="AH160" s="68">
        <v>43.04</v>
      </c>
      <c r="AI160" s="68">
        <v>27.53</v>
      </c>
      <c r="AJ160" s="68">
        <v>26.43</v>
      </c>
      <c r="AK160" s="68">
        <v>42.75</v>
      </c>
      <c r="AL160" s="68">
        <v>45.39</v>
      </c>
      <c r="AM160" s="65">
        <v>1085</v>
      </c>
      <c r="AN160" s="65">
        <v>2941</v>
      </c>
      <c r="AO160" s="65">
        <v>1195</v>
      </c>
      <c r="AP160" s="65">
        <v>3347</v>
      </c>
      <c r="AQ160" s="65">
        <v>667</v>
      </c>
      <c r="AR160" s="65">
        <v>775</v>
      </c>
      <c r="AS160" s="65">
        <v>10451</v>
      </c>
      <c r="AT160" s="65">
        <v>4963</v>
      </c>
    </row>
    <row r="161" spans="1:91" s="59" customFormat="1" x14ac:dyDescent="0.3">
      <c r="A161" s="64" t="s">
        <v>376</v>
      </c>
      <c r="B161" s="65">
        <v>1205416</v>
      </c>
      <c r="C161" s="65">
        <v>212805</v>
      </c>
      <c r="D161" s="65">
        <v>39179</v>
      </c>
      <c r="E161" s="65">
        <v>263691</v>
      </c>
      <c r="F161" s="65">
        <v>176730</v>
      </c>
      <c r="G161" s="65">
        <v>112992</v>
      </c>
      <c r="H161" s="65">
        <v>122761</v>
      </c>
      <c r="I161" s="68">
        <v>53.9</v>
      </c>
      <c r="J161" s="68">
        <v>48.65</v>
      </c>
      <c r="K161" s="68">
        <v>56.29</v>
      </c>
      <c r="L161" s="68">
        <v>79.47</v>
      </c>
      <c r="M161" s="68">
        <v>51.72</v>
      </c>
      <c r="N161" s="68">
        <v>51.69</v>
      </c>
      <c r="O161" s="68">
        <v>54.96</v>
      </c>
      <c r="P161" s="65">
        <v>185169</v>
      </c>
      <c r="Q161" s="65">
        <v>29061</v>
      </c>
      <c r="R161" s="65">
        <v>8030</v>
      </c>
      <c r="S161" s="65">
        <v>59584</v>
      </c>
      <c r="T161" s="65">
        <v>26943</v>
      </c>
      <c r="U161" s="65">
        <v>13906</v>
      </c>
      <c r="V161" s="65">
        <v>16587</v>
      </c>
      <c r="W161" s="65">
        <v>17231</v>
      </c>
      <c r="X161" s="65">
        <v>25570</v>
      </c>
      <c r="Y161" s="65">
        <v>11202</v>
      </c>
      <c r="Z161" s="65">
        <v>28859</v>
      </c>
      <c r="AA161" s="65">
        <v>10257</v>
      </c>
      <c r="AB161" s="65">
        <v>7479</v>
      </c>
      <c r="AC161" s="65">
        <v>76740</v>
      </c>
      <c r="AD161" s="65">
        <v>35467</v>
      </c>
      <c r="AE161" s="68">
        <v>38.65</v>
      </c>
      <c r="AF161" s="68">
        <v>40.619999999999997</v>
      </c>
      <c r="AG161" s="68">
        <v>43.65</v>
      </c>
      <c r="AH161" s="68">
        <v>52.77</v>
      </c>
      <c r="AI161" s="68">
        <v>35.97</v>
      </c>
      <c r="AJ161" s="68">
        <v>31.85</v>
      </c>
      <c r="AK161" s="68">
        <v>53.11</v>
      </c>
      <c r="AL161" s="68">
        <v>55.07</v>
      </c>
      <c r="AM161" s="65">
        <v>1779</v>
      </c>
      <c r="AN161" s="65">
        <v>3422</v>
      </c>
      <c r="AO161" s="65">
        <v>1249</v>
      </c>
      <c r="AP161" s="65">
        <v>3536</v>
      </c>
      <c r="AQ161" s="65">
        <v>1054</v>
      </c>
      <c r="AR161" s="65">
        <v>826</v>
      </c>
      <c r="AS161" s="65">
        <v>12220</v>
      </c>
      <c r="AT161" s="65">
        <v>4976</v>
      </c>
    </row>
    <row r="162" spans="1:91" s="59" customFormat="1" x14ac:dyDescent="0.3">
      <c r="A162" s="64" t="s">
        <v>377</v>
      </c>
      <c r="B162" s="65">
        <v>1347881</v>
      </c>
      <c r="C162" s="65">
        <v>242804</v>
      </c>
      <c r="D162" s="65">
        <v>80893</v>
      </c>
      <c r="E162" s="65">
        <v>261854</v>
      </c>
      <c r="F162" s="65">
        <v>204742</v>
      </c>
      <c r="G162" s="65">
        <v>134231</v>
      </c>
      <c r="H162" s="65">
        <v>122135</v>
      </c>
      <c r="I162" s="68">
        <v>53.04</v>
      </c>
      <c r="J162" s="68">
        <v>47.85</v>
      </c>
      <c r="K162" s="68">
        <v>56.76</v>
      </c>
      <c r="L162" s="68">
        <v>74.849999999999994</v>
      </c>
      <c r="M162" s="68">
        <v>50.59</v>
      </c>
      <c r="N162" s="68">
        <v>54.25</v>
      </c>
      <c r="O162" s="68">
        <v>57.95</v>
      </c>
      <c r="P162" s="65">
        <v>205421</v>
      </c>
      <c r="Q162" s="65">
        <v>34581</v>
      </c>
      <c r="R162" s="65">
        <v>14099</v>
      </c>
      <c r="S162" s="65">
        <v>59560</v>
      </c>
      <c r="T162" s="65">
        <v>29368</v>
      </c>
      <c r="U162" s="65">
        <v>16693</v>
      </c>
      <c r="V162" s="65">
        <v>16770</v>
      </c>
      <c r="W162" s="65">
        <v>20138</v>
      </c>
      <c r="X162" s="65">
        <v>29995</v>
      </c>
      <c r="Y162" s="65">
        <v>11445</v>
      </c>
      <c r="Z162" s="65">
        <v>32398</v>
      </c>
      <c r="AA162" s="65">
        <v>15935</v>
      </c>
      <c r="AB162" s="65">
        <v>8179</v>
      </c>
      <c r="AC162" s="65">
        <v>89301</v>
      </c>
      <c r="AD162" s="65">
        <v>35414</v>
      </c>
      <c r="AE162" s="68">
        <v>39.14</v>
      </c>
      <c r="AF162" s="68">
        <v>40.1</v>
      </c>
      <c r="AG162" s="68">
        <v>48.52</v>
      </c>
      <c r="AH162" s="68">
        <v>48.88</v>
      </c>
      <c r="AI162" s="68">
        <v>29.11</v>
      </c>
      <c r="AJ162" s="68">
        <v>30.97</v>
      </c>
      <c r="AK162" s="68">
        <v>52.36</v>
      </c>
      <c r="AL162" s="68">
        <v>59.18</v>
      </c>
      <c r="AM162" s="65">
        <v>2187</v>
      </c>
      <c r="AN162" s="65">
        <v>4348</v>
      </c>
      <c r="AO162" s="65">
        <v>1390</v>
      </c>
      <c r="AP162" s="65">
        <v>4150</v>
      </c>
      <c r="AQ162" s="65">
        <v>1790</v>
      </c>
      <c r="AR162" s="65">
        <v>901</v>
      </c>
      <c r="AS162" s="65">
        <v>14737</v>
      </c>
      <c r="AT162" s="65">
        <v>5077</v>
      </c>
    </row>
    <row r="163" spans="1:91" s="59" customFormat="1" x14ac:dyDescent="0.3">
      <c r="A163" s="64" t="s">
        <v>378</v>
      </c>
      <c r="B163" s="65">
        <v>1589572</v>
      </c>
      <c r="C163" s="65">
        <v>290074</v>
      </c>
      <c r="D163" s="65">
        <v>167828</v>
      </c>
      <c r="E163" s="65">
        <v>260716</v>
      </c>
      <c r="F163" s="65">
        <v>272522</v>
      </c>
      <c r="G163" s="65">
        <v>145674</v>
      </c>
      <c r="H163" s="65">
        <v>124452</v>
      </c>
      <c r="I163" s="68">
        <v>59.6</v>
      </c>
      <c r="J163" s="68">
        <v>56.28</v>
      </c>
      <c r="K163" s="68">
        <v>71.86</v>
      </c>
      <c r="L163" s="68">
        <v>71.36</v>
      </c>
      <c r="M163" s="68">
        <v>59.58</v>
      </c>
      <c r="N163" s="68">
        <v>59.37</v>
      </c>
      <c r="O163" s="68">
        <v>65.040000000000006</v>
      </c>
      <c r="P163" s="65">
        <v>247865</v>
      </c>
      <c r="Q163" s="65">
        <v>42881</v>
      </c>
      <c r="R163" s="65">
        <v>33265</v>
      </c>
      <c r="S163" s="65">
        <v>59145</v>
      </c>
      <c r="T163" s="65">
        <v>38690</v>
      </c>
      <c r="U163" s="65">
        <v>18653</v>
      </c>
      <c r="V163" s="65">
        <v>17018</v>
      </c>
      <c r="W163" s="65">
        <v>28070</v>
      </c>
      <c r="X163" s="65">
        <v>48775</v>
      </c>
      <c r="Y163" s="65">
        <v>11449</v>
      </c>
      <c r="Z163" s="65">
        <v>33931</v>
      </c>
      <c r="AA163" s="65">
        <v>22990</v>
      </c>
      <c r="AB163" s="65">
        <v>8526</v>
      </c>
      <c r="AC163" s="65">
        <v>100309</v>
      </c>
      <c r="AD163" s="65">
        <v>36024</v>
      </c>
      <c r="AE163" s="68">
        <v>45.1</v>
      </c>
      <c r="AF163" s="68">
        <v>46.52</v>
      </c>
      <c r="AG163" s="68">
        <v>59.14</v>
      </c>
      <c r="AH163" s="68">
        <v>54.74</v>
      </c>
      <c r="AI163" s="68">
        <v>46.29</v>
      </c>
      <c r="AJ163" s="68">
        <v>42.86</v>
      </c>
      <c r="AK163" s="68">
        <v>63.86</v>
      </c>
      <c r="AL163" s="68">
        <v>67.16</v>
      </c>
      <c r="AM163" s="65">
        <v>3131</v>
      </c>
      <c r="AN163" s="65">
        <v>8358</v>
      </c>
      <c r="AO163" s="65">
        <v>1357</v>
      </c>
      <c r="AP163" s="65">
        <v>4184</v>
      </c>
      <c r="AQ163" s="65">
        <v>2853</v>
      </c>
      <c r="AR163" s="65">
        <v>957</v>
      </c>
      <c r="AS163" s="65">
        <v>16701</v>
      </c>
      <c r="AT163" s="65">
        <v>5338</v>
      </c>
    </row>
    <row r="164" spans="1:91" s="59" customFormat="1" x14ac:dyDescent="0.3">
      <c r="A164" s="64" t="s">
        <v>379</v>
      </c>
      <c r="B164" s="65">
        <v>1846826</v>
      </c>
      <c r="C164" s="65">
        <v>304525</v>
      </c>
      <c r="D164" s="65">
        <v>364369</v>
      </c>
      <c r="E164" s="65">
        <v>255535</v>
      </c>
      <c r="F164" s="65">
        <v>313046</v>
      </c>
      <c r="G164" s="65">
        <v>149423</v>
      </c>
      <c r="H164" s="65">
        <v>124540</v>
      </c>
      <c r="I164" s="68">
        <v>60.89</v>
      </c>
      <c r="J164" s="68">
        <v>57.92</v>
      </c>
      <c r="K164" s="68">
        <v>69.81</v>
      </c>
      <c r="L164" s="68">
        <v>66.39</v>
      </c>
      <c r="M164" s="68">
        <v>61.02</v>
      </c>
      <c r="N164" s="68">
        <v>61.34</v>
      </c>
      <c r="O164" s="68">
        <v>65.63</v>
      </c>
      <c r="P164" s="65">
        <v>294105</v>
      </c>
      <c r="Q164" s="65">
        <v>46495</v>
      </c>
      <c r="R164" s="65">
        <v>67975</v>
      </c>
      <c r="S164" s="65">
        <v>58766</v>
      </c>
      <c r="T164" s="65">
        <v>44756</v>
      </c>
      <c r="U164" s="65">
        <v>19488</v>
      </c>
      <c r="V164" s="65">
        <v>17152</v>
      </c>
      <c r="W164" s="65">
        <v>36573</v>
      </c>
      <c r="X164" s="65">
        <v>51580</v>
      </c>
      <c r="Y164" s="65">
        <v>11497</v>
      </c>
      <c r="Z164" s="65">
        <v>31636</v>
      </c>
      <c r="AA164" s="65">
        <v>26473</v>
      </c>
      <c r="AB164" s="65">
        <v>8472</v>
      </c>
      <c r="AC164" s="65">
        <v>101914</v>
      </c>
      <c r="AD164" s="65">
        <v>36379</v>
      </c>
      <c r="AE164" s="68">
        <v>41.83</v>
      </c>
      <c r="AF164" s="68">
        <v>54.71</v>
      </c>
      <c r="AG164" s="68">
        <v>59.08</v>
      </c>
      <c r="AH164" s="68">
        <v>55.47</v>
      </c>
      <c r="AI164" s="68">
        <v>49.37</v>
      </c>
      <c r="AJ164" s="68">
        <v>40.28</v>
      </c>
      <c r="AK164" s="68">
        <v>66.36</v>
      </c>
      <c r="AL164" s="68">
        <v>67.11</v>
      </c>
      <c r="AM164" s="65">
        <v>3668</v>
      </c>
      <c r="AN164" s="65">
        <v>9443</v>
      </c>
      <c r="AO164" s="65">
        <v>1538</v>
      </c>
      <c r="AP164" s="65">
        <v>4012</v>
      </c>
      <c r="AQ164" s="65">
        <v>3411</v>
      </c>
      <c r="AR164" s="65">
        <v>1009</v>
      </c>
      <c r="AS164" s="65">
        <v>17956</v>
      </c>
      <c r="AT164" s="65">
        <v>5458</v>
      </c>
    </row>
    <row r="165" spans="1:91" s="59" customFormat="1" x14ac:dyDescent="0.3">
      <c r="A165" s="64" t="s">
        <v>380</v>
      </c>
      <c r="B165" s="65">
        <v>1906959</v>
      </c>
      <c r="C165" s="65">
        <v>316048</v>
      </c>
      <c r="D165" s="65">
        <v>376355</v>
      </c>
      <c r="E165" s="65">
        <v>254858</v>
      </c>
      <c r="F165" s="65">
        <v>335058</v>
      </c>
      <c r="G165" s="65">
        <v>152338</v>
      </c>
      <c r="H165" s="65">
        <v>125014</v>
      </c>
      <c r="I165" s="68">
        <v>66.14</v>
      </c>
      <c r="J165" s="68">
        <v>61.68</v>
      </c>
      <c r="K165" s="68">
        <v>82.18</v>
      </c>
      <c r="L165" s="68">
        <v>72.680000000000007</v>
      </c>
      <c r="M165" s="68">
        <v>66.52</v>
      </c>
      <c r="N165" s="68">
        <v>66.92</v>
      </c>
      <c r="O165" s="68">
        <v>63.65</v>
      </c>
      <c r="P165" s="65">
        <v>309793</v>
      </c>
      <c r="Q165" s="65">
        <v>51031</v>
      </c>
      <c r="R165" s="65">
        <v>73569</v>
      </c>
      <c r="S165" s="65">
        <v>56808</v>
      </c>
      <c r="T165" s="65">
        <v>48741</v>
      </c>
      <c r="U165" s="65">
        <v>20934</v>
      </c>
      <c r="V165" s="65">
        <v>16909</v>
      </c>
      <c r="W165" s="65">
        <v>41999</v>
      </c>
      <c r="X165" s="65">
        <v>52180</v>
      </c>
      <c r="Y165" s="65">
        <v>11114</v>
      </c>
      <c r="Z165" s="65">
        <v>32902</v>
      </c>
      <c r="AA165" s="65">
        <v>28242</v>
      </c>
      <c r="AB165" s="65">
        <v>8326</v>
      </c>
      <c r="AC165" s="65">
        <v>104886</v>
      </c>
      <c r="AD165" s="65">
        <v>36398</v>
      </c>
      <c r="AE165" s="68">
        <v>54.06</v>
      </c>
      <c r="AF165" s="68">
        <v>64.55</v>
      </c>
      <c r="AG165" s="68">
        <v>48.12</v>
      </c>
      <c r="AH165" s="68">
        <v>52.98</v>
      </c>
      <c r="AI165" s="68">
        <v>61.16</v>
      </c>
      <c r="AJ165" s="68">
        <v>36.56</v>
      </c>
      <c r="AK165" s="68">
        <v>70.17</v>
      </c>
      <c r="AL165" s="68">
        <v>60.07</v>
      </c>
      <c r="AM165" s="65">
        <v>5264</v>
      </c>
      <c r="AN165" s="65">
        <v>10200</v>
      </c>
      <c r="AO165" s="65">
        <v>1440</v>
      </c>
      <c r="AP165" s="65">
        <v>4078</v>
      </c>
      <c r="AQ165" s="65">
        <v>4376</v>
      </c>
      <c r="AR165" s="65">
        <v>968</v>
      </c>
      <c r="AS165" s="65">
        <v>19339</v>
      </c>
      <c r="AT165" s="65">
        <v>5366</v>
      </c>
    </row>
    <row r="166" spans="1:91" s="59" customFormat="1" x14ac:dyDescent="0.3">
      <c r="A166" s="64" t="s">
        <v>381</v>
      </c>
      <c r="B166" s="65">
        <v>1945887</v>
      </c>
      <c r="C166" s="65">
        <v>323748</v>
      </c>
      <c r="D166" s="65">
        <v>381103</v>
      </c>
      <c r="E166" s="65">
        <v>258822</v>
      </c>
      <c r="F166" s="65">
        <v>343823</v>
      </c>
      <c r="G166" s="65">
        <v>154109</v>
      </c>
      <c r="H166" s="65">
        <v>124439</v>
      </c>
      <c r="I166" s="68">
        <v>70.63</v>
      </c>
      <c r="J166" s="68">
        <v>65.52</v>
      </c>
      <c r="K166" s="68">
        <v>86.63</v>
      </c>
      <c r="L166" s="68">
        <v>78.27</v>
      </c>
      <c r="M166" s="68">
        <v>73.58</v>
      </c>
      <c r="N166" s="68">
        <v>71.75</v>
      </c>
      <c r="O166" s="68">
        <v>59.53</v>
      </c>
      <c r="P166" s="65">
        <v>324217</v>
      </c>
      <c r="Q166" s="65">
        <v>54400</v>
      </c>
      <c r="R166" s="65">
        <v>76406</v>
      </c>
      <c r="S166" s="65">
        <v>58816</v>
      </c>
      <c r="T166" s="65">
        <v>51200</v>
      </c>
      <c r="U166" s="65">
        <v>21498</v>
      </c>
      <c r="V166" s="65">
        <v>16790</v>
      </c>
      <c r="W166" s="65">
        <v>44580</v>
      </c>
      <c r="X166" s="65">
        <v>52852</v>
      </c>
      <c r="Y166" s="65">
        <v>10683</v>
      </c>
      <c r="Z166" s="65">
        <v>33616</v>
      </c>
      <c r="AA166" s="65">
        <v>28946</v>
      </c>
      <c r="AB166" s="65">
        <v>8274</v>
      </c>
      <c r="AC166" s="65">
        <v>109058</v>
      </c>
      <c r="AD166" s="65">
        <v>35738</v>
      </c>
      <c r="AE166" s="68">
        <v>64.489999999999995</v>
      </c>
      <c r="AF166" s="68">
        <v>75.540000000000006</v>
      </c>
      <c r="AG166" s="68">
        <v>39.99</v>
      </c>
      <c r="AH166" s="68">
        <v>51.54</v>
      </c>
      <c r="AI166" s="68">
        <v>72.81</v>
      </c>
      <c r="AJ166" s="68">
        <v>31.76</v>
      </c>
      <c r="AK166" s="68">
        <v>72.67</v>
      </c>
      <c r="AL166" s="68">
        <v>52.91</v>
      </c>
      <c r="AM166" s="65">
        <v>6108</v>
      </c>
      <c r="AN166" s="65">
        <v>10651</v>
      </c>
      <c r="AO166" s="65">
        <v>1275</v>
      </c>
      <c r="AP166" s="65">
        <v>4199</v>
      </c>
      <c r="AQ166" s="65">
        <v>5703</v>
      </c>
      <c r="AR166" s="65">
        <v>991</v>
      </c>
      <c r="AS166" s="65">
        <v>20365</v>
      </c>
      <c r="AT166" s="65">
        <v>5109</v>
      </c>
    </row>
    <row r="167" spans="1:91" s="59" customFormat="1" x14ac:dyDescent="0.3">
      <c r="A167" s="64" t="s">
        <v>382</v>
      </c>
      <c r="B167" s="65">
        <v>1945753</v>
      </c>
      <c r="C167" s="65">
        <v>324083</v>
      </c>
      <c r="D167" s="65">
        <v>379715</v>
      </c>
      <c r="E167" s="65">
        <v>261809</v>
      </c>
      <c r="F167" s="65">
        <v>343169</v>
      </c>
      <c r="G167" s="65">
        <v>154807</v>
      </c>
      <c r="H167" s="65">
        <v>121916</v>
      </c>
      <c r="I167" s="68">
        <v>75.53</v>
      </c>
      <c r="J167" s="68">
        <v>71.78</v>
      </c>
      <c r="K167" s="68">
        <v>89.55</v>
      </c>
      <c r="L167" s="68">
        <v>82.61</v>
      </c>
      <c r="M167" s="68">
        <v>78.38</v>
      </c>
      <c r="N167" s="68">
        <v>77.09</v>
      </c>
      <c r="O167" s="68">
        <v>55.26</v>
      </c>
      <c r="P167" s="65">
        <v>327573</v>
      </c>
      <c r="Q167" s="65">
        <v>55220</v>
      </c>
      <c r="R167" s="65">
        <v>77265</v>
      </c>
      <c r="S167" s="65">
        <v>59913</v>
      </c>
      <c r="T167" s="65">
        <v>51258</v>
      </c>
      <c r="U167" s="65">
        <v>21756</v>
      </c>
      <c r="V167" s="65">
        <v>16644</v>
      </c>
      <c r="W167" s="65">
        <v>44393</v>
      </c>
      <c r="X167" s="65">
        <v>53171</v>
      </c>
      <c r="Y167" s="65">
        <v>10500</v>
      </c>
      <c r="Z167" s="65">
        <v>33607</v>
      </c>
      <c r="AA167" s="65">
        <v>28985</v>
      </c>
      <c r="AB167" s="65">
        <v>8331</v>
      </c>
      <c r="AC167" s="65">
        <v>109288</v>
      </c>
      <c r="AD167" s="65">
        <v>35809</v>
      </c>
      <c r="AE167" s="68">
        <v>70.36</v>
      </c>
      <c r="AF167" s="68">
        <v>81.05</v>
      </c>
      <c r="AG167" s="68">
        <v>47.63</v>
      </c>
      <c r="AH167" s="68">
        <v>60.39</v>
      </c>
      <c r="AI167" s="68">
        <v>75.72</v>
      </c>
      <c r="AJ167" s="68">
        <v>42.85</v>
      </c>
      <c r="AK167" s="68">
        <v>79.569999999999993</v>
      </c>
      <c r="AL167" s="68">
        <v>57.31</v>
      </c>
      <c r="AM167" s="65">
        <v>6132</v>
      </c>
      <c r="AN167" s="65">
        <v>11176</v>
      </c>
      <c r="AO167" s="65">
        <v>1360</v>
      </c>
      <c r="AP167" s="65">
        <v>4114</v>
      </c>
      <c r="AQ167" s="65">
        <v>5540</v>
      </c>
      <c r="AR167" s="65">
        <v>1061</v>
      </c>
      <c r="AS167" s="65">
        <v>20724</v>
      </c>
      <c r="AT167" s="65">
        <v>5111</v>
      </c>
    </row>
    <row r="168" spans="1:91" s="59" customFormat="1" x14ac:dyDescent="0.3">
      <c r="A168" s="64" t="s">
        <v>383</v>
      </c>
      <c r="B168" s="65">
        <v>1921744</v>
      </c>
      <c r="C168" s="65">
        <v>321850</v>
      </c>
      <c r="D168" s="65">
        <v>380217</v>
      </c>
      <c r="E168" s="65">
        <v>257972</v>
      </c>
      <c r="F168" s="65">
        <v>332624</v>
      </c>
      <c r="G168" s="65">
        <v>154332</v>
      </c>
      <c r="H168" s="65">
        <v>124615</v>
      </c>
      <c r="I168" s="68">
        <v>66.91</v>
      </c>
      <c r="J168" s="68">
        <v>62.77</v>
      </c>
      <c r="K168" s="68">
        <v>81.44</v>
      </c>
      <c r="L168" s="68">
        <v>74.06</v>
      </c>
      <c r="M168" s="68">
        <v>65.11</v>
      </c>
      <c r="N168" s="68">
        <v>67.92</v>
      </c>
      <c r="O168" s="68">
        <v>63.39</v>
      </c>
      <c r="P168" s="65">
        <v>315795</v>
      </c>
      <c r="Q168" s="65">
        <v>53322</v>
      </c>
      <c r="R168" s="65">
        <v>74533</v>
      </c>
      <c r="S168" s="65">
        <v>59352</v>
      </c>
      <c r="T168" s="65">
        <v>48383</v>
      </c>
      <c r="U168" s="65">
        <v>20759</v>
      </c>
      <c r="V168" s="65">
        <v>16798</v>
      </c>
      <c r="W168" s="65">
        <v>42321</v>
      </c>
      <c r="X168" s="65">
        <v>52887</v>
      </c>
      <c r="Y168" s="65">
        <v>11069</v>
      </c>
      <c r="Z168" s="65">
        <v>33022</v>
      </c>
      <c r="AA168" s="65">
        <v>28740</v>
      </c>
      <c r="AB168" s="65">
        <v>8389</v>
      </c>
      <c r="AC168" s="65">
        <v>109160</v>
      </c>
      <c r="AD168" s="65">
        <v>36262</v>
      </c>
      <c r="AE168" s="68">
        <v>52.94</v>
      </c>
      <c r="AF168" s="68">
        <v>64.88</v>
      </c>
      <c r="AG168" s="68">
        <v>49.22</v>
      </c>
      <c r="AH168" s="68">
        <v>58.55</v>
      </c>
      <c r="AI168" s="68">
        <v>63.32</v>
      </c>
      <c r="AJ168" s="68">
        <v>35.700000000000003</v>
      </c>
      <c r="AK168" s="68">
        <v>69.81</v>
      </c>
      <c r="AL168" s="68">
        <v>63.79</v>
      </c>
      <c r="AM168" s="65">
        <v>5384</v>
      </c>
      <c r="AN168" s="65">
        <v>10538</v>
      </c>
      <c r="AO168" s="65">
        <v>1436</v>
      </c>
      <c r="AP168" s="65">
        <v>4092</v>
      </c>
      <c r="AQ168" s="65">
        <v>5104</v>
      </c>
      <c r="AR168" s="65">
        <v>1002</v>
      </c>
      <c r="AS168" s="65">
        <v>20403</v>
      </c>
      <c r="AT168" s="65">
        <v>5363</v>
      </c>
    </row>
    <row r="169" spans="1:91" s="59" customFormat="1" x14ac:dyDescent="0.3">
      <c r="A169" s="64" t="s">
        <v>384</v>
      </c>
      <c r="B169" s="65">
        <v>1755731</v>
      </c>
      <c r="C169" s="65">
        <v>282892</v>
      </c>
      <c r="D169" s="65">
        <v>326875</v>
      </c>
      <c r="E169" s="65">
        <v>264772</v>
      </c>
      <c r="F169" s="65">
        <v>283571</v>
      </c>
      <c r="G169" s="65">
        <v>145845</v>
      </c>
      <c r="H169" s="65">
        <v>124447</v>
      </c>
      <c r="I169" s="68">
        <v>61.78</v>
      </c>
      <c r="J169" s="68">
        <v>58.86</v>
      </c>
      <c r="K169" s="68">
        <v>66.510000000000005</v>
      </c>
      <c r="L169" s="68">
        <v>76.2</v>
      </c>
      <c r="M169" s="68">
        <v>60.64</v>
      </c>
      <c r="N169" s="68">
        <v>60.83</v>
      </c>
      <c r="O169" s="68">
        <v>66.62</v>
      </c>
      <c r="P169" s="65">
        <v>280631</v>
      </c>
      <c r="Q169" s="65">
        <v>44622</v>
      </c>
      <c r="R169" s="65">
        <v>58864</v>
      </c>
      <c r="S169" s="65">
        <v>60745</v>
      </c>
      <c r="T169" s="65">
        <v>41258</v>
      </c>
      <c r="U169" s="65">
        <v>18736</v>
      </c>
      <c r="V169" s="65">
        <v>16610</v>
      </c>
      <c r="W169" s="65">
        <v>26591</v>
      </c>
      <c r="X169" s="65">
        <v>47655</v>
      </c>
      <c r="Y169" s="65">
        <v>11404</v>
      </c>
      <c r="Z169" s="65">
        <v>31679</v>
      </c>
      <c r="AA169" s="65">
        <v>15214</v>
      </c>
      <c r="AB169" s="65">
        <v>8337</v>
      </c>
      <c r="AC169" s="65">
        <v>105951</v>
      </c>
      <c r="AD169" s="65">
        <v>36061</v>
      </c>
      <c r="AE169" s="68">
        <v>38.369999999999997</v>
      </c>
      <c r="AF169" s="68">
        <v>55.23</v>
      </c>
      <c r="AG169" s="68">
        <v>54.31</v>
      </c>
      <c r="AH169" s="68">
        <v>56.51</v>
      </c>
      <c r="AI169" s="68">
        <v>49.02</v>
      </c>
      <c r="AJ169" s="68">
        <v>40.29</v>
      </c>
      <c r="AK169" s="68">
        <v>66.94</v>
      </c>
      <c r="AL169" s="68">
        <v>66.95</v>
      </c>
      <c r="AM169" s="65">
        <v>3007</v>
      </c>
      <c r="AN169" s="65">
        <v>8626</v>
      </c>
      <c r="AO169" s="65">
        <v>1375</v>
      </c>
      <c r="AP169" s="65">
        <v>3885</v>
      </c>
      <c r="AQ169" s="65">
        <v>2317</v>
      </c>
      <c r="AR169" s="65">
        <v>983</v>
      </c>
      <c r="AS169" s="65">
        <v>19106</v>
      </c>
      <c r="AT169" s="65">
        <v>5322</v>
      </c>
      <c r="AU169" s="1"/>
      <c r="AV169" s="1"/>
      <c r="AW169" s="1"/>
      <c r="AX169" s="1"/>
    </row>
    <row r="170" spans="1:91" s="59" customFormat="1" x14ac:dyDescent="0.3">
      <c r="A170" s="64" t="s">
        <v>385</v>
      </c>
      <c r="B170" s="65"/>
      <c r="C170" s="65"/>
      <c r="D170" s="65"/>
      <c r="E170" s="65"/>
      <c r="F170" s="65"/>
      <c r="G170" s="65"/>
      <c r="H170" s="65"/>
      <c r="I170" s="68"/>
      <c r="J170" s="68"/>
      <c r="K170" s="68"/>
      <c r="L170" s="68"/>
      <c r="M170" s="68"/>
      <c r="N170" s="68"/>
      <c r="O170" s="68"/>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row>
    <row r="171" spans="1:91" s="59" customFormat="1" x14ac:dyDescent="0.3">
      <c r="A171" s="64" t="s">
        <v>386</v>
      </c>
      <c r="B171" s="65"/>
      <c r="C171" s="65"/>
      <c r="D171" s="65"/>
      <c r="E171" s="65"/>
      <c r="F171" s="65"/>
      <c r="G171" s="65"/>
      <c r="H171" s="65"/>
      <c r="I171" s="68"/>
      <c r="J171" s="68"/>
      <c r="K171" s="68"/>
      <c r="L171" s="68"/>
      <c r="M171" s="68"/>
      <c r="N171" s="68"/>
      <c r="O171" s="68"/>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row>
    <row r="172" spans="1:91" s="59" customFormat="1" x14ac:dyDescent="0.3"/>
    <row r="173" spans="1:91" x14ac:dyDescent="0.3">
      <c r="A173" s="6" t="s">
        <v>107</v>
      </c>
      <c r="B173" s="431" t="str">
        <f>+B1</f>
        <v>OFERTA. CC.AA.</v>
      </c>
      <c r="C173" s="432">
        <f t="shared" ref="C173:V173" si="0">+C1</f>
        <v>0</v>
      </c>
      <c r="D173" s="432">
        <f t="shared" si="0"/>
        <v>0</v>
      </c>
      <c r="E173" s="432">
        <f t="shared" si="0"/>
        <v>0</v>
      </c>
      <c r="F173" s="432">
        <f t="shared" si="0"/>
        <v>0</v>
      </c>
      <c r="G173" s="432">
        <f t="shared" si="0"/>
        <v>0</v>
      </c>
      <c r="H173" s="432">
        <f t="shared" si="0"/>
        <v>0</v>
      </c>
      <c r="I173" s="432">
        <f t="shared" si="0"/>
        <v>0</v>
      </c>
      <c r="J173" s="432">
        <f t="shared" si="0"/>
        <v>0</v>
      </c>
      <c r="K173" s="432">
        <f t="shared" si="0"/>
        <v>0</v>
      </c>
      <c r="L173" s="432">
        <f t="shared" si="0"/>
        <v>0</v>
      </c>
      <c r="M173" s="432">
        <f t="shared" si="0"/>
        <v>0</v>
      </c>
      <c r="N173" s="432">
        <f t="shared" si="0"/>
        <v>0</v>
      </c>
      <c r="O173" s="432">
        <f t="shared" si="0"/>
        <v>0</v>
      </c>
      <c r="P173" s="432">
        <f t="shared" si="0"/>
        <v>0</v>
      </c>
      <c r="Q173" s="432">
        <f t="shared" si="0"/>
        <v>0</v>
      </c>
      <c r="R173" s="432">
        <f t="shared" si="0"/>
        <v>0</v>
      </c>
      <c r="S173" s="432">
        <f t="shared" si="0"/>
        <v>0</v>
      </c>
      <c r="T173" s="432">
        <f t="shared" si="0"/>
        <v>0</v>
      </c>
      <c r="U173" s="432">
        <f t="shared" si="0"/>
        <v>0</v>
      </c>
      <c r="V173" s="432">
        <f t="shared" si="0"/>
        <v>0</v>
      </c>
      <c r="W173" s="432" t="str">
        <f>+W1</f>
        <v>OFERTA. PROVINCIAS</v>
      </c>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row>
    <row r="174" spans="1:91" x14ac:dyDescent="0.3">
      <c r="B174" s="425" t="str">
        <f>+B2</f>
        <v>PLAZAS</v>
      </c>
      <c r="C174" s="426">
        <f t="shared" ref="C174:V174" si="1">+C2</f>
        <v>0</v>
      </c>
      <c r="D174" s="426">
        <f t="shared" si="1"/>
        <v>0</v>
      </c>
      <c r="E174" s="426">
        <f t="shared" si="1"/>
        <v>0</v>
      </c>
      <c r="F174" s="426">
        <f t="shared" si="1"/>
        <v>0</v>
      </c>
      <c r="G174" s="426">
        <f t="shared" si="1"/>
        <v>0</v>
      </c>
      <c r="H174" s="426">
        <f t="shared" si="1"/>
        <v>0</v>
      </c>
      <c r="I174" s="427" t="str">
        <f t="shared" si="1"/>
        <v>GRADO OCUPACIÓN PLAZAS</v>
      </c>
      <c r="J174" s="428">
        <f t="shared" si="1"/>
        <v>0</v>
      </c>
      <c r="K174" s="428">
        <f t="shared" si="1"/>
        <v>0</v>
      </c>
      <c r="L174" s="428">
        <f t="shared" si="1"/>
        <v>0</v>
      </c>
      <c r="M174" s="428">
        <f t="shared" si="1"/>
        <v>0</v>
      </c>
      <c r="N174" s="428">
        <f t="shared" si="1"/>
        <v>0</v>
      </c>
      <c r="O174" s="428">
        <f t="shared" si="1"/>
        <v>0</v>
      </c>
      <c r="P174" s="429" t="str">
        <f t="shared" si="1"/>
        <v>PERSONAL EMPLEADO</v>
      </c>
      <c r="Q174" s="424">
        <f t="shared" si="1"/>
        <v>0</v>
      </c>
      <c r="R174" s="424">
        <f t="shared" si="1"/>
        <v>0</v>
      </c>
      <c r="S174" s="424">
        <f t="shared" si="1"/>
        <v>0</v>
      </c>
      <c r="T174" s="424">
        <f t="shared" si="1"/>
        <v>0</v>
      </c>
      <c r="U174" s="424">
        <f t="shared" si="1"/>
        <v>0</v>
      </c>
      <c r="V174" s="424">
        <f t="shared" si="1"/>
        <v>0</v>
      </c>
      <c r="W174" s="425" t="str">
        <f>+W2</f>
        <v>PLAZAS</v>
      </c>
      <c r="X174" s="425">
        <f t="shared" ref="X174:AT174" si="2">+X2</f>
        <v>0</v>
      </c>
      <c r="Y174" s="425">
        <f t="shared" si="2"/>
        <v>0</v>
      </c>
      <c r="Z174" s="425">
        <f t="shared" si="2"/>
        <v>0</v>
      </c>
      <c r="AA174" s="425">
        <f t="shared" si="2"/>
        <v>0</v>
      </c>
      <c r="AB174" s="425">
        <f t="shared" si="2"/>
        <v>0</v>
      </c>
      <c r="AC174" s="425">
        <f t="shared" si="2"/>
        <v>0</v>
      </c>
      <c r="AD174" s="425">
        <f t="shared" si="2"/>
        <v>0</v>
      </c>
      <c r="AE174" s="427" t="str">
        <f t="shared" si="2"/>
        <v>GRADO OCUPACIÓN PLAZAS</v>
      </c>
      <c r="AF174" s="427">
        <f t="shared" si="2"/>
        <v>0</v>
      </c>
      <c r="AG174" s="427">
        <f t="shared" si="2"/>
        <v>0</v>
      </c>
      <c r="AH174" s="427">
        <f t="shared" si="2"/>
        <v>0</v>
      </c>
      <c r="AI174" s="427">
        <f t="shared" si="2"/>
        <v>0</v>
      </c>
      <c r="AJ174" s="427">
        <f t="shared" si="2"/>
        <v>0</v>
      </c>
      <c r="AK174" s="427">
        <f t="shared" si="2"/>
        <v>0</v>
      </c>
      <c r="AL174" s="427">
        <f t="shared" si="2"/>
        <v>0</v>
      </c>
      <c r="AM174" s="429" t="str">
        <f t="shared" si="2"/>
        <v>PERSONAL EMPLEADO</v>
      </c>
      <c r="AN174" s="429">
        <f t="shared" si="2"/>
        <v>0</v>
      </c>
      <c r="AO174" s="429">
        <f t="shared" si="2"/>
        <v>0</v>
      </c>
      <c r="AP174" s="429">
        <f t="shared" si="2"/>
        <v>0</v>
      </c>
      <c r="AQ174" s="429">
        <f t="shared" si="2"/>
        <v>0</v>
      </c>
      <c r="AR174" s="429">
        <f t="shared" si="2"/>
        <v>0</v>
      </c>
      <c r="AS174" s="429">
        <f t="shared" si="2"/>
        <v>0</v>
      </c>
      <c r="AT174" s="429">
        <f t="shared" si="2"/>
        <v>0</v>
      </c>
    </row>
    <row r="175" spans="1:91" s="59" customFormat="1" x14ac:dyDescent="0.3">
      <c r="A175" s="57"/>
      <c r="B175" s="58" t="str">
        <f>+B3</f>
        <v>España</v>
      </c>
      <c r="C175" s="58" t="str">
        <f t="shared" ref="C175:AT175" si="3">+C3</f>
        <v>Andalucía</v>
      </c>
      <c r="D175" s="58" t="str">
        <f t="shared" si="3"/>
        <v>Baleares</v>
      </c>
      <c r="E175" s="58" t="str">
        <f t="shared" si="3"/>
        <v>Canarias</v>
      </c>
      <c r="F175" s="58" t="str">
        <f t="shared" si="3"/>
        <v>Cataluña</v>
      </c>
      <c r="G175" s="58" t="str">
        <f t="shared" si="3"/>
        <v>C. Valenciana</v>
      </c>
      <c r="H175" s="58" t="str">
        <f t="shared" si="3"/>
        <v>Madrid</v>
      </c>
      <c r="I175" s="58" t="str">
        <f t="shared" si="3"/>
        <v>España</v>
      </c>
      <c r="J175" s="58" t="str">
        <f t="shared" si="3"/>
        <v xml:space="preserve">  Andalucía</v>
      </c>
      <c r="K175" s="58" t="str">
        <f t="shared" si="3"/>
        <v>Baleares</v>
      </c>
      <c r="L175" s="58" t="str">
        <f t="shared" si="3"/>
        <v xml:space="preserve">  Canarias</v>
      </c>
      <c r="M175" s="58" t="str">
        <f t="shared" si="3"/>
        <v xml:space="preserve">  Cataluña</v>
      </c>
      <c r="N175" s="58" t="str">
        <f t="shared" si="3"/>
        <v>C. Valenciana</v>
      </c>
      <c r="O175" s="58" t="str">
        <f t="shared" si="3"/>
        <v>Madrid</v>
      </c>
      <c r="P175" s="58" t="str">
        <f t="shared" si="3"/>
        <v>España</v>
      </c>
      <c r="Q175" s="58" t="str">
        <f t="shared" si="3"/>
        <v xml:space="preserve">  Andalucía</v>
      </c>
      <c r="R175" s="58" t="str">
        <f t="shared" si="3"/>
        <v>Baleares</v>
      </c>
      <c r="S175" s="58" t="str">
        <f t="shared" si="3"/>
        <v xml:space="preserve">  Canarias</v>
      </c>
      <c r="T175" s="58" t="str">
        <f t="shared" si="3"/>
        <v xml:space="preserve">  Cataluña</v>
      </c>
      <c r="U175" s="58" t="str">
        <f t="shared" si="3"/>
        <v>C. Valenciana</v>
      </c>
      <c r="V175" s="58" t="str">
        <f t="shared" si="3"/>
        <v>Madrid</v>
      </c>
      <c r="W175" s="58" t="str">
        <f t="shared" si="3"/>
        <v xml:space="preserve"> 04 Almería</v>
      </c>
      <c r="X175" s="58" t="str">
        <f t="shared" si="3"/>
        <v xml:space="preserve"> 11 Cádiz</v>
      </c>
      <c r="Y175" s="58" t="str">
        <f t="shared" si="3"/>
        <v xml:space="preserve"> 14 Córdoba</v>
      </c>
      <c r="Z175" s="58" t="str">
        <f t="shared" si="3"/>
        <v xml:space="preserve"> 18 Granada</v>
      </c>
      <c r="AA175" s="58" t="str">
        <f t="shared" si="3"/>
        <v xml:space="preserve"> 21 Huelva</v>
      </c>
      <c r="AB175" s="58" t="str">
        <f t="shared" si="3"/>
        <v xml:space="preserve"> 23 Jaén</v>
      </c>
      <c r="AC175" s="58" t="str">
        <f t="shared" si="3"/>
        <v xml:space="preserve"> 29 Málaga</v>
      </c>
      <c r="AD175" s="58" t="str">
        <f t="shared" si="3"/>
        <v xml:space="preserve"> 41 Sevilla</v>
      </c>
      <c r="AE175" s="58" t="str">
        <f t="shared" si="3"/>
        <v xml:space="preserve"> 04 Almería</v>
      </c>
      <c r="AF175" s="58" t="str">
        <f t="shared" si="3"/>
        <v xml:space="preserve"> 11 Cádiz</v>
      </c>
      <c r="AG175" s="58" t="str">
        <f t="shared" si="3"/>
        <v xml:space="preserve"> 14 Córdoba</v>
      </c>
      <c r="AH175" s="58" t="str">
        <f t="shared" si="3"/>
        <v xml:space="preserve"> 18 Granada</v>
      </c>
      <c r="AI175" s="58" t="str">
        <f t="shared" si="3"/>
        <v xml:space="preserve"> 21 Huelva</v>
      </c>
      <c r="AJ175" s="58" t="str">
        <f t="shared" si="3"/>
        <v xml:space="preserve"> 23 Jaén</v>
      </c>
      <c r="AK175" s="58" t="str">
        <f t="shared" si="3"/>
        <v xml:space="preserve"> 29 Málaga</v>
      </c>
      <c r="AL175" s="58" t="str">
        <f t="shared" si="3"/>
        <v xml:space="preserve"> 41 Sevilla</v>
      </c>
      <c r="AM175" s="58" t="str">
        <f t="shared" si="3"/>
        <v xml:space="preserve"> 04 Almería</v>
      </c>
      <c r="AN175" s="58" t="str">
        <f t="shared" si="3"/>
        <v xml:space="preserve"> 11 Cádiz</v>
      </c>
      <c r="AO175" s="58" t="str">
        <f t="shared" si="3"/>
        <v xml:space="preserve"> 14 Córdoba</v>
      </c>
      <c r="AP175" s="58" t="str">
        <f t="shared" si="3"/>
        <v xml:space="preserve"> 18 Granada</v>
      </c>
      <c r="AQ175" s="58" t="str">
        <f t="shared" si="3"/>
        <v xml:space="preserve"> 21 Huelva</v>
      </c>
      <c r="AR175" s="58" t="str">
        <f t="shared" si="3"/>
        <v xml:space="preserve"> 23 Jaén</v>
      </c>
      <c r="AS175" s="58" t="str">
        <f t="shared" si="3"/>
        <v xml:space="preserve"> 29 Málaga</v>
      </c>
      <c r="AT175" s="58" t="str">
        <f t="shared" si="3"/>
        <v xml:space="preserve"> 41 Sevilla</v>
      </c>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row>
    <row r="176" spans="1:91" s="59" customFormat="1" x14ac:dyDescent="0.3">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row>
    <row r="177" spans="1:91" s="59" customFormat="1" x14ac:dyDescent="0.3">
      <c r="A177" s="74" t="s">
        <v>412</v>
      </c>
      <c r="B177" s="75">
        <f>(B157)</f>
        <v>1738297</v>
      </c>
      <c r="C177" s="75">
        <f t="shared" ref="C177:H177" si="4">(C157)</f>
        <v>280731</v>
      </c>
      <c r="D177" s="75">
        <f t="shared" si="4"/>
        <v>321031</v>
      </c>
      <c r="E177" s="75">
        <f t="shared" si="4"/>
        <v>265994</v>
      </c>
      <c r="F177" s="75">
        <f t="shared" si="4"/>
        <v>277795</v>
      </c>
      <c r="G177" s="75">
        <f t="shared" si="4"/>
        <v>139867</v>
      </c>
      <c r="H177" s="75">
        <f t="shared" si="4"/>
        <v>124416</v>
      </c>
      <c r="I177" s="78">
        <f>(I157)</f>
        <v>61.75</v>
      </c>
      <c r="J177" s="78">
        <f t="shared" ref="J177:O177" si="5">(J157)</f>
        <v>58.27</v>
      </c>
      <c r="K177" s="78">
        <f t="shared" si="5"/>
        <v>68.959999999999994</v>
      </c>
      <c r="L177" s="78">
        <f t="shared" si="5"/>
        <v>76.61</v>
      </c>
      <c r="M177" s="78">
        <f t="shared" si="5"/>
        <v>59.6</v>
      </c>
      <c r="N177" s="78">
        <f t="shared" si="5"/>
        <v>60.97</v>
      </c>
      <c r="O177" s="78">
        <f t="shared" si="5"/>
        <v>64.739999999999995</v>
      </c>
      <c r="P177" s="78">
        <f>(P157)</f>
        <v>271208</v>
      </c>
      <c r="Q177" s="78">
        <f t="shared" ref="Q177:AD177" si="6">(Q157)</f>
        <v>43313</v>
      </c>
      <c r="R177" s="78">
        <f t="shared" si="6"/>
        <v>56779</v>
      </c>
      <c r="S177" s="78">
        <f t="shared" si="6"/>
        <v>58948</v>
      </c>
      <c r="T177" s="78">
        <f t="shared" si="6"/>
        <v>38884</v>
      </c>
      <c r="U177" s="78">
        <f t="shared" si="6"/>
        <v>17953</v>
      </c>
      <c r="V177" s="78">
        <f t="shared" si="6"/>
        <v>16119</v>
      </c>
      <c r="W177" s="78">
        <f t="shared" si="6"/>
        <v>25702</v>
      </c>
      <c r="X177" s="78">
        <f t="shared" si="6"/>
        <v>47646</v>
      </c>
      <c r="Y177" s="78">
        <f t="shared" si="6"/>
        <v>11566</v>
      </c>
      <c r="Z177" s="78">
        <f t="shared" si="6"/>
        <v>31725</v>
      </c>
      <c r="AA177" s="78">
        <f t="shared" si="6"/>
        <v>17645</v>
      </c>
      <c r="AB177" s="78">
        <f t="shared" si="6"/>
        <v>8297</v>
      </c>
      <c r="AC177" s="78">
        <f t="shared" si="6"/>
        <v>102436</v>
      </c>
      <c r="AD177" s="78">
        <f t="shared" si="6"/>
        <v>35715</v>
      </c>
      <c r="AE177" s="78">
        <f>(AE157)</f>
        <v>39.15</v>
      </c>
      <c r="AF177" s="78">
        <f t="shared" ref="AF177:AL177" si="7">(AF157)</f>
        <v>50.63</v>
      </c>
      <c r="AG177" s="78">
        <f t="shared" si="7"/>
        <v>56.08</v>
      </c>
      <c r="AH177" s="78">
        <f t="shared" si="7"/>
        <v>56.51</v>
      </c>
      <c r="AI177" s="78">
        <f t="shared" si="7"/>
        <v>46.27</v>
      </c>
      <c r="AJ177" s="78">
        <f t="shared" si="7"/>
        <v>39.18</v>
      </c>
      <c r="AK177" s="78">
        <f t="shared" si="7"/>
        <v>67.45</v>
      </c>
      <c r="AL177" s="78">
        <f t="shared" si="7"/>
        <v>68.510000000000005</v>
      </c>
      <c r="AM177" s="75">
        <f>(AM157)</f>
        <v>2764</v>
      </c>
      <c r="AN177" s="75">
        <f t="shared" ref="AN177:AT177" si="8">(AN157)</f>
        <v>8662</v>
      </c>
      <c r="AO177" s="75">
        <f t="shared" si="8"/>
        <v>1362</v>
      </c>
      <c r="AP177" s="75">
        <f t="shared" si="8"/>
        <v>3865</v>
      </c>
      <c r="AQ177" s="75">
        <f t="shared" si="8"/>
        <v>2477</v>
      </c>
      <c r="AR177" s="75">
        <f t="shared" si="8"/>
        <v>1039</v>
      </c>
      <c r="AS177" s="75">
        <f t="shared" si="8"/>
        <v>17744</v>
      </c>
      <c r="AT177" s="75">
        <f t="shared" si="8"/>
        <v>5400</v>
      </c>
      <c r="AU177" s="75"/>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row>
    <row r="178" spans="1:91" s="59" customFormat="1" x14ac:dyDescent="0.3">
      <c r="A178" s="74" t="s">
        <v>413</v>
      </c>
      <c r="B178" s="75">
        <f>(B169)</f>
        <v>1755731</v>
      </c>
      <c r="C178" s="75">
        <f t="shared" ref="C178:H178" si="9">(C169)</f>
        <v>282892</v>
      </c>
      <c r="D178" s="75">
        <f t="shared" si="9"/>
        <v>326875</v>
      </c>
      <c r="E178" s="75">
        <f t="shared" si="9"/>
        <v>264772</v>
      </c>
      <c r="F178" s="75">
        <f t="shared" si="9"/>
        <v>283571</v>
      </c>
      <c r="G178" s="75">
        <f t="shared" si="9"/>
        <v>145845</v>
      </c>
      <c r="H178" s="75">
        <f t="shared" si="9"/>
        <v>124447</v>
      </c>
      <c r="I178" s="78">
        <f>(I169)</f>
        <v>61.78</v>
      </c>
      <c r="J178" s="78">
        <f t="shared" ref="J178:O178" si="10">(J169)</f>
        <v>58.86</v>
      </c>
      <c r="K178" s="78">
        <f t="shared" si="10"/>
        <v>66.510000000000005</v>
      </c>
      <c r="L178" s="78">
        <f t="shared" si="10"/>
        <v>76.2</v>
      </c>
      <c r="M178" s="78">
        <f t="shared" si="10"/>
        <v>60.64</v>
      </c>
      <c r="N178" s="78">
        <f t="shared" si="10"/>
        <v>60.83</v>
      </c>
      <c r="O178" s="78">
        <f t="shared" si="10"/>
        <v>66.62</v>
      </c>
      <c r="P178" s="78">
        <f>(P169)</f>
        <v>280631</v>
      </c>
      <c r="Q178" s="78">
        <f t="shared" ref="Q178:V178" si="11">(Q169)</f>
        <v>44622</v>
      </c>
      <c r="R178" s="78">
        <f t="shared" si="11"/>
        <v>58864</v>
      </c>
      <c r="S178" s="78">
        <f t="shared" si="11"/>
        <v>60745</v>
      </c>
      <c r="T178" s="78">
        <f t="shared" si="11"/>
        <v>41258</v>
      </c>
      <c r="U178" s="78">
        <f t="shared" si="11"/>
        <v>18736</v>
      </c>
      <c r="V178" s="78">
        <f t="shared" si="11"/>
        <v>16610</v>
      </c>
      <c r="W178" s="78">
        <f>(W169)</f>
        <v>26591</v>
      </c>
      <c r="X178" s="78">
        <f t="shared" ref="X178:AD178" si="12">(X169)</f>
        <v>47655</v>
      </c>
      <c r="Y178" s="78">
        <f t="shared" si="12"/>
        <v>11404</v>
      </c>
      <c r="Z178" s="78">
        <f t="shared" si="12"/>
        <v>31679</v>
      </c>
      <c r="AA178" s="78">
        <f t="shared" si="12"/>
        <v>15214</v>
      </c>
      <c r="AB178" s="78">
        <f t="shared" si="12"/>
        <v>8337</v>
      </c>
      <c r="AC178" s="78">
        <f t="shared" si="12"/>
        <v>105951</v>
      </c>
      <c r="AD178" s="78">
        <f t="shared" si="12"/>
        <v>36061</v>
      </c>
      <c r="AE178" s="78">
        <f>(AE169)</f>
        <v>38.369999999999997</v>
      </c>
      <c r="AF178" s="78">
        <f t="shared" ref="AF178:AL178" si="13">(AF169)</f>
        <v>55.23</v>
      </c>
      <c r="AG178" s="78">
        <f t="shared" si="13"/>
        <v>54.31</v>
      </c>
      <c r="AH178" s="78">
        <f t="shared" si="13"/>
        <v>56.51</v>
      </c>
      <c r="AI178" s="78">
        <f t="shared" si="13"/>
        <v>49.02</v>
      </c>
      <c r="AJ178" s="78">
        <f t="shared" si="13"/>
        <v>40.29</v>
      </c>
      <c r="AK178" s="78">
        <f t="shared" si="13"/>
        <v>66.94</v>
      </c>
      <c r="AL178" s="78">
        <f t="shared" si="13"/>
        <v>66.95</v>
      </c>
      <c r="AM178" s="75">
        <f>(AM169)</f>
        <v>3007</v>
      </c>
      <c r="AN178" s="75">
        <f t="shared" ref="AN178:AT178" si="14">(AN169)</f>
        <v>8626</v>
      </c>
      <c r="AO178" s="75">
        <f t="shared" si="14"/>
        <v>1375</v>
      </c>
      <c r="AP178" s="75">
        <f t="shared" si="14"/>
        <v>3885</v>
      </c>
      <c r="AQ178" s="75">
        <f t="shared" si="14"/>
        <v>2317</v>
      </c>
      <c r="AR178" s="75">
        <f t="shared" si="14"/>
        <v>983</v>
      </c>
      <c r="AS178" s="75">
        <f t="shared" si="14"/>
        <v>19106</v>
      </c>
      <c r="AT178" s="75">
        <f t="shared" si="14"/>
        <v>5322</v>
      </c>
      <c r="AU178" s="75"/>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row>
    <row r="179" spans="1:91" s="59" customFormat="1" x14ac:dyDescent="0.3">
      <c r="A179" s="76" t="s">
        <v>108</v>
      </c>
      <c r="B179" s="77">
        <f>(B178/B177)-1</f>
        <v>1.0029356318281613E-2</v>
      </c>
      <c r="C179" s="77">
        <f t="shared" ref="C179:AT179" si="15">(C178/C177)-1</f>
        <v>7.6977604895789309E-3</v>
      </c>
      <c r="D179" s="77">
        <f t="shared" si="15"/>
        <v>1.8203849472480771E-2</v>
      </c>
      <c r="E179" s="77">
        <f t="shared" si="15"/>
        <v>-4.59408858846444E-3</v>
      </c>
      <c r="F179" s="77">
        <f t="shared" si="15"/>
        <v>2.0792310876725617E-2</v>
      </c>
      <c r="G179" s="77">
        <f t="shared" si="15"/>
        <v>4.274060357339482E-2</v>
      </c>
      <c r="H179" s="77">
        <f t="shared" si="15"/>
        <v>2.4916409465025602E-4</v>
      </c>
      <c r="I179" s="77">
        <f t="shared" si="15"/>
        <v>4.8582995951429453E-4</v>
      </c>
      <c r="J179" s="77">
        <f t="shared" si="15"/>
        <v>1.0125278874206112E-2</v>
      </c>
      <c r="K179" s="77">
        <f t="shared" si="15"/>
        <v>-3.5527842227378037E-2</v>
      </c>
      <c r="L179" s="77">
        <f t="shared" si="15"/>
        <v>-5.3517817517294564E-3</v>
      </c>
      <c r="M179" s="77">
        <f t="shared" si="15"/>
        <v>1.744966442953011E-2</v>
      </c>
      <c r="N179" s="77">
        <f t="shared" si="15"/>
        <v>-2.2962112514350874E-3</v>
      </c>
      <c r="O179" s="77">
        <f t="shared" si="15"/>
        <v>2.9039233858511038E-2</v>
      </c>
      <c r="P179" s="77">
        <f t="shared" si="15"/>
        <v>3.474455030825041E-2</v>
      </c>
      <c r="Q179" s="77">
        <f t="shared" si="15"/>
        <v>3.0221873340567473E-2</v>
      </c>
      <c r="R179" s="77">
        <f t="shared" si="15"/>
        <v>3.6721323024357488E-2</v>
      </c>
      <c r="S179" s="77">
        <f t="shared" si="15"/>
        <v>3.0484494808984186E-2</v>
      </c>
      <c r="T179" s="77">
        <f t="shared" si="15"/>
        <v>6.1053389568974437E-2</v>
      </c>
      <c r="U179" s="77">
        <f t="shared" si="15"/>
        <v>4.3613880688464279E-2</v>
      </c>
      <c r="V179" s="77">
        <f t="shared" si="15"/>
        <v>3.0460946708852799E-2</v>
      </c>
      <c r="W179" s="77">
        <f t="shared" si="15"/>
        <v>3.4588747957357446E-2</v>
      </c>
      <c r="X179" s="77">
        <f t="shared" si="15"/>
        <v>1.8889308651304226E-4</v>
      </c>
      <c r="Y179" s="77">
        <f t="shared" si="15"/>
        <v>-1.4006570983918332E-2</v>
      </c>
      <c r="Z179" s="77">
        <f t="shared" si="15"/>
        <v>-1.4499605988967934E-3</v>
      </c>
      <c r="AA179" s="77">
        <f t="shared" si="15"/>
        <v>-0.13777274015301788</v>
      </c>
      <c r="AB179" s="77">
        <f t="shared" si="15"/>
        <v>4.8210196456550669E-3</v>
      </c>
      <c r="AC179" s="77">
        <f t="shared" si="15"/>
        <v>3.4314108321293224E-2</v>
      </c>
      <c r="AD179" s="77">
        <f t="shared" si="15"/>
        <v>9.6878062438752188E-3</v>
      </c>
      <c r="AE179" s="77">
        <f t="shared" si="15"/>
        <v>-1.9923371647509569E-2</v>
      </c>
      <c r="AF179" s="77">
        <f t="shared" si="15"/>
        <v>9.0855224175389937E-2</v>
      </c>
      <c r="AG179" s="77">
        <f t="shared" si="15"/>
        <v>-3.1562054208273849E-2</v>
      </c>
      <c r="AH179" s="77">
        <f t="shared" si="15"/>
        <v>0</v>
      </c>
      <c r="AI179" s="77">
        <f t="shared" si="15"/>
        <v>5.943375837475684E-2</v>
      </c>
      <c r="AJ179" s="77">
        <f t="shared" si="15"/>
        <v>2.8330781010719841E-2</v>
      </c>
      <c r="AK179" s="77">
        <f t="shared" si="15"/>
        <v>-7.5611564121572661E-3</v>
      </c>
      <c r="AL179" s="77">
        <f t="shared" si="15"/>
        <v>-2.2770398481973486E-2</v>
      </c>
      <c r="AM179" s="77">
        <f t="shared" si="15"/>
        <v>8.7916063675832046E-2</v>
      </c>
      <c r="AN179" s="77">
        <f t="shared" si="15"/>
        <v>-4.1560840452551373E-3</v>
      </c>
      <c r="AO179" s="77">
        <f t="shared" si="15"/>
        <v>9.5447870778266886E-3</v>
      </c>
      <c r="AP179" s="77">
        <f t="shared" si="15"/>
        <v>5.1746442432083484E-3</v>
      </c>
      <c r="AQ179" s="77">
        <f t="shared" si="15"/>
        <v>-6.4594267258780813E-2</v>
      </c>
      <c r="AR179" s="77">
        <f t="shared" si="15"/>
        <v>-5.3897978825794057E-2</v>
      </c>
      <c r="AS179" s="77">
        <f t="shared" si="15"/>
        <v>7.6758340847610462E-2</v>
      </c>
      <c r="AT179" s="77">
        <f t="shared" si="15"/>
        <v>-1.4444444444444482E-2</v>
      </c>
      <c r="AU179" s="7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row>
    <row r="180" spans="1:91" s="59" customFormat="1" x14ac:dyDescent="0.3">
      <c r="A180" s="76" t="s">
        <v>109</v>
      </c>
      <c r="B180" s="75">
        <f>+B178-B177</f>
        <v>17434</v>
      </c>
      <c r="C180" s="75">
        <f t="shared" ref="C180:AT180" si="16">+C178-C177</f>
        <v>2161</v>
      </c>
      <c r="D180" s="75">
        <f t="shared" si="16"/>
        <v>5844</v>
      </c>
      <c r="E180" s="75">
        <f t="shared" si="16"/>
        <v>-1222</v>
      </c>
      <c r="F180" s="75">
        <f t="shared" si="16"/>
        <v>5776</v>
      </c>
      <c r="G180" s="75">
        <f t="shared" si="16"/>
        <v>5978</v>
      </c>
      <c r="H180" s="75">
        <f t="shared" si="16"/>
        <v>31</v>
      </c>
      <c r="I180" s="79">
        <f t="shared" si="16"/>
        <v>3.0000000000001137E-2</v>
      </c>
      <c r="J180" s="79">
        <f t="shared" si="16"/>
        <v>0.58999999999999631</v>
      </c>
      <c r="K180" s="79">
        <f t="shared" si="16"/>
        <v>-2.4499999999999886</v>
      </c>
      <c r="L180" s="79">
        <f t="shared" si="16"/>
        <v>-0.40999999999999659</v>
      </c>
      <c r="M180" s="79">
        <f t="shared" si="16"/>
        <v>1.0399999999999991</v>
      </c>
      <c r="N180" s="79">
        <f t="shared" si="16"/>
        <v>-0.14000000000000057</v>
      </c>
      <c r="O180" s="79">
        <f t="shared" si="16"/>
        <v>1.8800000000000097</v>
      </c>
      <c r="P180" s="75">
        <f t="shared" si="16"/>
        <v>9423</v>
      </c>
      <c r="Q180" s="75">
        <f t="shared" si="16"/>
        <v>1309</v>
      </c>
      <c r="R180" s="75">
        <f t="shared" si="16"/>
        <v>2085</v>
      </c>
      <c r="S180" s="75">
        <f t="shared" si="16"/>
        <v>1797</v>
      </c>
      <c r="T180" s="75">
        <f t="shared" si="16"/>
        <v>2374</v>
      </c>
      <c r="U180" s="75">
        <f>+U178-U177</f>
        <v>783</v>
      </c>
      <c r="V180" s="75">
        <f t="shared" si="16"/>
        <v>491</v>
      </c>
      <c r="W180" s="75">
        <f t="shared" si="16"/>
        <v>889</v>
      </c>
      <c r="X180" s="75">
        <f t="shared" si="16"/>
        <v>9</v>
      </c>
      <c r="Y180" s="75">
        <f t="shared" si="16"/>
        <v>-162</v>
      </c>
      <c r="Z180" s="75">
        <f t="shared" si="16"/>
        <v>-46</v>
      </c>
      <c r="AA180" s="75">
        <f t="shared" si="16"/>
        <v>-2431</v>
      </c>
      <c r="AB180" s="75">
        <f t="shared" si="16"/>
        <v>40</v>
      </c>
      <c r="AC180" s="75">
        <f t="shared" si="16"/>
        <v>3515</v>
      </c>
      <c r="AD180" s="75">
        <f t="shared" si="16"/>
        <v>346</v>
      </c>
      <c r="AE180" s="79">
        <f t="shared" si="16"/>
        <v>-0.78000000000000114</v>
      </c>
      <c r="AF180" s="79">
        <f t="shared" si="16"/>
        <v>4.5999999999999943</v>
      </c>
      <c r="AG180" s="79">
        <f t="shared" si="16"/>
        <v>-1.769999999999996</v>
      </c>
      <c r="AH180" s="79">
        <f t="shared" si="16"/>
        <v>0</v>
      </c>
      <c r="AI180" s="79">
        <f t="shared" si="16"/>
        <v>2.75</v>
      </c>
      <c r="AJ180" s="79">
        <f t="shared" si="16"/>
        <v>1.1099999999999994</v>
      </c>
      <c r="AK180" s="79">
        <f t="shared" si="16"/>
        <v>-0.51000000000000512</v>
      </c>
      <c r="AL180" s="79">
        <f t="shared" si="16"/>
        <v>-1.5600000000000023</v>
      </c>
      <c r="AM180" s="75">
        <f t="shared" si="16"/>
        <v>243</v>
      </c>
      <c r="AN180" s="75">
        <f t="shared" si="16"/>
        <v>-36</v>
      </c>
      <c r="AO180" s="75">
        <f t="shared" si="16"/>
        <v>13</v>
      </c>
      <c r="AP180" s="75">
        <f t="shared" si="16"/>
        <v>20</v>
      </c>
      <c r="AQ180" s="75">
        <f t="shared" si="16"/>
        <v>-160</v>
      </c>
      <c r="AR180" s="75">
        <f t="shared" si="16"/>
        <v>-56</v>
      </c>
      <c r="AS180" s="75">
        <f t="shared" si="16"/>
        <v>1362</v>
      </c>
      <c r="AT180" s="75">
        <f t="shared" si="16"/>
        <v>-78</v>
      </c>
      <c r="AU180" s="75"/>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row>
    <row r="181" spans="1:91" s="59" customFormat="1" x14ac:dyDescent="0.3">
      <c r="A181" s="74" t="s">
        <v>414</v>
      </c>
      <c r="B181" s="75">
        <f>AVERAGE(B148:B157)</f>
        <v>1653907.8</v>
      </c>
      <c r="C181" s="75">
        <f t="shared" ref="C181:H181" si="17">AVERAGE(C148:C157)</f>
        <v>279507.3</v>
      </c>
      <c r="D181" s="75">
        <f t="shared" si="17"/>
        <v>252132</v>
      </c>
      <c r="E181" s="75">
        <f t="shared" si="17"/>
        <v>262951.40000000002</v>
      </c>
      <c r="F181" s="75">
        <f t="shared" si="17"/>
        <v>277301.59999999998</v>
      </c>
      <c r="G181" s="75">
        <f t="shared" si="17"/>
        <v>136630.6</v>
      </c>
      <c r="H181" s="75">
        <f t="shared" si="17"/>
        <v>123154</v>
      </c>
      <c r="I181" s="78">
        <f>SUMPRODUCT(I148:I157,B148:B157)/SUM(B148:B157)</f>
        <v>62.603786860428379</v>
      </c>
      <c r="J181" s="78">
        <f t="shared" ref="J181:O181" si="18">SUMPRODUCT(J148:J157,C148:C157)/SUM(C148:C157)</f>
        <v>58.395154283984716</v>
      </c>
      <c r="K181" s="78">
        <f t="shared" si="18"/>
        <v>77.213424091348983</v>
      </c>
      <c r="L181" s="78">
        <f t="shared" si="18"/>
        <v>74.220199789771044</v>
      </c>
      <c r="M181" s="78">
        <f t="shared" si="18"/>
        <v>63.130215732617486</v>
      </c>
      <c r="N181" s="78">
        <f t="shared" si="18"/>
        <v>63.565757041248432</v>
      </c>
      <c r="O181" s="78">
        <f t="shared" si="18"/>
        <v>58.839694869837771</v>
      </c>
      <c r="P181" s="75">
        <f>AVERAGE(P148:P157)</f>
        <v>256001.9</v>
      </c>
      <c r="Q181" s="75">
        <f t="shared" ref="Q181:V181" si="19">AVERAGE(Q148:Q157)</f>
        <v>42325.8</v>
      </c>
      <c r="R181" s="75">
        <f t="shared" si="19"/>
        <v>46726</v>
      </c>
      <c r="S181" s="75">
        <f t="shared" si="19"/>
        <v>57163.199999999997</v>
      </c>
      <c r="T181" s="75">
        <f t="shared" si="19"/>
        <v>38601.4</v>
      </c>
      <c r="U181" s="75">
        <f>AVERAGE(U148:U157)</f>
        <v>17926.900000000001</v>
      </c>
      <c r="V181" s="75">
        <f t="shared" si="19"/>
        <v>15661.9</v>
      </c>
      <c r="W181" s="75">
        <f>AVERAGE(W148:W157)</f>
        <v>31460</v>
      </c>
      <c r="X181" s="75">
        <f t="shared" ref="X181:AD181" si="20">AVERAGE(X148:X157)</f>
        <v>44358.400000000001</v>
      </c>
      <c r="Y181" s="75">
        <f t="shared" si="20"/>
        <v>11397.7</v>
      </c>
      <c r="Z181" s="75">
        <f t="shared" si="20"/>
        <v>31570.2</v>
      </c>
      <c r="AA181" s="75">
        <f t="shared" si="20"/>
        <v>21765.4</v>
      </c>
      <c r="AB181" s="75">
        <f t="shared" si="20"/>
        <v>8199.4</v>
      </c>
      <c r="AC181" s="75">
        <f t="shared" si="20"/>
        <v>95828.800000000003</v>
      </c>
      <c r="AD181" s="75">
        <f t="shared" si="20"/>
        <v>34927.5</v>
      </c>
      <c r="AE181" s="78">
        <f>SUMPRODUCT(AE148:AE157,W148:W157)/SUM(W148:W157)</f>
        <v>49.17361799109981</v>
      </c>
      <c r="AF181" s="78">
        <f t="shared" ref="AF181:AL181" si="21">SUMPRODUCT(AF148:AF157,X148:X157)/SUM(X148:X157)</f>
        <v>56.899032945282066</v>
      </c>
      <c r="AG181" s="78">
        <f t="shared" si="21"/>
        <v>48.08049308193759</v>
      </c>
      <c r="AH181" s="78">
        <f t="shared" si="21"/>
        <v>52.90758075653622</v>
      </c>
      <c r="AI181" s="78">
        <f t="shared" si="21"/>
        <v>55.964861431446245</v>
      </c>
      <c r="AJ181" s="78">
        <f t="shared" si="21"/>
        <v>35.399391174964023</v>
      </c>
      <c r="AK181" s="78">
        <f t="shared" si="21"/>
        <v>66.302562048152538</v>
      </c>
      <c r="AL181" s="78">
        <f t="shared" si="21"/>
        <v>62.146989134636016</v>
      </c>
      <c r="AM181" s="75">
        <f>AVERAGE(AM148:AM157)</f>
        <v>3675.1</v>
      </c>
      <c r="AN181" s="75">
        <f t="shared" ref="AN181:AS181" si="22">AVERAGE(AN148:AN157)</f>
        <v>7682.8</v>
      </c>
      <c r="AO181" s="75">
        <f t="shared" si="22"/>
        <v>1349.1</v>
      </c>
      <c r="AP181" s="75">
        <f t="shared" si="22"/>
        <v>3778.4</v>
      </c>
      <c r="AQ181" s="75">
        <f t="shared" si="22"/>
        <v>3372.3</v>
      </c>
      <c r="AR181" s="75">
        <f t="shared" si="22"/>
        <v>998.2</v>
      </c>
      <c r="AS181" s="75">
        <f t="shared" si="22"/>
        <v>16284.2</v>
      </c>
      <c r="AT181" s="75">
        <f>AVERAGE(AT148:AT157)</f>
        <v>5185.5</v>
      </c>
      <c r="AU181" s="75"/>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row>
    <row r="182" spans="1:91" s="59" customFormat="1" x14ac:dyDescent="0.3">
      <c r="A182" s="74" t="s">
        <v>415</v>
      </c>
      <c r="B182" s="75">
        <f>AVERAGE(B160:B169)</f>
        <v>1659175.7</v>
      </c>
      <c r="C182" s="75">
        <f t="shared" ref="C182:H182" si="23">AVERAGE(C160:C169)</f>
        <v>280118.59999999998</v>
      </c>
      <c r="D182" s="75">
        <f t="shared" si="23"/>
        <v>251762.8</v>
      </c>
      <c r="E182" s="75">
        <f t="shared" si="23"/>
        <v>260495.4</v>
      </c>
      <c r="F182" s="75">
        <f t="shared" si="23"/>
        <v>277729.59999999998</v>
      </c>
      <c r="G182" s="75">
        <f t="shared" si="23"/>
        <v>140640.9</v>
      </c>
      <c r="H182" s="75">
        <f t="shared" si="23"/>
        <v>123720.6</v>
      </c>
      <c r="I182" s="78">
        <f>SUMPRODUCT(I160:I169,B160:B169)/SUM(B160:B169)</f>
        <v>62.998759239301776</v>
      </c>
      <c r="J182" s="78">
        <f t="shared" ref="J182:O182" si="24">SUMPRODUCT(J160:J169,C160:C169)/SUM(C160:C169)</f>
        <v>58.558942605025152</v>
      </c>
      <c r="K182" s="78">
        <f t="shared" si="24"/>
        <v>77.736463309909169</v>
      </c>
      <c r="L182" s="78">
        <f t="shared" si="24"/>
        <v>75.140470683935291</v>
      </c>
      <c r="M182" s="78">
        <f t="shared" si="24"/>
        <v>63.311215545624229</v>
      </c>
      <c r="N182" s="78">
        <f t="shared" si="24"/>
        <v>62.591731750863367</v>
      </c>
      <c r="O182" s="78">
        <f t="shared" si="24"/>
        <v>60.343075841856582</v>
      </c>
      <c r="P182" s="75">
        <f>AVERAGE(P160:P169)</f>
        <v>266474.2</v>
      </c>
      <c r="Q182" s="75">
        <f t="shared" ref="Q182:V182" si="25">AVERAGE(Q160:Q169)</f>
        <v>43703.5</v>
      </c>
      <c r="R182" s="75">
        <f t="shared" si="25"/>
        <v>48797.2</v>
      </c>
      <c r="S182" s="75">
        <f t="shared" si="25"/>
        <v>59263.1</v>
      </c>
      <c r="T182" s="75">
        <f t="shared" si="25"/>
        <v>40659.599999999999</v>
      </c>
      <c r="U182" s="75">
        <f t="shared" si="25"/>
        <v>18525.2</v>
      </c>
      <c r="V182" s="75">
        <f t="shared" si="25"/>
        <v>16777</v>
      </c>
      <c r="W182" s="421">
        <f>AVERAGE(W160:W169)</f>
        <v>31271</v>
      </c>
      <c r="X182" s="421">
        <f t="shared" ref="X182:AD182" si="26">AVERAGE(X160:X169)</f>
        <v>43612.5</v>
      </c>
      <c r="Y182" s="421">
        <f t="shared" si="26"/>
        <v>11126.3</v>
      </c>
      <c r="Z182" s="421">
        <f t="shared" si="26"/>
        <v>31912.7</v>
      </c>
      <c r="AA182" s="421">
        <f t="shared" si="26"/>
        <v>21215.4</v>
      </c>
      <c r="AB182" s="421">
        <f t="shared" si="26"/>
        <v>8135.7</v>
      </c>
      <c r="AC182" s="421">
        <f t="shared" si="26"/>
        <v>96979.6</v>
      </c>
      <c r="AD182" s="421">
        <f t="shared" si="26"/>
        <v>35865.300000000003</v>
      </c>
      <c r="AE182" s="78">
        <f>SUMPRODUCT(AE160:AE169,W160:W169)/SUM(W160:W169)</f>
        <v>51.395796456781042</v>
      </c>
      <c r="AF182" s="78">
        <f t="shared" ref="AF182:AL182" si="27">SUMPRODUCT(AF160:AF169,X160:X169)/SUM(X160:X169)</f>
        <v>59.133772060762389</v>
      </c>
      <c r="AG182" s="78">
        <f t="shared" si="27"/>
        <v>48.99136810979391</v>
      </c>
      <c r="AH182" s="78">
        <f t="shared" si="27"/>
        <v>53.678339125175874</v>
      </c>
      <c r="AI182" s="78">
        <f t="shared" si="27"/>
        <v>56.4429738303308</v>
      </c>
      <c r="AJ182" s="78">
        <f t="shared" si="27"/>
        <v>36.185065821011101</v>
      </c>
      <c r="AK182" s="78">
        <f t="shared" si="27"/>
        <v>65.287440317345101</v>
      </c>
      <c r="AL182" s="78">
        <f t="shared" si="27"/>
        <v>59.556020136455011</v>
      </c>
      <c r="AM182" s="75">
        <f>AVERAGE(AM160:AM169)</f>
        <v>3774.5</v>
      </c>
      <c r="AN182" s="75">
        <f t="shared" ref="AN182:AS182" si="28">AVERAGE(AN160:AN169)</f>
        <v>7970.3</v>
      </c>
      <c r="AO182" s="75">
        <f t="shared" si="28"/>
        <v>1361.5</v>
      </c>
      <c r="AP182" s="75">
        <f t="shared" si="28"/>
        <v>3959.7</v>
      </c>
      <c r="AQ182" s="75">
        <f t="shared" si="28"/>
        <v>3281.5</v>
      </c>
      <c r="AR182" s="75">
        <f t="shared" si="28"/>
        <v>947.3</v>
      </c>
      <c r="AS182" s="75">
        <f t="shared" si="28"/>
        <v>17200.2</v>
      </c>
      <c r="AT182" s="75">
        <f>AVERAGE(AT160:AT169)</f>
        <v>5208.3</v>
      </c>
      <c r="AU182" s="75"/>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row>
    <row r="183" spans="1:91" s="59" customFormat="1" x14ac:dyDescent="0.3">
      <c r="A183" s="76" t="s">
        <v>110</v>
      </c>
      <c r="B183" s="77">
        <f>(B182/B181)-1</f>
        <v>3.1851231368520416E-3</v>
      </c>
      <c r="C183" s="77">
        <f t="shared" ref="C183:H183" si="29">(C182/C181)-1</f>
        <v>2.1870627350339955E-3</v>
      </c>
      <c r="D183" s="77">
        <f t="shared" si="29"/>
        <v>-1.4643123443276451E-3</v>
      </c>
      <c r="E183" s="77">
        <f t="shared" si="29"/>
        <v>-9.34012901243364E-3</v>
      </c>
      <c r="F183" s="77">
        <f t="shared" si="29"/>
        <v>1.5434458365908288E-3</v>
      </c>
      <c r="G183" s="77">
        <f t="shared" si="29"/>
        <v>2.9351404443806794E-2</v>
      </c>
      <c r="H183" s="77">
        <f t="shared" si="29"/>
        <v>4.6007437842052745E-3</v>
      </c>
      <c r="I183" s="77">
        <f>(I182/I181)-1</f>
        <v>6.3090812661854567E-3</v>
      </c>
      <c r="J183" s="77">
        <f t="shared" ref="J183:O183" si="30">(J182/J181)-1</f>
        <v>2.8048272677543284E-3</v>
      </c>
      <c r="K183" s="77">
        <f t="shared" si="30"/>
        <v>6.7739415097223254E-3</v>
      </c>
      <c r="L183" s="77">
        <f t="shared" si="30"/>
        <v>1.2399197210070989E-2</v>
      </c>
      <c r="M183" s="77">
        <f t="shared" si="30"/>
        <v>2.8670868760112267E-3</v>
      </c>
      <c r="N183" s="77">
        <f t="shared" si="30"/>
        <v>-1.5323113193680848E-2</v>
      </c>
      <c r="O183" s="77">
        <f t="shared" si="30"/>
        <v>2.5550454932584454E-2</v>
      </c>
      <c r="P183" s="77">
        <f t="shared" ref="P183" si="31">(P182/P181)-1</f>
        <v>4.0907118267481613E-2</v>
      </c>
      <c r="Q183" s="77">
        <f t="shared" ref="Q183:AD183" si="32">(Q182/Q181)-1</f>
        <v>3.2549886830254726E-2</v>
      </c>
      <c r="R183" s="77">
        <f t="shared" si="32"/>
        <v>4.4326499165346922E-2</v>
      </c>
      <c r="S183" s="77">
        <f t="shared" si="32"/>
        <v>3.6735172278668848E-2</v>
      </c>
      <c r="T183" s="77">
        <f t="shared" si="32"/>
        <v>5.3319309662343883E-2</v>
      </c>
      <c r="U183" s="77">
        <f t="shared" si="32"/>
        <v>3.3374426141719926E-2</v>
      </c>
      <c r="V183" s="77">
        <f t="shared" si="32"/>
        <v>7.119825819345027E-2</v>
      </c>
      <c r="W183" s="422">
        <f t="shared" si="32"/>
        <v>-6.0076287349014601E-3</v>
      </c>
      <c r="X183" s="422">
        <f t="shared" si="32"/>
        <v>-1.6815304429375288E-2</v>
      </c>
      <c r="Y183" s="422">
        <f t="shared" si="32"/>
        <v>-2.3811821683322187E-2</v>
      </c>
      <c r="Z183" s="422">
        <f t="shared" si="32"/>
        <v>1.084883846158724E-2</v>
      </c>
      <c r="AA183" s="422">
        <f t="shared" si="32"/>
        <v>-2.5269464379244155E-2</v>
      </c>
      <c r="AB183" s="422">
        <f t="shared" si="32"/>
        <v>-7.7688611361806936E-3</v>
      </c>
      <c r="AC183" s="422">
        <f t="shared" si="32"/>
        <v>1.2008915900021844E-2</v>
      </c>
      <c r="AD183" s="422">
        <f t="shared" si="32"/>
        <v>2.6849903371269246E-2</v>
      </c>
      <c r="AE183" s="77">
        <f t="shared" ref="AE183" si="33">(AE182/AE181)-1</f>
        <v>4.5190460992384995E-2</v>
      </c>
      <c r="AF183" s="77">
        <f t="shared" ref="AF183:AL183" si="34">(AF182/AF181)-1</f>
        <v>3.9275520159180788E-2</v>
      </c>
      <c r="AG183" s="77">
        <f t="shared" si="34"/>
        <v>1.8944793812826211E-2</v>
      </c>
      <c r="AH183" s="77">
        <f t="shared" si="34"/>
        <v>1.4568013838819116E-2</v>
      </c>
      <c r="AI183" s="77">
        <f t="shared" si="34"/>
        <v>8.5430819742171593E-3</v>
      </c>
      <c r="AJ183" s="77">
        <f t="shared" si="34"/>
        <v>2.2194580753206239E-2</v>
      </c>
      <c r="AK183" s="77">
        <f t="shared" si="34"/>
        <v>-1.5310445018251295E-2</v>
      </c>
      <c r="AL183" s="77">
        <f t="shared" si="34"/>
        <v>-4.1690981884382139E-2</v>
      </c>
      <c r="AM183" s="77">
        <f t="shared" ref="AM183" si="35">(AM182/AM181)-1</f>
        <v>2.7046883078011508E-2</v>
      </c>
      <c r="AN183" s="77">
        <f t="shared" ref="AN183:AT183" si="36">(AN182/AN181)-1</f>
        <v>3.7421252668297988E-2</v>
      </c>
      <c r="AO183" s="77">
        <f t="shared" si="36"/>
        <v>9.1913127270033534E-3</v>
      </c>
      <c r="AP183" s="77">
        <f t="shared" si="36"/>
        <v>4.798327334321395E-2</v>
      </c>
      <c r="AQ183" s="77">
        <f t="shared" si="36"/>
        <v>-2.6925243898822782E-2</v>
      </c>
      <c r="AR183" s="77">
        <f t="shared" si="36"/>
        <v>-5.0991785213384211E-2</v>
      </c>
      <c r="AS183" s="77">
        <f t="shared" si="36"/>
        <v>5.6250844376757758E-2</v>
      </c>
      <c r="AT183" s="77">
        <f t="shared" si="36"/>
        <v>4.3968759039629823E-3</v>
      </c>
      <c r="AU183" s="7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row>
    <row r="184" spans="1:91" s="59" customFormat="1" x14ac:dyDescent="0.3">
      <c r="A184" s="76" t="s">
        <v>109</v>
      </c>
      <c r="B184" s="75">
        <f>+B182-B181</f>
        <v>5267.8999999999069</v>
      </c>
      <c r="C184" s="75">
        <f t="shared" ref="C184:H184" si="37">+C182-C181</f>
        <v>611.29999999998836</v>
      </c>
      <c r="D184" s="75">
        <f t="shared" si="37"/>
        <v>-369.20000000001164</v>
      </c>
      <c r="E184" s="75">
        <f t="shared" si="37"/>
        <v>-2456.0000000000291</v>
      </c>
      <c r="F184" s="75">
        <f t="shared" si="37"/>
        <v>428</v>
      </c>
      <c r="G184" s="75">
        <f t="shared" si="37"/>
        <v>4010.2999999999884</v>
      </c>
      <c r="H184" s="75">
        <f t="shared" si="37"/>
        <v>566.60000000000582</v>
      </c>
      <c r="I184" s="79">
        <f>+I182-I181</f>
        <v>0.39497237887339764</v>
      </c>
      <c r="J184" s="79">
        <f t="shared" ref="J184:O184" si="38">+J182-J181</f>
        <v>0.16378832104043539</v>
      </c>
      <c r="K184" s="79">
        <f t="shared" si="38"/>
        <v>0.52303921856018576</v>
      </c>
      <c r="L184" s="79">
        <f t="shared" si="38"/>
        <v>0.92027089416424701</v>
      </c>
      <c r="M184" s="79">
        <f t="shared" si="38"/>
        <v>0.18099981300674273</v>
      </c>
      <c r="N184" s="79">
        <f t="shared" si="38"/>
        <v>-0.97402529038506458</v>
      </c>
      <c r="O184" s="79">
        <f t="shared" si="38"/>
        <v>1.5033809720188103</v>
      </c>
      <c r="P184" s="75">
        <f t="shared" ref="P184" si="39">+P182-P181</f>
        <v>10472.300000000017</v>
      </c>
      <c r="Q184" s="75">
        <f t="shared" ref="Q184:AD184" si="40">+Q182-Q181</f>
        <v>1377.6999999999971</v>
      </c>
      <c r="R184" s="75">
        <f t="shared" si="40"/>
        <v>2071.1999999999971</v>
      </c>
      <c r="S184" s="75">
        <f t="shared" si="40"/>
        <v>2099.9000000000015</v>
      </c>
      <c r="T184" s="75">
        <f t="shared" si="40"/>
        <v>2058.1999999999971</v>
      </c>
      <c r="U184" s="75">
        <f t="shared" si="40"/>
        <v>598.29999999999927</v>
      </c>
      <c r="V184" s="75">
        <f t="shared" si="40"/>
        <v>1115.1000000000004</v>
      </c>
      <c r="W184" s="75">
        <f t="shared" si="40"/>
        <v>-189</v>
      </c>
      <c r="X184" s="75">
        <f t="shared" si="40"/>
        <v>-745.90000000000146</v>
      </c>
      <c r="Y184" s="75">
        <f t="shared" si="40"/>
        <v>-271.40000000000146</v>
      </c>
      <c r="Z184" s="75">
        <f t="shared" si="40"/>
        <v>342.5</v>
      </c>
      <c r="AA184" s="75">
        <f t="shared" si="40"/>
        <v>-550</v>
      </c>
      <c r="AB184" s="75">
        <f t="shared" si="40"/>
        <v>-63.699999999999818</v>
      </c>
      <c r="AC184" s="75">
        <f t="shared" si="40"/>
        <v>1150.8000000000029</v>
      </c>
      <c r="AD184" s="75">
        <f t="shared" si="40"/>
        <v>937.80000000000291</v>
      </c>
      <c r="AE184" s="79">
        <f t="shared" ref="AE184" si="41">+AE182-AE181</f>
        <v>2.2221784656812318</v>
      </c>
      <c r="AF184" s="79">
        <f t="shared" ref="AF184:AL184" si="42">+AF182-AF181</f>
        <v>2.2347391154803233</v>
      </c>
      <c r="AG184" s="79">
        <f t="shared" si="42"/>
        <v>0.91087502785632068</v>
      </c>
      <c r="AH184" s="79">
        <f t="shared" si="42"/>
        <v>0.77075836863965463</v>
      </c>
      <c r="AI184" s="79">
        <f t="shared" si="42"/>
        <v>0.47811239888455503</v>
      </c>
      <c r="AJ184" s="79">
        <f t="shared" si="42"/>
        <v>0.78567464604707737</v>
      </c>
      <c r="AK184" s="79">
        <f t="shared" si="42"/>
        <v>-1.0151217308074365</v>
      </c>
      <c r="AL184" s="79">
        <f t="shared" si="42"/>
        <v>-2.5909689981810047</v>
      </c>
      <c r="AM184" s="75">
        <f t="shared" ref="AM184" si="43">+AM182-AM181</f>
        <v>99.400000000000091</v>
      </c>
      <c r="AN184" s="75">
        <f t="shared" ref="AN184:AT184" si="44">+AN182-AN181</f>
        <v>287.5</v>
      </c>
      <c r="AO184" s="75">
        <f t="shared" si="44"/>
        <v>12.400000000000091</v>
      </c>
      <c r="AP184" s="75">
        <f t="shared" si="44"/>
        <v>181.29999999999973</v>
      </c>
      <c r="AQ184" s="75">
        <f t="shared" si="44"/>
        <v>-90.800000000000182</v>
      </c>
      <c r="AR184" s="75">
        <f t="shared" si="44"/>
        <v>-50.900000000000091</v>
      </c>
      <c r="AS184" s="75">
        <f t="shared" si="44"/>
        <v>916</v>
      </c>
      <c r="AT184" s="75">
        <f t="shared" si="44"/>
        <v>22.800000000000182</v>
      </c>
      <c r="AU184" s="75"/>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row>
    <row r="185" spans="1:91" s="59" customFormat="1" x14ac:dyDescent="0.3">
      <c r="A185" s="74" t="s">
        <v>408</v>
      </c>
      <c r="B185" s="75">
        <f>AVERAGE(B154:B156)</f>
        <v>1921703</v>
      </c>
      <c r="C185" s="75">
        <f t="shared" ref="C185:G185" si="45">AVERAGE(C154:C156)</f>
        <v>316653.66666666669</v>
      </c>
      <c r="D185" s="75">
        <f t="shared" si="45"/>
        <v>377773.33333333331</v>
      </c>
      <c r="E185" s="75">
        <f t="shared" si="45"/>
        <v>264008.66666666669</v>
      </c>
      <c r="F185" s="75">
        <f t="shared" si="45"/>
        <v>338165</v>
      </c>
      <c r="G185" s="75">
        <f t="shared" si="45"/>
        <v>150669</v>
      </c>
      <c r="H185" s="75">
        <f>AVERAGE(H154:H156)</f>
        <v>122830.66666666667</v>
      </c>
      <c r="I185" s="78">
        <f t="shared" ref="I185:O185" si="46">SUMPRODUCT(I154:I156,B154:B156)/SUM(B154:B156)</f>
        <v>70.78910430314501</v>
      </c>
      <c r="J185" s="78">
        <f t="shared" si="46"/>
        <v>66.318818583078667</v>
      </c>
      <c r="K185" s="78">
        <f t="shared" si="46"/>
        <v>85.71016607842445</v>
      </c>
      <c r="L185" s="78">
        <f t="shared" si="46"/>
        <v>76.689357937744461</v>
      </c>
      <c r="M185" s="78">
        <f t="shared" si="46"/>
        <v>72.68457147644888</v>
      </c>
      <c r="N185" s="78">
        <f t="shared" si="46"/>
        <v>72.990218735550556</v>
      </c>
      <c r="O185" s="78">
        <f t="shared" si="46"/>
        <v>58.463922011875432</v>
      </c>
      <c r="P185" s="75">
        <f t="shared" ref="P185:W185" si="47">AVERAGE(P154:P156)</f>
        <v>310759.33333333331</v>
      </c>
      <c r="Q185" s="75">
        <f t="shared" si="47"/>
        <v>52174.666666666664</v>
      </c>
      <c r="R185" s="75">
        <f t="shared" si="47"/>
        <v>72598.666666666672</v>
      </c>
      <c r="S185" s="75">
        <f t="shared" si="47"/>
        <v>57872</v>
      </c>
      <c r="T185" s="75">
        <f t="shared" si="47"/>
        <v>48393.666666666664</v>
      </c>
      <c r="U185" s="75">
        <f t="shared" si="47"/>
        <v>21046</v>
      </c>
      <c r="V185" s="75">
        <f t="shared" si="47"/>
        <v>15666.333333333334</v>
      </c>
      <c r="W185" s="75">
        <f t="shared" si="47"/>
        <v>42496</v>
      </c>
      <c r="X185" s="75">
        <f t="shared" ref="X185:AD185" si="48">AVERAGE(X154:X156)</f>
        <v>52696.666666666664</v>
      </c>
      <c r="Y185" s="75">
        <f t="shared" si="48"/>
        <v>10937.333333333334</v>
      </c>
      <c r="Z185" s="75">
        <f t="shared" si="48"/>
        <v>32550.666666666668</v>
      </c>
      <c r="AA185" s="75">
        <f t="shared" si="48"/>
        <v>29150</v>
      </c>
      <c r="AB185" s="75">
        <f t="shared" si="48"/>
        <v>8421</v>
      </c>
      <c r="AC185" s="75">
        <f t="shared" si="48"/>
        <v>105531.66666666667</v>
      </c>
      <c r="AD185" s="75">
        <f t="shared" si="48"/>
        <v>34870.333333333336</v>
      </c>
      <c r="AE185" s="78">
        <f>SUMPRODUCT(AE154:AE156,W154:W156)/SUM(W154:W156)</f>
        <v>61.910150759287156</v>
      </c>
      <c r="AF185" s="78">
        <f t="shared" ref="AF185:AL185" si="49">SUMPRODUCT(AF154:AF156,X154:X156)/SUM(X154:X156)</f>
        <v>71.531118982857862</v>
      </c>
      <c r="AG185" s="78">
        <f t="shared" si="49"/>
        <v>44.797802328416431</v>
      </c>
      <c r="AH185" s="78">
        <f t="shared" si="49"/>
        <v>56.150792815303319</v>
      </c>
      <c r="AI185" s="78">
        <f t="shared" si="49"/>
        <v>69.079882675814744</v>
      </c>
      <c r="AJ185" s="78">
        <f t="shared" si="49"/>
        <v>37.295816015516763</v>
      </c>
      <c r="AK185" s="78">
        <f t="shared" si="49"/>
        <v>74.765388366840924</v>
      </c>
      <c r="AL185" s="78">
        <f t="shared" si="49"/>
        <v>59.211840055061131</v>
      </c>
      <c r="AM185" s="75">
        <f>AVERAGE(AM154:AM156)</f>
        <v>5652</v>
      </c>
      <c r="AN185" s="75">
        <f t="shared" ref="AN185:AT185" si="50">AVERAGE(AN154:AN156)</f>
        <v>10187.333333333334</v>
      </c>
      <c r="AO185" s="75">
        <f t="shared" si="50"/>
        <v>1299.6666666666667</v>
      </c>
      <c r="AP185" s="75">
        <f t="shared" si="50"/>
        <v>4060.3333333333335</v>
      </c>
      <c r="AQ185" s="75">
        <f t="shared" si="50"/>
        <v>5370.333333333333</v>
      </c>
      <c r="AR185" s="75">
        <f t="shared" si="50"/>
        <v>1055.6666666666667</v>
      </c>
      <c r="AS185" s="75">
        <f t="shared" si="50"/>
        <v>19281.666666666668</v>
      </c>
      <c r="AT185" s="75">
        <f t="shared" si="50"/>
        <v>5267.666666666667</v>
      </c>
      <c r="AU185" s="75"/>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row>
    <row r="186" spans="1:91" s="59" customFormat="1" x14ac:dyDescent="0.3">
      <c r="A186" s="74" t="s">
        <v>409</v>
      </c>
      <c r="B186" s="75">
        <f t="shared" ref="B186:H186" si="51">AVERAGE(B166:B168)</f>
        <v>1937794.6666666667</v>
      </c>
      <c r="C186" s="75">
        <f t="shared" si="51"/>
        <v>323227</v>
      </c>
      <c r="D186" s="75">
        <f t="shared" si="51"/>
        <v>380345</v>
      </c>
      <c r="E186" s="75">
        <f t="shared" si="51"/>
        <v>259534.33333333334</v>
      </c>
      <c r="F186" s="75">
        <f t="shared" si="51"/>
        <v>339872</v>
      </c>
      <c r="G186" s="75">
        <f t="shared" si="51"/>
        <v>154416</v>
      </c>
      <c r="H186" s="75">
        <f t="shared" si="51"/>
        <v>123656.66666666667</v>
      </c>
      <c r="I186" s="78">
        <f t="shared" ref="I186:O186" si="52">SUMPRODUCT(I166:I168,B166:B168)/SUM(B166:B168)</f>
        <v>71.040312138334571</v>
      </c>
      <c r="J186" s="78">
        <f t="shared" si="52"/>
        <v>66.699431256258507</v>
      </c>
      <c r="K186" s="78">
        <f t="shared" si="52"/>
        <v>85.872303321107594</v>
      </c>
      <c r="L186" s="78">
        <f t="shared" si="52"/>
        <v>78.334460244823092</v>
      </c>
      <c r="M186" s="78">
        <f t="shared" si="52"/>
        <v>72.432397294667794</v>
      </c>
      <c r="N186" s="78">
        <f t="shared" si="52"/>
        <v>72.258534996373427</v>
      </c>
      <c r="O186" s="78">
        <f t="shared" si="52"/>
        <v>59.423340647491713</v>
      </c>
      <c r="P186" s="75">
        <f t="shared" ref="P186:W186" si="53">AVERAGE(P166:P168)</f>
        <v>322528.33333333331</v>
      </c>
      <c r="Q186" s="75">
        <f t="shared" si="53"/>
        <v>54314</v>
      </c>
      <c r="R186" s="75">
        <f t="shared" si="53"/>
        <v>76068</v>
      </c>
      <c r="S186" s="75">
        <f t="shared" si="53"/>
        <v>59360.333333333336</v>
      </c>
      <c r="T186" s="75">
        <f t="shared" si="53"/>
        <v>50280.333333333336</v>
      </c>
      <c r="U186" s="75">
        <f t="shared" si="53"/>
        <v>21337.666666666668</v>
      </c>
      <c r="V186" s="75">
        <f t="shared" si="53"/>
        <v>16744</v>
      </c>
      <c r="W186" s="75">
        <f t="shared" si="53"/>
        <v>43764.666666666664</v>
      </c>
      <c r="X186" s="75">
        <f t="shared" ref="X186:AD186" si="54">AVERAGE(X166:X168)</f>
        <v>52970</v>
      </c>
      <c r="Y186" s="75">
        <f t="shared" si="54"/>
        <v>10750.666666666666</v>
      </c>
      <c r="Z186" s="75">
        <f t="shared" si="54"/>
        <v>33415</v>
      </c>
      <c r="AA186" s="75">
        <f t="shared" si="54"/>
        <v>28890.333333333332</v>
      </c>
      <c r="AB186" s="75">
        <f t="shared" si="54"/>
        <v>8331.3333333333339</v>
      </c>
      <c r="AC186" s="75">
        <f t="shared" si="54"/>
        <v>109168.66666666667</v>
      </c>
      <c r="AD186" s="75">
        <f t="shared" si="54"/>
        <v>35936.333333333336</v>
      </c>
      <c r="AE186" s="78">
        <f>SUMPRODUCT(AE166:AE168,W166:W168)/SUM(W166:W168)</f>
        <v>62.751758800859143</v>
      </c>
      <c r="AF186" s="78">
        <f t="shared" ref="AF186:AL186" si="55">SUMPRODUCT(AF166:AF168,X166:X168)/SUM(X166:X168)</f>
        <v>73.835870555660449</v>
      </c>
      <c r="AG186" s="78">
        <f t="shared" si="55"/>
        <v>45.645056120550663</v>
      </c>
      <c r="AH186" s="78">
        <f t="shared" si="55"/>
        <v>56.816135168836347</v>
      </c>
      <c r="AI186" s="78">
        <f t="shared" si="55"/>
        <v>70.636305800094618</v>
      </c>
      <c r="AJ186" s="78">
        <f t="shared" si="55"/>
        <v>36.778942546211098</v>
      </c>
      <c r="AK186" s="78">
        <f t="shared" si="55"/>
        <v>74.019256502170961</v>
      </c>
      <c r="AL186" s="78">
        <f t="shared" si="55"/>
        <v>58.031002513704792</v>
      </c>
      <c r="AM186" s="75">
        <f>AVERAGE(AM166:AM168)</f>
        <v>5874.666666666667</v>
      </c>
      <c r="AN186" s="75">
        <f t="shared" ref="AN186:AS186" si="56">AVERAGE(AN166:AN168)</f>
        <v>10788.333333333334</v>
      </c>
      <c r="AO186" s="75">
        <f t="shared" si="56"/>
        <v>1357</v>
      </c>
      <c r="AP186" s="75">
        <f t="shared" si="56"/>
        <v>4135</v>
      </c>
      <c r="AQ186" s="75">
        <f t="shared" si="56"/>
        <v>5449</v>
      </c>
      <c r="AR186" s="75">
        <f t="shared" si="56"/>
        <v>1018</v>
      </c>
      <c r="AS186" s="75">
        <f t="shared" si="56"/>
        <v>20497.333333333332</v>
      </c>
      <c r="AT186" s="75">
        <f>AVERAGE(AT166:AT168)</f>
        <v>5194.333333333333</v>
      </c>
      <c r="AU186" s="75"/>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row>
    <row r="187" spans="1:91" s="59" customFormat="1" x14ac:dyDescent="0.3">
      <c r="A187" s="76" t="s">
        <v>110</v>
      </c>
      <c r="B187" s="77">
        <f>(B186/B185)-1</f>
        <v>8.3736491365558052E-3</v>
      </c>
      <c r="C187" s="77">
        <f t="shared" ref="C187:H187" si="57">(C186/C185)-1</f>
        <v>2.0758746938032147E-2</v>
      </c>
      <c r="D187" s="77">
        <f t="shared" si="57"/>
        <v>6.8074330286238549E-3</v>
      </c>
      <c r="E187" s="77">
        <f t="shared" si="57"/>
        <v>-1.6947675960132691E-2</v>
      </c>
      <c r="F187" s="77">
        <f t="shared" si="57"/>
        <v>5.0478316798012735E-3</v>
      </c>
      <c r="G187" s="77">
        <f t="shared" si="57"/>
        <v>2.4869083885868948E-2</v>
      </c>
      <c r="H187" s="77">
        <f t="shared" si="57"/>
        <v>6.7247050139487285E-3</v>
      </c>
      <c r="I187" s="77">
        <f>(I186/I185)-1</f>
        <v>3.5486793859376142E-3</v>
      </c>
      <c r="J187" s="77">
        <f t="shared" ref="J187:O187" si="58">(J186/J185)-1</f>
        <v>5.7391353059621508E-3</v>
      </c>
      <c r="K187" s="77">
        <f t="shared" si="58"/>
        <v>1.8916920839331386E-3</v>
      </c>
      <c r="L187" s="77">
        <f t="shared" si="58"/>
        <v>2.1451507110205714E-2</v>
      </c>
      <c r="M187" s="77">
        <f t="shared" si="58"/>
        <v>-3.4694320494521591E-3</v>
      </c>
      <c r="N187" s="77">
        <f t="shared" si="58"/>
        <v>-1.0024408089912451E-2</v>
      </c>
      <c r="O187" s="77">
        <f t="shared" si="58"/>
        <v>1.6410439166592239E-2</v>
      </c>
      <c r="P187" s="77">
        <f t="shared" ref="P187" si="59">(P186/P185)-1</f>
        <v>3.7871750700971152E-2</v>
      </c>
      <c r="Q187" s="77">
        <f t="shared" ref="Q187:AD187" si="60">(Q186/Q185)-1</f>
        <v>4.1003296619048779E-2</v>
      </c>
      <c r="R187" s="77">
        <f t="shared" si="60"/>
        <v>4.7787838160480378E-2</v>
      </c>
      <c r="S187" s="77">
        <f t="shared" si="60"/>
        <v>2.571767579024975E-2</v>
      </c>
      <c r="T187" s="77">
        <f t="shared" si="60"/>
        <v>3.8985817703418579E-2</v>
      </c>
      <c r="U187" s="77">
        <f t="shared" si="60"/>
        <v>1.3858532104279675E-2</v>
      </c>
      <c r="V187" s="77">
        <f t="shared" si="60"/>
        <v>6.878869763186457E-2</v>
      </c>
      <c r="W187" s="77">
        <f t="shared" si="60"/>
        <v>2.9853790160642601E-2</v>
      </c>
      <c r="X187" s="77">
        <f t="shared" si="60"/>
        <v>5.1869188436965974E-3</v>
      </c>
      <c r="Y187" s="77">
        <f t="shared" si="60"/>
        <v>-1.7066926734121801E-2</v>
      </c>
      <c r="Z187" s="77">
        <f t="shared" si="60"/>
        <v>2.6553475607258292E-2</v>
      </c>
      <c r="AA187" s="77">
        <f t="shared" si="60"/>
        <v>-8.9079473985135271E-3</v>
      </c>
      <c r="AB187" s="77">
        <f t="shared" si="60"/>
        <v>-1.0647983216561685E-2</v>
      </c>
      <c r="AC187" s="77">
        <f t="shared" si="60"/>
        <v>3.4463589128065797E-2</v>
      </c>
      <c r="AD187" s="77">
        <f t="shared" si="60"/>
        <v>3.0570398906424767E-2</v>
      </c>
      <c r="AE187" s="77">
        <f>(AE186/AE185)-1</f>
        <v>1.3594023455769655E-2</v>
      </c>
      <c r="AF187" s="77">
        <f t="shared" ref="AF187:AL187" si="61">(AF186/AF185)-1</f>
        <v>3.2220264488731276E-2</v>
      </c>
      <c r="AG187" s="77">
        <f t="shared" si="61"/>
        <v>1.8912842775700156E-2</v>
      </c>
      <c r="AH187" s="77">
        <f t="shared" si="61"/>
        <v>1.184920675513057E-2</v>
      </c>
      <c r="AI187" s="77">
        <f t="shared" si="61"/>
        <v>2.2530772548992495E-2</v>
      </c>
      <c r="AJ187" s="77">
        <f t="shared" si="61"/>
        <v>-1.3858752120898044E-2</v>
      </c>
      <c r="AK187" s="77">
        <f t="shared" si="61"/>
        <v>-9.9796427326642734E-3</v>
      </c>
      <c r="AL187" s="77">
        <f t="shared" si="61"/>
        <v>-1.994259155361966E-2</v>
      </c>
      <c r="AM187" s="77">
        <f t="shared" ref="AM187:AT187" si="62">(AM186/AM185)-1</f>
        <v>3.9396083982071284E-2</v>
      </c>
      <c r="AN187" s="77">
        <f t="shared" si="62"/>
        <v>5.899483018127083E-2</v>
      </c>
      <c r="AO187" s="77">
        <f t="shared" si="62"/>
        <v>4.411387535265443E-2</v>
      </c>
      <c r="AP187" s="77">
        <f t="shared" si="62"/>
        <v>1.8389294803382361E-2</v>
      </c>
      <c r="AQ187" s="77">
        <f t="shared" si="62"/>
        <v>1.4648376885357806E-2</v>
      </c>
      <c r="AR187" s="77">
        <f t="shared" si="62"/>
        <v>-3.5680454688980179E-2</v>
      </c>
      <c r="AS187" s="77">
        <f t="shared" si="62"/>
        <v>6.3047800155588085E-2</v>
      </c>
      <c r="AT187" s="77">
        <f t="shared" si="62"/>
        <v>-1.3921407327722735E-2</v>
      </c>
      <c r="AU187" s="7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row>
    <row r="188" spans="1:91" s="59" customFormat="1" x14ac:dyDescent="0.3">
      <c r="A188" s="76" t="s">
        <v>109</v>
      </c>
      <c r="B188" s="75">
        <f>+B186-B185</f>
        <v>16091.666666666744</v>
      </c>
      <c r="C188" s="75">
        <f t="shared" ref="C188:H188" si="63">+C186-C185</f>
        <v>6573.3333333333139</v>
      </c>
      <c r="D188" s="75">
        <f t="shared" si="63"/>
        <v>2571.6666666666861</v>
      </c>
      <c r="E188" s="75">
        <f t="shared" si="63"/>
        <v>-4474.333333333343</v>
      </c>
      <c r="F188" s="75">
        <f t="shared" si="63"/>
        <v>1707</v>
      </c>
      <c r="G188" s="75">
        <f t="shared" si="63"/>
        <v>3747</v>
      </c>
      <c r="H188" s="75">
        <f t="shared" si="63"/>
        <v>826</v>
      </c>
      <c r="I188" s="79">
        <f>+I186-I185</f>
        <v>0.25120783518956102</v>
      </c>
      <c r="J188" s="79">
        <f t="shared" ref="J188:O188" si="64">+J186-J185</f>
        <v>0.38061267317984004</v>
      </c>
      <c r="K188" s="79">
        <f t="shared" si="64"/>
        <v>0.16213724268314422</v>
      </c>
      <c r="L188" s="79">
        <f t="shared" si="64"/>
        <v>1.6451023070786306</v>
      </c>
      <c r="M188" s="79">
        <f t="shared" si="64"/>
        <v>-0.2521741817810863</v>
      </c>
      <c r="N188" s="79">
        <f t="shared" si="64"/>
        <v>-0.7316837391771287</v>
      </c>
      <c r="O188" s="79">
        <f t="shared" si="64"/>
        <v>0.95941863561628082</v>
      </c>
      <c r="P188" s="75">
        <f t="shared" ref="P188" si="65">+P186-P185</f>
        <v>11769</v>
      </c>
      <c r="Q188" s="75">
        <f t="shared" ref="Q188:AD188" si="66">+Q186-Q185</f>
        <v>2139.3333333333358</v>
      </c>
      <c r="R188" s="75">
        <f t="shared" si="66"/>
        <v>3469.3333333333285</v>
      </c>
      <c r="S188" s="75">
        <f t="shared" si="66"/>
        <v>1488.3333333333358</v>
      </c>
      <c r="T188" s="75">
        <f t="shared" si="66"/>
        <v>1886.6666666666715</v>
      </c>
      <c r="U188" s="75">
        <f t="shared" si="66"/>
        <v>291.66666666666788</v>
      </c>
      <c r="V188" s="75">
        <f t="shared" si="66"/>
        <v>1077.6666666666661</v>
      </c>
      <c r="W188" s="75">
        <f t="shared" si="66"/>
        <v>1268.6666666666642</v>
      </c>
      <c r="X188" s="75">
        <f t="shared" si="66"/>
        <v>273.33333333333576</v>
      </c>
      <c r="Y188" s="75">
        <f t="shared" si="66"/>
        <v>-186.66666666666788</v>
      </c>
      <c r="Z188" s="75">
        <f t="shared" si="66"/>
        <v>864.33333333333212</v>
      </c>
      <c r="AA188" s="75">
        <f t="shared" si="66"/>
        <v>-259.66666666666788</v>
      </c>
      <c r="AB188" s="75">
        <f t="shared" si="66"/>
        <v>-89.66666666666606</v>
      </c>
      <c r="AC188" s="75">
        <f t="shared" si="66"/>
        <v>3637</v>
      </c>
      <c r="AD188" s="75">
        <f t="shared" si="66"/>
        <v>1066</v>
      </c>
      <c r="AE188" s="79">
        <f>+AE186-AE185</f>
        <v>0.84160804157198754</v>
      </c>
      <c r="AF188" s="79">
        <f t="shared" ref="AF188:AL188" si="67">+AF186-AF185</f>
        <v>2.3047515728025871</v>
      </c>
      <c r="AG188" s="79">
        <f t="shared" si="67"/>
        <v>0.84725379213423224</v>
      </c>
      <c r="AH188" s="79">
        <f t="shared" si="67"/>
        <v>0.66534235353302762</v>
      </c>
      <c r="AI188" s="79">
        <f t="shared" si="67"/>
        <v>1.5564231242798741</v>
      </c>
      <c r="AJ188" s="79">
        <f t="shared" si="67"/>
        <v>-0.51687346930566491</v>
      </c>
      <c r="AK188" s="79">
        <f t="shared" si="67"/>
        <v>-0.7461318646699624</v>
      </c>
      <c r="AL188" s="79">
        <f t="shared" si="67"/>
        <v>-1.1808375413563397</v>
      </c>
      <c r="AM188" s="75">
        <f t="shared" ref="AM188:AT188" si="68">+AM186-AM185</f>
        <v>222.66666666666697</v>
      </c>
      <c r="AN188" s="75">
        <f t="shared" si="68"/>
        <v>601</v>
      </c>
      <c r="AO188" s="75">
        <f t="shared" si="68"/>
        <v>57.333333333333258</v>
      </c>
      <c r="AP188" s="75">
        <f t="shared" si="68"/>
        <v>74.666666666666515</v>
      </c>
      <c r="AQ188" s="75">
        <f t="shared" si="68"/>
        <v>78.66666666666697</v>
      </c>
      <c r="AR188" s="75">
        <f t="shared" si="68"/>
        <v>-37.666666666666742</v>
      </c>
      <c r="AS188" s="75">
        <f t="shared" si="68"/>
        <v>1215.6666666666642</v>
      </c>
      <c r="AT188" s="75">
        <f t="shared" si="68"/>
        <v>-73.33333333333394</v>
      </c>
      <c r="AU188" s="75"/>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row>
    <row r="189" spans="1:91" s="59" customFormat="1" x14ac:dyDescent="0.3">
      <c r="A189" s="74" t="s">
        <v>369</v>
      </c>
      <c r="B189" s="75">
        <f>AVERAGE(B136:B147)</f>
        <v>1536124.0833333333</v>
      </c>
      <c r="C189" s="75">
        <f t="shared" ref="C189:H189" si="69">AVERAGE(C136:C147)</f>
        <v>259954.25</v>
      </c>
      <c r="D189" s="75">
        <f t="shared" si="69"/>
        <v>204563.25</v>
      </c>
      <c r="E189" s="75">
        <f t="shared" si="69"/>
        <v>257722.91666666666</v>
      </c>
      <c r="F189" s="75">
        <f t="shared" si="69"/>
        <v>254546.41666666666</v>
      </c>
      <c r="G189" s="75">
        <f t="shared" si="69"/>
        <v>129370.83333333333</v>
      </c>
      <c r="H189" s="75">
        <f t="shared" si="69"/>
        <v>118496.91666666667</v>
      </c>
      <c r="I189" s="78">
        <f>SUMPRODUCT(B136:B147,I136:I147)/SUM(B136:B147)</f>
        <v>60.103104273965712</v>
      </c>
      <c r="J189" s="78">
        <f t="shared" ref="J189:O189" si="70">SUMPRODUCT(C136:C147,J136:J147)/SUM(C136:C147)</f>
        <v>55.716866163308879</v>
      </c>
      <c r="K189" s="78">
        <f t="shared" si="70"/>
        <v>75.6157048125702</v>
      </c>
      <c r="L189" s="78">
        <f t="shared" si="70"/>
        <v>72.551159016062144</v>
      </c>
      <c r="M189" s="78">
        <f t="shared" si="70"/>
        <v>61.018707203695975</v>
      </c>
      <c r="N189" s="78">
        <f t="shared" si="70"/>
        <v>59.152770124641691</v>
      </c>
      <c r="O189" s="78">
        <f t="shared" si="70"/>
        <v>57.799509150378739</v>
      </c>
      <c r="P189" s="75">
        <f t="shared" ref="P189:AD189" si="71">AVERAGE(P136:P147)</f>
        <v>228103.5</v>
      </c>
      <c r="Q189" s="75">
        <f t="shared" si="71"/>
        <v>37773.166666666664</v>
      </c>
      <c r="R189" s="75">
        <f t="shared" si="71"/>
        <v>36444.333333333336</v>
      </c>
      <c r="S189" s="75">
        <f t="shared" si="71"/>
        <v>52859.75</v>
      </c>
      <c r="T189" s="75">
        <f t="shared" si="71"/>
        <v>34102.583333333336</v>
      </c>
      <c r="U189" s="75">
        <f t="shared" si="71"/>
        <v>16625.166666666668</v>
      </c>
      <c r="V189" s="75">
        <f t="shared" si="71"/>
        <v>14799.083333333334</v>
      </c>
      <c r="W189" s="75">
        <f t="shared" si="71"/>
        <v>27272.583333333332</v>
      </c>
      <c r="X189" s="75">
        <f t="shared" si="71"/>
        <v>40283.75</v>
      </c>
      <c r="Y189" s="75">
        <f t="shared" si="71"/>
        <v>11386.833333333334</v>
      </c>
      <c r="Z189" s="75">
        <f t="shared" si="71"/>
        <v>30027.666666666668</v>
      </c>
      <c r="AA189" s="75">
        <f t="shared" si="71"/>
        <v>19158</v>
      </c>
      <c r="AB189" s="75">
        <f t="shared" si="71"/>
        <v>8189.083333333333</v>
      </c>
      <c r="AC189" s="75">
        <f t="shared" si="71"/>
        <v>89797.166666666672</v>
      </c>
      <c r="AD189" s="75">
        <f t="shared" si="71"/>
        <v>33839.333333333336</v>
      </c>
      <c r="AE189" s="78">
        <f>SUMPRODUCT(W136:W147,AE136:AE147)/SUM(W136:W147)</f>
        <v>47.05270576983601</v>
      </c>
      <c r="AF189" s="78">
        <f t="shared" ref="AF189:AL189" si="72">SUMPRODUCT(X136:X147,AF136:AF147)/SUM(X136:X147)</f>
        <v>54.067816261726705</v>
      </c>
      <c r="AG189" s="78">
        <f t="shared" si="72"/>
        <v>46.184618053014447</v>
      </c>
      <c r="AH189" s="78">
        <f t="shared" si="72"/>
        <v>50.086507692905435</v>
      </c>
      <c r="AI189" s="78">
        <f t="shared" si="72"/>
        <v>52.504429046177407</v>
      </c>
      <c r="AJ189" s="78">
        <f t="shared" si="72"/>
        <v>32.969575247534827</v>
      </c>
      <c r="AK189" s="78">
        <f t="shared" si="72"/>
        <v>63.437715527401572</v>
      </c>
      <c r="AL189" s="78">
        <f t="shared" si="72"/>
        <v>59.70127029196793</v>
      </c>
      <c r="AM189" s="75">
        <f t="shared" ref="AM189:AT189" si="73">AVERAGE(AM136:AM147)</f>
        <v>3135.25</v>
      </c>
      <c r="AN189" s="75">
        <f t="shared" si="73"/>
        <v>6529.25</v>
      </c>
      <c r="AO189" s="75">
        <f t="shared" si="73"/>
        <v>1296.5</v>
      </c>
      <c r="AP189" s="75">
        <f t="shared" si="73"/>
        <v>3383</v>
      </c>
      <c r="AQ189" s="75">
        <f t="shared" si="73"/>
        <v>2730.1666666666665</v>
      </c>
      <c r="AR189" s="75">
        <f t="shared" si="73"/>
        <v>964.66666666666663</v>
      </c>
      <c r="AS189" s="75">
        <f t="shared" si="73"/>
        <v>14976.666666666666</v>
      </c>
      <c r="AT189" s="75">
        <f t="shared" si="73"/>
        <v>4757.75</v>
      </c>
      <c r="AU189" s="75"/>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row>
    <row r="190" spans="1:91" s="59" customFormat="1" x14ac:dyDescent="0.3">
      <c r="A190" s="74" t="s">
        <v>387</v>
      </c>
      <c r="B190" s="75">
        <f>AVERAGE(B148:B159)</f>
        <v>1579550.25</v>
      </c>
      <c r="C190" s="75">
        <f t="shared" ref="C190:H190" si="74">AVERAGE(C148:C159)</f>
        <v>266895.41666666669</v>
      </c>
      <c r="D190" s="75">
        <f t="shared" si="74"/>
        <v>214379.08333333334</v>
      </c>
      <c r="E190" s="75">
        <f t="shared" si="74"/>
        <v>263629.5</v>
      </c>
      <c r="F190" s="75">
        <f t="shared" si="74"/>
        <v>261103.08333333334</v>
      </c>
      <c r="G190" s="75">
        <f t="shared" si="74"/>
        <v>133417.16666666666</v>
      </c>
      <c r="H190" s="75">
        <f t="shared" si="74"/>
        <v>123182.41666666667</v>
      </c>
      <c r="I190" s="78">
        <f>SUMPRODUCT(B148:B159,I148:I159)/SUM(B148:B159)</f>
        <v>61.148153439562947</v>
      </c>
      <c r="J190" s="78">
        <f t="shared" ref="J190:O190" si="75">SUMPRODUCT(C148:C159,J148:J159)/SUM(C148:C159)</f>
        <v>56.637182882183886</v>
      </c>
      <c r="K190" s="78">
        <f t="shared" si="75"/>
        <v>76.592212595367485</v>
      </c>
      <c r="L190" s="78">
        <f t="shared" si="75"/>
        <v>74.023597912347952</v>
      </c>
      <c r="M190" s="78">
        <f t="shared" si="75"/>
        <v>61.29142324375718</v>
      </c>
      <c r="N190" s="78">
        <f t="shared" si="75"/>
        <v>61.308361067978488</v>
      </c>
      <c r="O190" s="78">
        <f t="shared" si="75"/>
        <v>58.783422634047476</v>
      </c>
      <c r="P190" s="75">
        <f t="shared" ref="P190:AD190" si="76">AVERAGE(P148:P159)</f>
        <v>244164.66666666666</v>
      </c>
      <c r="Q190" s="75">
        <f t="shared" si="76"/>
        <v>40073.416666666664</v>
      </c>
      <c r="R190" s="75">
        <f t="shared" si="76"/>
        <v>39828</v>
      </c>
      <c r="S190" s="75">
        <f t="shared" si="76"/>
        <v>57622.083333333336</v>
      </c>
      <c r="T190" s="75">
        <f t="shared" si="76"/>
        <v>36603.833333333336</v>
      </c>
      <c r="U190" s="75">
        <f t="shared" si="76"/>
        <v>17427.083333333332</v>
      </c>
      <c r="V190" s="75">
        <f t="shared" si="76"/>
        <v>15668.916666666666</v>
      </c>
      <c r="W190" s="75">
        <f t="shared" si="76"/>
        <v>28528.666666666668</v>
      </c>
      <c r="X190" s="75">
        <f t="shared" si="76"/>
        <v>41364.083333333336</v>
      </c>
      <c r="Y190" s="75">
        <f t="shared" si="76"/>
        <v>11403.166666666666</v>
      </c>
      <c r="Z190" s="75">
        <f t="shared" si="76"/>
        <v>31048.916666666668</v>
      </c>
      <c r="AA190" s="75">
        <f t="shared" si="76"/>
        <v>19535.916666666668</v>
      </c>
      <c r="AB190" s="75">
        <f t="shared" si="76"/>
        <v>8173.583333333333</v>
      </c>
      <c r="AC190" s="75">
        <f t="shared" si="76"/>
        <v>91843.25</v>
      </c>
      <c r="AD190" s="75">
        <f t="shared" si="76"/>
        <v>34998</v>
      </c>
      <c r="AE190" s="78">
        <f>SUMPRODUCT(W148:W159,AE148:AE159)/SUM(W148:W159)</f>
        <v>47.515580994555187</v>
      </c>
      <c r="AF190" s="78">
        <f t="shared" ref="AF190:AL190" si="77">SUMPRODUCT(X148:X159,AF148:AF159)/SUM(X148:X159)</f>
        <v>54.716675336292148</v>
      </c>
      <c r="AG190" s="78">
        <f t="shared" si="77"/>
        <v>47.452445665677665</v>
      </c>
      <c r="AH190" s="78">
        <f t="shared" si="77"/>
        <v>51.920344027032613</v>
      </c>
      <c r="AI190" s="78">
        <f t="shared" si="77"/>
        <v>54.454564584035396</v>
      </c>
      <c r="AJ190" s="78">
        <f t="shared" si="77"/>
        <v>34.930395787241423</v>
      </c>
      <c r="AK190" s="78">
        <f t="shared" si="77"/>
        <v>63.747268298613854</v>
      </c>
      <c r="AL190" s="78">
        <f t="shared" si="77"/>
        <v>61.150387426900572</v>
      </c>
      <c r="AM190" s="75">
        <f t="shared" ref="AM190:AT190" si="78">AVERAGE(AM148:AM159)</f>
        <v>3291.1666666666665</v>
      </c>
      <c r="AN190" s="75">
        <f t="shared" si="78"/>
        <v>7031.416666666667</v>
      </c>
      <c r="AO190" s="75">
        <f t="shared" si="78"/>
        <v>1348</v>
      </c>
      <c r="AP190" s="75">
        <f t="shared" si="78"/>
        <v>3716.0833333333335</v>
      </c>
      <c r="AQ190" s="75">
        <f t="shared" si="78"/>
        <v>2972.5833333333335</v>
      </c>
      <c r="AR190" s="75">
        <f t="shared" si="78"/>
        <v>995.91666666666663</v>
      </c>
      <c r="AS190" s="75">
        <f t="shared" si="78"/>
        <v>15527.333333333334</v>
      </c>
      <c r="AT190" s="75">
        <f t="shared" si="78"/>
        <v>5190.75</v>
      </c>
      <c r="AU190" s="75"/>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row>
    <row r="191" spans="1:91" s="59" customFormat="1" x14ac:dyDescent="0.3">
      <c r="A191" s="76" t="s">
        <v>110</v>
      </c>
      <c r="B191" s="77">
        <f>(B190/B189)-1</f>
        <v>2.8269960179540643E-2</v>
      </c>
      <c r="C191" s="77">
        <f t="shared" ref="C191:H191" si="79">(C190/C189)-1</f>
        <v>2.6701493307636603E-2</v>
      </c>
      <c r="D191" s="77">
        <f t="shared" si="79"/>
        <v>4.798434388060091E-2</v>
      </c>
      <c r="E191" s="77">
        <f t="shared" si="79"/>
        <v>2.2918347385354032E-2</v>
      </c>
      <c r="F191" s="77">
        <f t="shared" si="79"/>
        <v>2.5758235973334376E-2</v>
      </c>
      <c r="G191" s="77">
        <f t="shared" si="79"/>
        <v>3.127701375245584E-2</v>
      </c>
      <c r="H191" s="77">
        <f t="shared" si="79"/>
        <v>3.9541113235717074E-2</v>
      </c>
      <c r="I191" s="77">
        <f>(I190/I189)-1</f>
        <v>1.7387607149767614E-2</v>
      </c>
      <c r="J191" s="77">
        <f t="shared" ref="J191:O191" si="80">(J190/J189)-1</f>
        <v>1.6517740179024409E-2</v>
      </c>
      <c r="K191" s="77">
        <f t="shared" si="80"/>
        <v>1.2914086897923838E-2</v>
      </c>
      <c r="L191" s="77">
        <f t="shared" si="80"/>
        <v>2.0295180893799669E-2</v>
      </c>
      <c r="M191" s="77">
        <f t="shared" si="80"/>
        <v>4.4693841046288263E-3</v>
      </c>
      <c r="N191" s="77">
        <f t="shared" si="80"/>
        <v>3.6441081944171394E-2</v>
      </c>
      <c r="O191" s="77">
        <f t="shared" si="80"/>
        <v>1.702286919269258E-2</v>
      </c>
      <c r="P191" s="77">
        <f>(P190/P189)-1</f>
        <v>7.041175022157331E-2</v>
      </c>
      <c r="Q191" s="77">
        <f t="shared" ref="Q191" si="81">(Q190/Q189)-1</f>
        <v>6.0896403531607524E-2</v>
      </c>
      <c r="R191" s="77">
        <f t="shared" ref="R191" si="82">(R190/R189)-1</f>
        <v>9.2844795258522073E-2</v>
      </c>
      <c r="S191" s="77">
        <f t="shared" ref="S191" si="83">(S190/S189)-1</f>
        <v>9.0093754384637403E-2</v>
      </c>
      <c r="T191" s="77">
        <f t="shared" ref="T191" si="84">(T190/T189)-1</f>
        <v>7.3344883452133303E-2</v>
      </c>
      <c r="U191" s="77">
        <f t="shared" ref="U191" si="85">(U190/U189)-1</f>
        <v>4.8235105412476997E-2</v>
      </c>
      <c r="V191" s="77">
        <f t="shared" ref="V191:W191" si="86">(V190/V189)-1</f>
        <v>5.8776162938019683E-2</v>
      </c>
      <c r="W191" s="77">
        <f t="shared" si="86"/>
        <v>4.6056631965557759E-2</v>
      </c>
      <c r="X191" s="77">
        <f t="shared" ref="X191" si="87">(X190/X189)-1</f>
        <v>2.6818092489734324E-2</v>
      </c>
      <c r="Y191" s="77">
        <f t="shared" ref="Y191" si="88">(Y190/Y189)-1</f>
        <v>1.4344052341153102E-3</v>
      </c>
      <c r="Z191" s="77">
        <f t="shared" ref="Z191" si="89">(Z190/Z189)-1</f>
        <v>3.4010301610736704E-2</v>
      </c>
      <c r="AA191" s="77">
        <f t="shared" ref="AA191" si="90">(AA190/AA189)-1</f>
        <v>1.9726311027595145E-2</v>
      </c>
      <c r="AB191" s="77">
        <f t="shared" ref="AB191" si="91">(AB190/AB189)-1</f>
        <v>-1.8927637403454156E-3</v>
      </c>
      <c r="AC191" s="77">
        <f t="shared" ref="AC191:AD191" si="92">(AC190/AC189)-1</f>
        <v>2.2785611275782491E-2</v>
      </c>
      <c r="AD191" s="77">
        <f t="shared" si="92"/>
        <v>3.4240233259126285E-2</v>
      </c>
      <c r="AE191" s="77">
        <f>(AE190/AE189)-1</f>
        <v>9.8373774078666099E-3</v>
      </c>
      <c r="AF191" s="77">
        <f t="shared" ref="AF191" si="93">(AF190/AF189)-1</f>
        <v>1.2000837456140445E-2</v>
      </c>
      <c r="AG191" s="77">
        <f t="shared" ref="AG191" si="94">(AG190/AG189)-1</f>
        <v>2.7451295823382127E-2</v>
      </c>
      <c r="AH191" s="77">
        <f t="shared" ref="AH191" si="95">(AH190/AH189)-1</f>
        <v>3.6613379902047605E-2</v>
      </c>
      <c r="AI191" s="77">
        <f t="shared" ref="AI191" si="96">(AI190/AI189)-1</f>
        <v>3.7142305388043528E-2</v>
      </c>
      <c r="AJ191" s="77">
        <f t="shared" ref="AJ191" si="97">(AJ190/AJ189)-1</f>
        <v>5.9473636678204045E-2</v>
      </c>
      <c r="AK191" s="77">
        <f t="shared" ref="AK191" si="98">(AK190/AK189)-1</f>
        <v>4.8796330170270963E-3</v>
      </c>
      <c r="AL191" s="77">
        <f>(AL190/AL189)-1</f>
        <v>2.4272802368287438E-2</v>
      </c>
      <c r="AM191" s="77">
        <f t="shared" ref="AM191:AT191" si="99">(AM190/AM189)-1</f>
        <v>4.9730218217579614E-2</v>
      </c>
      <c r="AN191" s="77">
        <f t="shared" si="99"/>
        <v>7.6910313844111844E-2</v>
      </c>
      <c r="AO191" s="77">
        <f t="shared" si="99"/>
        <v>3.9722329348245378E-2</v>
      </c>
      <c r="AP191" s="77">
        <f t="shared" si="99"/>
        <v>9.8457976155286175E-2</v>
      </c>
      <c r="AQ191" s="77">
        <f t="shared" si="99"/>
        <v>8.8791893046822556E-2</v>
      </c>
      <c r="AR191" s="77">
        <f t="shared" si="99"/>
        <v>3.2394609536973151E-2</v>
      </c>
      <c r="AS191" s="77">
        <f t="shared" si="99"/>
        <v>3.6768306254173266E-2</v>
      </c>
      <c r="AT191" s="77">
        <f t="shared" si="99"/>
        <v>9.1009405706478974E-2</v>
      </c>
      <c r="AU191" s="7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row>
    <row r="192" spans="1:91" s="59" customFormat="1" x14ac:dyDescent="0.3">
      <c r="A192" s="76" t="s">
        <v>109</v>
      </c>
      <c r="B192" s="75">
        <f>+B190-B189</f>
        <v>43426.166666666744</v>
      </c>
      <c r="C192" s="75">
        <f t="shared" ref="C192:H192" si="100">+C190-C189</f>
        <v>6941.1666666666861</v>
      </c>
      <c r="D192" s="75">
        <f t="shared" si="100"/>
        <v>9815.833333333343</v>
      </c>
      <c r="E192" s="75">
        <f t="shared" si="100"/>
        <v>5906.583333333343</v>
      </c>
      <c r="F192" s="75">
        <f t="shared" si="100"/>
        <v>6556.6666666666861</v>
      </c>
      <c r="G192" s="75">
        <f t="shared" si="100"/>
        <v>4046.3333333333285</v>
      </c>
      <c r="H192" s="75">
        <f t="shared" si="100"/>
        <v>4685.5</v>
      </c>
      <c r="I192" s="79">
        <f>+I190-I189</f>
        <v>1.0450491655972343</v>
      </c>
      <c r="J192" s="79">
        <f t="shared" ref="J192:O192" si="101">+J190-J189</f>
        <v>0.92031671887500721</v>
      </c>
      <c r="K192" s="79">
        <f t="shared" si="101"/>
        <v>0.97650778279728456</v>
      </c>
      <c r="L192" s="79">
        <f t="shared" si="101"/>
        <v>1.4724388962858086</v>
      </c>
      <c r="M192" s="79">
        <f t="shared" si="101"/>
        <v>0.27271604006120498</v>
      </c>
      <c r="N192" s="79">
        <f t="shared" si="101"/>
        <v>2.1555909433367972</v>
      </c>
      <c r="O192" s="79">
        <f t="shared" si="101"/>
        <v>0.98391348366873643</v>
      </c>
      <c r="P192" s="75">
        <f>+P190-P189</f>
        <v>16061.166666666657</v>
      </c>
      <c r="Q192" s="75">
        <f t="shared" ref="Q192:W192" si="102">+Q190-Q189</f>
        <v>2300.25</v>
      </c>
      <c r="R192" s="75">
        <f t="shared" si="102"/>
        <v>3383.6666666666642</v>
      </c>
      <c r="S192" s="75">
        <f t="shared" si="102"/>
        <v>4762.3333333333358</v>
      </c>
      <c r="T192" s="75">
        <f t="shared" si="102"/>
        <v>2501.25</v>
      </c>
      <c r="U192" s="75">
        <f t="shared" si="102"/>
        <v>801.91666666666424</v>
      </c>
      <c r="V192" s="75">
        <f t="shared" si="102"/>
        <v>869.83333333333212</v>
      </c>
      <c r="W192" s="75">
        <f t="shared" si="102"/>
        <v>1256.0833333333358</v>
      </c>
      <c r="X192" s="75">
        <f t="shared" ref="X192:AD192" si="103">+X190-X189</f>
        <v>1080.3333333333358</v>
      </c>
      <c r="Y192" s="75">
        <f t="shared" si="103"/>
        <v>16.333333333332121</v>
      </c>
      <c r="Z192" s="75">
        <f t="shared" si="103"/>
        <v>1021.25</v>
      </c>
      <c r="AA192" s="75">
        <f t="shared" si="103"/>
        <v>377.91666666666788</v>
      </c>
      <c r="AB192" s="75">
        <f t="shared" si="103"/>
        <v>-15.5</v>
      </c>
      <c r="AC192" s="75">
        <f t="shared" si="103"/>
        <v>2046.0833333333285</v>
      </c>
      <c r="AD192" s="75">
        <f t="shared" si="103"/>
        <v>1158.6666666666642</v>
      </c>
      <c r="AE192" s="79">
        <f>+AE190-AE189</f>
        <v>0.46287522471917697</v>
      </c>
      <c r="AF192" s="79">
        <f t="shared" ref="AF192:AK192" si="104">+AF190-AF189</f>
        <v>0.64885907456544345</v>
      </c>
      <c r="AG192" s="79">
        <f t="shared" si="104"/>
        <v>1.2678276126632184</v>
      </c>
      <c r="AH192" s="79">
        <f t="shared" si="104"/>
        <v>1.8338363341271773</v>
      </c>
      <c r="AI192" s="79">
        <f t="shared" si="104"/>
        <v>1.9501355378579888</v>
      </c>
      <c r="AJ192" s="79">
        <f t="shared" si="104"/>
        <v>1.9608205397065959</v>
      </c>
      <c r="AK192" s="79">
        <f t="shared" si="104"/>
        <v>0.30955277121228164</v>
      </c>
      <c r="AL192" s="79">
        <f>+AL190-AL189</f>
        <v>1.4491171349326422</v>
      </c>
      <c r="AM192" s="75">
        <f t="shared" ref="AM192:AT192" si="105">+AM190-AM189</f>
        <v>155.91666666666652</v>
      </c>
      <c r="AN192" s="75">
        <f t="shared" si="105"/>
        <v>502.16666666666697</v>
      </c>
      <c r="AO192" s="75">
        <f t="shared" si="105"/>
        <v>51.5</v>
      </c>
      <c r="AP192" s="75">
        <f t="shared" si="105"/>
        <v>333.08333333333348</v>
      </c>
      <c r="AQ192" s="75">
        <f t="shared" si="105"/>
        <v>242.41666666666697</v>
      </c>
      <c r="AR192" s="75">
        <f t="shared" si="105"/>
        <v>31.25</v>
      </c>
      <c r="AS192" s="75">
        <f t="shared" si="105"/>
        <v>550.66666666666788</v>
      </c>
      <c r="AT192" s="75">
        <f t="shared" si="105"/>
        <v>433</v>
      </c>
      <c r="AU192" s="75"/>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row>
    <row r="193" spans="1:1" s="59" customFormat="1" x14ac:dyDescent="0.3">
      <c r="A193" s="54"/>
    </row>
    <row r="194" spans="1:1" s="59" customFormat="1" x14ac:dyDescent="0.3">
      <c r="A194" s="54"/>
    </row>
    <row r="195" spans="1:1" s="59" customFormat="1" x14ac:dyDescent="0.3">
      <c r="A195" s="54"/>
    </row>
    <row r="196" spans="1:1" s="59" customFormat="1" x14ac:dyDescent="0.3">
      <c r="A196" s="54"/>
    </row>
    <row r="197" spans="1:1" s="59" customFormat="1" x14ac:dyDescent="0.3">
      <c r="A197" s="54"/>
    </row>
    <row r="198" spans="1:1" s="59" customFormat="1" x14ac:dyDescent="0.3">
      <c r="A198" s="54"/>
    </row>
    <row r="199" spans="1:1" s="59" customFormat="1" x14ac:dyDescent="0.3">
      <c r="A199" s="54"/>
    </row>
    <row r="200" spans="1:1" s="59" customFormat="1" x14ac:dyDescent="0.3">
      <c r="A200" s="54"/>
    </row>
    <row r="201" spans="1:1" s="59" customFormat="1" x14ac:dyDescent="0.3">
      <c r="A201" s="54"/>
    </row>
    <row r="202" spans="1:1" s="59" customFormat="1" x14ac:dyDescent="0.3">
      <c r="A202" s="80"/>
    </row>
    <row r="203" spans="1:1" s="59" customFormat="1" x14ac:dyDescent="0.3">
      <c r="A203" s="80"/>
    </row>
    <row r="204" spans="1:1" s="59" customFormat="1" x14ac:dyDescent="0.3">
      <c r="A204" s="80"/>
    </row>
    <row r="205" spans="1:1" s="59" customFormat="1" x14ac:dyDescent="0.3">
      <c r="A205" s="80"/>
    </row>
    <row r="206" spans="1:1" s="59" customFormat="1" x14ac:dyDescent="0.3">
      <c r="A206" s="80"/>
    </row>
    <row r="207" spans="1:1" s="59" customFormat="1" x14ac:dyDescent="0.3">
      <c r="A207" s="80"/>
    </row>
    <row r="208" spans="1:1" s="59" customFormat="1" x14ac:dyDescent="0.3">
      <c r="A208" s="80"/>
    </row>
    <row r="209" spans="1:1" s="59" customFormat="1" x14ac:dyDescent="0.3">
      <c r="A209" s="80"/>
    </row>
    <row r="210" spans="1:1" s="59" customFormat="1" x14ac:dyDescent="0.3">
      <c r="A210" s="80"/>
    </row>
    <row r="211" spans="1:1" s="59" customFormat="1" x14ac:dyDescent="0.3">
      <c r="A211" s="80"/>
    </row>
    <row r="212" spans="1:1" s="59" customFormat="1" x14ac:dyDescent="0.3">
      <c r="A212" s="80"/>
    </row>
    <row r="213" spans="1:1" s="59" customFormat="1" x14ac:dyDescent="0.3">
      <c r="A213" s="80"/>
    </row>
    <row r="214" spans="1:1" s="59" customFormat="1" x14ac:dyDescent="0.3">
      <c r="A214" s="80"/>
    </row>
    <row r="215" spans="1:1" s="59" customFormat="1" x14ac:dyDescent="0.3">
      <c r="A215" s="80"/>
    </row>
    <row r="216" spans="1:1" s="59" customFormat="1" x14ac:dyDescent="0.3"/>
    <row r="217" spans="1:1" s="59" customFormat="1" x14ac:dyDescent="0.3"/>
    <row r="218" spans="1:1" s="59" customFormat="1" x14ac:dyDescent="0.3"/>
    <row r="219" spans="1:1" s="59" customFormat="1" x14ac:dyDescent="0.3"/>
    <row r="220" spans="1:1" s="59" customFormat="1" x14ac:dyDescent="0.3"/>
    <row r="221" spans="1:1" s="59" customFormat="1" x14ac:dyDescent="0.3"/>
    <row r="222" spans="1:1" s="59" customFormat="1" x14ac:dyDescent="0.3"/>
    <row r="223" spans="1:1" s="59" customFormat="1" x14ac:dyDescent="0.3"/>
    <row r="224" spans="1:1" s="59" customFormat="1" x14ac:dyDescent="0.3"/>
    <row r="225" s="59" customFormat="1" x14ac:dyDescent="0.3"/>
    <row r="226" s="59" customFormat="1" x14ac:dyDescent="0.3"/>
    <row r="227" s="59" customFormat="1" x14ac:dyDescent="0.3"/>
    <row r="228" s="59" customFormat="1" x14ac:dyDescent="0.3"/>
    <row r="229" s="59" customFormat="1" x14ac:dyDescent="0.3"/>
    <row r="230" s="59" customFormat="1" x14ac:dyDescent="0.3"/>
    <row r="231" s="59" customFormat="1" x14ac:dyDescent="0.3"/>
    <row r="232" s="59" customFormat="1" x14ac:dyDescent="0.3"/>
    <row r="233" s="59" customFormat="1" x14ac:dyDescent="0.3"/>
    <row r="234" s="59" customFormat="1" x14ac:dyDescent="0.3"/>
    <row r="235" s="59" customFormat="1" x14ac:dyDescent="0.3"/>
    <row r="236" s="59" customFormat="1" x14ac:dyDescent="0.3"/>
    <row r="237" s="59" customFormat="1" x14ac:dyDescent="0.3"/>
    <row r="238" s="59" customFormat="1" x14ac:dyDescent="0.3"/>
    <row r="239" s="59" customFormat="1" x14ac:dyDescent="0.3"/>
    <row r="240" s="59" customFormat="1" x14ac:dyDescent="0.3"/>
    <row r="241" s="59" customFormat="1" x14ac:dyDescent="0.3"/>
    <row r="242" s="59" customFormat="1" x14ac:dyDescent="0.3"/>
    <row r="243" s="59" customFormat="1" x14ac:dyDescent="0.3"/>
    <row r="244" s="59" customFormat="1" x14ac:dyDescent="0.3"/>
    <row r="245" s="59" customFormat="1" x14ac:dyDescent="0.3"/>
    <row r="246" s="59" customFormat="1" x14ac:dyDescent="0.3"/>
    <row r="247" s="59" customFormat="1" x14ac:dyDescent="0.3"/>
    <row r="248" s="59" customFormat="1" x14ac:dyDescent="0.3"/>
    <row r="249" s="59" customFormat="1" x14ac:dyDescent="0.3"/>
    <row r="250" s="59" customFormat="1" x14ac:dyDescent="0.3"/>
    <row r="251" s="59" customFormat="1" x14ac:dyDescent="0.3"/>
    <row r="252" s="59" customFormat="1" x14ac:dyDescent="0.3"/>
    <row r="253" s="59" customFormat="1" x14ac:dyDescent="0.3"/>
    <row r="254" s="59" customFormat="1" x14ac:dyDescent="0.3"/>
    <row r="255" s="59" customFormat="1" x14ac:dyDescent="0.3"/>
    <row r="256" s="59" customFormat="1" x14ac:dyDescent="0.3"/>
    <row r="257" s="59" customFormat="1" x14ac:dyDescent="0.3"/>
    <row r="258" s="59" customFormat="1" x14ac:dyDescent="0.3"/>
    <row r="259" s="59" customFormat="1" x14ac:dyDescent="0.3"/>
    <row r="260" s="59" customFormat="1" x14ac:dyDescent="0.3"/>
    <row r="261" s="59" customFormat="1" x14ac:dyDescent="0.3"/>
    <row r="262" s="59" customFormat="1" x14ac:dyDescent="0.3"/>
    <row r="263" s="59" customFormat="1" x14ac:dyDescent="0.3"/>
    <row r="264" s="59" customFormat="1" x14ac:dyDescent="0.3"/>
    <row r="265" s="59" customFormat="1" x14ac:dyDescent="0.3"/>
    <row r="266" s="59" customFormat="1" x14ac:dyDescent="0.3"/>
    <row r="267" s="59" customFormat="1" x14ac:dyDescent="0.3"/>
    <row r="268" s="59" customFormat="1" x14ac:dyDescent="0.3"/>
    <row r="269" s="59" customFormat="1" x14ac:dyDescent="0.3"/>
    <row r="270" s="59" customFormat="1" x14ac:dyDescent="0.3"/>
    <row r="271" s="59" customFormat="1" x14ac:dyDescent="0.3"/>
    <row r="272" s="59" customFormat="1" x14ac:dyDescent="0.3"/>
    <row r="273" s="59" customFormat="1" x14ac:dyDescent="0.3"/>
    <row r="274" s="59" customFormat="1" x14ac:dyDescent="0.3"/>
    <row r="275" s="59" customFormat="1" x14ac:dyDescent="0.3"/>
    <row r="276" s="59" customFormat="1" x14ac:dyDescent="0.3"/>
    <row r="277" s="59" customFormat="1" x14ac:dyDescent="0.3"/>
    <row r="278" s="59" customFormat="1" x14ac:dyDescent="0.3"/>
    <row r="279" s="59" customFormat="1" x14ac:dyDescent="0.3"/>
    <row r="280" s="59" customFormat="1" x14ac:dyDescent="0.3"/>
    <row r="281" s="59" customFormat="1" x14ac:dyDescent="0.3"/>
    <row r="282" s="59" customFormat="1" x14ac:dyDescent="0.3"/>
    <row r="283" s="59" customFormat="1" x14ac:dyDescent="0.3"/>
    <row r="284" s="59" customFormat="1" x14ac:dyDescent="0.3"/>
    <row r="285" s="59" customFormat="1" x14ac:dyDescent="0.3"/>
    <row r="286" s="59" customFormat="1" x14ac:dyDescent="0.3"/>
    <row r="287" s="59" customFormat="1" x14ac:dyDescent="0.3"/>
    <row r="288" s="59" customFormat="1" x14ac:dyDescent="0.3"/>
    <row r="289" s="59" customFormat="1" x14ac:dyDescent="0.3"/>
    <row r="290" s="59" customFormat="1" x14ac:dyDescent="0.3"/>
    <row r="291" s="59" customFormat="1" x14ac:dyDescent="0.3"/>
    <row r="292" s="59" customFormat="1" x14ac:dyDescent="0.3"/>
    <row r="293" s="59" customFormat="1" x14ac:dyDescent="0.3"/>
    <row r="294" s="59" customFormat="1" x14ac:dyDescent="0.3"/>
  </sheetData>
  <mergeCells count="16">
    <mergeCell ref="W2:AD2"/>
    <mergeCell ref="AE2:AL2"/>
    <mergeCell ref="AM2:AT2"/>
    <mergeCell ref="W1:AT1"/>
    <mergeCell ref="W174:AD174"/>
    <mergeCell ref="AE174:AL174"/>
    <mergeCell ref="AM174:AT174"/>
    <mergeCell ref="W173:AT173"/>
    <mergeCell ref="B1:V1"/>
    <mergeCell ref="B174:H174"/>
    <mergeCell ref="I174:O174"/>
    <mergeCell ref="P174:V174"/>
    <mergeCell ref="B173:V173"/>
    <mergeCell ref="B2:H2"/>
    <mergeCell ref="I2:O2"/>
    <mergeCell ref="P2:V2"/>
  </mergeCells>
  <phoneticPr fontId="25" type="noConversion"/>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Y294"/>
  <sheetViews>
    <sheetView zoomScaleNormal="100" workbookViewId="0">
      <pane xSplit="1" ySplit="3" topLeftCell="B165" activePane="bottomRight" state="frozen"/>
      <selection activeCell="W183" sqref="W183:AD183"/>
      <selection pane="topRight" activeCell="W183" sqref="W183:AD183"/>
      <selection pane="bottomLeft" activeCell="W183" sqref="W183:AD183"/>
      <selection pane="bottomRight" activeCell="W183" sqref="W183:AD183"/>
    </sheetView>
  </sheetViews>
  <sheetFormatPr baseColWidth="10" defaultColWidth="11.453125" defaultRowHeight="12" x14ac:dyDescent="0.3"/>
  <cols>
    <col min="1" max="1" width="13.453125" style="1" customWidth="1"/>
    <col min="2" max="91" width="11.453125" style="1"/>
    <col min="92" max="129" width="11.453125" style="59"/>
    <col min="130" max="16384" width="11.453125" style="1"/>
  </cols>
  <sheetData>
    <row r="1" spans="1:91" x14ac:dyDescent="0.3">
      <c r="A1" s="6" t="s">
        <v>113</v>
      </c>
      <c r="B1" s="431" t="s">
        <v>111</v>
      </c>
      <c r="C1" s="432"/>
      <c r="D1" s="432"/>
      <c r="E1" s="432"/>
      <c r="F1" s="432"/>
      <c r="G1" s="432"/>
      <c r="H1" s="432"/>
      <c r="I1" s="432"/>
      <c r="J1" s="432"/>
      <c r="K1" s="432"/>
      <c r="L1" s="432"/>
      <c r="M1" s="432"/>
      <c r="N1" s="432"/>
      <c r="O1" s="432"/>
      <c r="P1" s="432"/>
      <c r="Q1" s="432"/>
      <c r="R1" s="432"/>
      <c r="S1" s="432"/>
      <c r="T1" s="432"/>
      <c r="U1" s="432"/>
      <c r="V1" s="432"/>
      <c r="W1" s="431" t="s">
        <v>112</v>
      </c>
      <c r="X1" s="431"/>
      <c r="Y1" s="431"/>
      <c r="Z1" s="431"/>
      <c r="AA1" s="431"/>
      <c r="AB1" s="431"/>
      <c r="AC1" s="431"/>
      <c r="AD1" s="431"/>
      <c r="AE1" s="431"/>
      <c r="AF1" s="431"/>
      <c r="AG1" s="431"/>
      <c r="AH1" s="431"/>
      <c r="AI1" s="431"/>
      <c r="AJ1" s="431"/>
      <c r="AK1" s="431"/>
      <c r="AL1" s="431"/>
      <c r="AM1" s="431"/>
      <c r="AN1" s="431"/>
      <c r="AO1" s="431"/>
      <c r="AP1" s="431"/>
      <c r="AQ1" s="431"/>
      <c r="AR1" s="431"/>
      <c r="AS1" s="431"/>
      <c r="AT1" s="431"/>
    </row>
    <row r="2" spans="1:91" x14ac:dyDescent="0.3">
      <c r="B2" s="425" t="s">
        <v>49</v>
      </c>
      <c r="C2" s="426"/>
      <c r="D2" s="426"/>
      <c r="E2" s="426"/>
      <c r="F2" s="426"/>
      <c r="G2" s="426"/>
      <c r="H2" s="426"/>
      <c r="I2" s="427" t="s">
        <v>50</v>
      </c>
      <c r="J2" s="428"/>
      <c r="K2" s="428"/>
      <c r="L2" s="428"/>
      <c r="M2" s="428"/>
      <c r="N2" s="428"/>
      <c r="O2" s="428"/>
      <c r="P2" s="429" t="s">
        <v>51</v>
      </c>
      <c r="Q2" s="424"/>
      <c r="R2" s="424"/>
      <c r="S2" s="424"/>
      <c r="T2" s="424"/>
      <c r="U2" s="424"/>
      <c r="V2" s="424"/>
      <c r="W2" s="425" t="s">
        <v>49</v>
      </c>
      <c r="X2" s="425"/>
      <c r="Y2" s="425"/>
      <c r="Z2" s="425"/>
      <c r="AA2" s="425"/>
      <c r="AB2" s="425"/>
      <c r="AC2" s="425"/>
      <c r="AD2" s="425"/>
      <c r="AE2" s="427" t="s">
        <v>50</v>
      </c>
      <c r="AF2" s="427"/>
      <c r="AG2" s="427"/>
      <c r="AH2" s="427"/>
      <c r="AI2" s="427"/>
      <c r="AJ2" s="427"/>
      <c r="AK2" s="427"/>
      <c r="AL2" s="427"/>
      <c r="AM2" s="429" t="s">
        <v>51</v>
      </c>
      <c r="AN2" s="429"/>
      <c r="AO2" s="429"/>
      <c r="AP2" s="429"/>
      <c r="AQ2" s="429"/>
      <c r="AR2" s="429"/>
      <c r="AS2" s="429"/>
      <c r="AT2" s="429"/>
    </row>
    <row r="3" spans="1:91" s="59" customFormat="1" x14ac:dyDescent="0.3">
      <c r="A3" s="57"/>
      <c r="B3" s="58" t="s">
        <v>32</v>
      </c>
      <c r="C3" s="58" t="s">
        <v>127</v>
      </c>
      <c r="D3" s="58" t="s">
        <v>33</v>
      </c>
      <c r="E3" s="58" t="s">
        <v>128</v>
      </c>
      <c r="F3" s="58" t="s">
        <v>129</v>
      </c>
      <c r="G3" s="58" t="s">
        <v>34</v>
      </c>
      <c r="H3" s="58" t="s">
        <v>35</v>
      </c>
      <c r="I3" s="58" t="s">
        <v>32</v>
      </c>
      <c r="J3" s="58" t="s">
        <v>29</v>
      </c>
      <c r="K3" s="58" t="s">
        <v>33</v>
      </c>
      <c r="L3" s="58" t="s">
        <v>30</v>
      </c>
      <c r="M3" s="58" t="s">
        <v>31</v>
      </c>
      <c r="N3" s="58" t="s">
        <v>34</v>
      </c>
      <c r="O3" s="58" t="s">
        <v>35</v>
      </c>
      <c r="P3" s="58" t="s">
        <v>32</v>
      </c>
      <c r="Q3" s="58" t="s">
        <v>29</v>
      </c>
      <c r="R3" s="58" t="s">
        <v>33</v>
      </c>
      <c r="S3" s="58" t="s">
        <v>30</v>
      </c>
      <c r="T3" s="58" t="s">
        <v>31</v>
      </c>
      <c r="U3" s="58" t="s">
        <v>34</v>
      </c>
      <c r="V3" s="58" t="s">
        <v>35</v>
      </c>
      <c r="W3" s="58" t="s">
        <v>40</v>
      </c>
      <c r="X3" s="58" t="s">
        <v>41</v>
      </c>
      <c r="Y3" s="58" t="s">
        <v>42</v>
      </c>
      <c r="Z3" s="58" t="s">
        <v>43</v>
      </c>
      <c r="AA3" s="58" t="s">
        <v>44</v>
      </c>
      <c r="AB3" s="58" t="s">
        <v>45</v>
      </c>
      <c r="AC3" s="58" t="s">
        <v>46</v>
      </c>
      <c r="AD3" s="58" t="s">
        <v>47</v>
      </c>
      <c r="AE3" s="58" t="s">
        <v>40</v>
      </c>
      <c r="AF3" s="58" t="s">
        <v>41</v>
      </c>
      <c r="AG3" s="58" t="s">
        <v>42</v>
      </c>
      <c r="AH3" s="58" t="s">
        <v>43</v>
      </c>
      <c r="AI3" s="58" t="s">
        <v>44</v>
      </c>
      <c r="AJ3" s="58" t="s">
        <v>45</v>
      </c>
      <c r="AK3" s="58" t="s">
        <v>46</v>
      </c>
      <c r="AL3" s="58" t="s">
        <v>47</v>
      </c>
      <c r="AM3" s="58" t="s">
        <v>40</v>
      </c>
      <c r="AN3" s="58" t="s">
        <v>41</v>
      </c>
      <c r="AO3" s="58" t="s">
        <v>42</v>
      </c>
      <c r="AP3" s="58" t="s">
        <v>43</v>
      </c>
      <c r="AQ3" s="58" t="s">
        <v>44</v>
      </c>
      <c r="AR3" s="58" t="s">
        <v>45</v>
      </c>
      <c r="AS3" s="58" t="s">
        <v>46</v>
      </c>
      <c r="AT3" s="58" t="s">
        <v>47</v>
      </c>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row>
    <row r="4" spans="1:91" s="62" customFormat="1" x14ac:dyDescent="0.3">
      <c r="A4" s="60" t="s">
        <v>0</v>
      </c>
      <c r="B4" s="61">
        <f>+oferta!B4*HTOCOEF!B4</f>
        <v>1082708</v>
      </c>
      <c r="C4" s="61">
        <f>+oferta!C4*HTOCOEF!C4</f>
        <v>190293</v>
      </c>
      <c r="D4" s="61">
        <f>+oferta!D4*HTOCOEF!D4</f>
        <v>29068</v>
      </c>
      <c r="E4" s="61">
        <f>+oferta!E4*HTOCOEF!E4</f>
        <v>225793</v>
      </c>
      <c r="F4" s="61">
        <f>+oferta!F4*HTOCOEF!F4</f>
        <v>151043</v>
      </c>
      <c r="G4" s="61">
        <f>+oferta!G4*HTOCOEF!G4</f>
        <v>98750</v>
      </c>
      <c r="H4" s="61">
        <f>+oferta!H4*HTOCOEF!H4</f>
        <v>105483</v>
      </c>
      <c r="I4" s="67">
        <f>+oferta!I4*HTOCOEF!I4</f>
        <v>37.32</v>
      </c>
      <c r="J4" s="67">
        <f>+oferta!J4*HTOCOEF!J4</f>
        <v>27.96</v>
      </c>
      <c r="K4" s="67">
        <f>+oferta!K4*HTOCOEF!K4</f>
        <v>32.31</v>
      </c>
      <c r="L4" s="67">
        <f>+oferta!L4*HTOCOEF!L4</f>
        <v>70.989999999999995</v>
      </c>
      <c r="M4" s="67">
        <f>+oferta!M4*HTOCOEF!M4</f>
        <v>31.94</v>
      </c>
      <c r="N4" s="67">
        <f>+oferta!N4*HTOCOEF!N4</f>
        <v>35</v>
      </c>
      <c r="O4" s="67">
        <f>+oferta!O4*HTOCOEF!O4</f>
        <v>40.76</v>
      </c>
      <c r="P4" s="61">
        <f>+oferta!P4*HTOCOEF!P4</f>
        <v>140421</v>
      </c>
      <c r="Q4" s="61">
        <f>+oferta!Q4*HTOCOEF!Q4</f>
        <v>20939</v>
      </c>
      <c r="R4" s="61">
        <f>+oferta!R4*HTOCOEF!R4</f>
        <v>3574</v>
      </c>
      <c r="S4" s="61">
        <f>+oferta!S4*HTOCOEF!S4</f>
        <v>37771</v>
      </c>
      <c r="T4" s="61">
        <f>+oferta!T4*HTOCOEF!T4</f>
        <v>20414</v>
      </c>
      <c r="U4" s="61">
        <f>+oferta!U4*HTOCOEF!U4</f>
        <v>10519</v>
      </c>
      <c r="V4" s="61">
        <f>+oferta!V4*HTOCOEF!V4</f>
        <v>14687</v>
      </c>
      <c r="W4" s="61">
        <f>+oferta!W4*HTOCOEF!W4</f>
        <v>19636</v>
      </c>
      <c r="X4" s="61">
        <f>+oferta!X4*HTOCOEF!X4</f>
        <v>24244</v>
      </c>
      <c r="Y4" s="61">
        <f>+oferta!Y4*HTOCOEF!Y4</f>
        <v>10941</v>
      </c>
      <c r="Z4" s="61">
        <f>+oferta!Z4*HTOCOEF!Z4</f>
        <v>28406</v>
      </c>
      <c r="AA4" s="61">
        <f>+oferta!AA4*HTOCOEF!AA4</f>
        <v>13417</v>
      </c>
      <c r="AB4" s="61">
        <f>+oferta!AB4*HTOCOEF!AB4</f>
        <v>8568</v>
      </c>
      <c r="AC4" s="61">
        <f>+oferta!AC4*HTOCOEF!AC4</f>
        <v>58704</v>
      </c>
      <c r="AD4" s="61">
        <f>+oferta!AD4*HTOCOEF!AD4</f>
        <v>26377</v>
      </c>
      <c r="AE4" s="67">
        <f>+oferta!AE4*HTOCOEF!AE4</f>
        <v>25.16</v>
      </c>
      <c r="AF4" s="67">
        <f>+oferta!AF4*HTOCOEF!AF4</f>
        <v>17.34</v>
      </c>
      <c r="AG4" s="67">
        <f>+oferta!AG4*HTOCOEF!AG4</f>
        <v>27.01</v>
      </c>
      <c r="AH4" s="67">
        <f>+oferta!AH4*HTOCOEF!AH4</f>
        <v>33.75</v>
      </c>
      <c r="AI4" s="67">
        <f>+oferta!AI4*HTOCOEF!AI4</f>
        <v>15.46</v>
      </c>
      <c r="AJ4" s="67">
        <f>+oferta!AJ4*HTOCOEF!AJ4</f>
        <v>15.13</v>
      </c>
      <c r="AK4" s="67">
        <f>+oferta!AK4*HTOCOEF!AK4</f>
        <v>33.99</v>
      </c>
      <c r="AL4" s="67">
        <f>+oferta!AL4*HTOCOEF!AL4</f>
        <v>31.08</v>
      </c>
      <c r="AM4" s="61">
        <f>+oferta!AM4*HTOCOEF!AM4</f>
        <v>1447</v>
      </c>
      <c r="AN4" s="61">
        <f>+oferta!AN4*HTOCOEF!AN4</f>
        <v>2605</v>
      </c>
      <c r="AO4" s="61">
        <f>+oferta!AO4*HTOCOEF!AO4</f>
        <v>1238</v>
      </c>
      <c r="AP4" s="61">
        <f>+oferta!AP4*HTOCOEF!AP4</f>
        <v>2966</v>
      </c>
      <c r="AQ4" s="61">
        <f>+oferta!AQ4*HTOCOEF!AQ4</f>
        <v>1047</v>
      </c>
      <c r="AR4" s="61">
        <f>+oferta!AR4*HTOCOEF!AR4</f>
        <v>896</v>
      </c>
      <c r="AS4" s="61">
        <f>+oferta!AS4*HTOCOEF!AS4</f>
        <v>7302</v>
      </c>
      <c r="AT4" s="61">
        <f>+oferta!AT4*HTOCOEF!AT4</f>
        <v>3438</v>
      </c>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row>
    <row r="5" spans="1:91" s="62" customFormat="1" x14ac:dyDescent="0.3">
      <c r="A5" s="60" t="s">
        <v>1</v>
      </c>
      <c r="B5" s="61">
        <f>+oferta!B5*HTOCOEF!B5</f>
        <v>1160342</v>
      </c>
      <c r="C5" s="61">
        <f>+oferta!C5*HTOCOEF!C5</f>
        <v>211160</v>
      </c>
      <c r="D5" s="61">
        <f>+oferta!D5*HTOCOEF!D5</f>
        <v>54259</v>
      </c>
      <c r="E5" s="61">
        <f>+oferta!E5*HTOCOEF!E5</f>
        <v>224579</v>
      </c>
      <c r="F5" s="61">
        <f>+oferta!F5*HTOCOEF!F5</f>
        <v>160399</v>
      </c>
      <c r="G5" s="61">
        <f>+oferta!G5*HTOCOEF!G5</f>
        <v>109462</v>
      </c>
      <c r="H5" s="61">
        <f>+oferta!H5*HTOCOEF!H5</f>
        <v>105325</v>
      </c>
      <c r="I5" s="67">
        <f>+oferta!I5*HTOCOEF!I5</f>
        <v>41.83</v>
      </c>
      <c r="J5" s="67">
        <f>+oferta!J5*HTOCOEF!J5</f>
        <v>35.659999999999997</v>
      </c>
      <c r="K5" s="67">
        <f>+oferta!K5*HTOCOEF!K5</f>
        <v>43.79</v>
      </c>
      <c r="L5" s="67">
        <f>+oferta!L5*HTOCOEF!L5</f>
        <v>71.989999999999995</v>
      </c>
      <c r="M5" s="67">
        <f>+oferta!M5*HTOCOEF!M5</f>
        <v>39.83</v>
      </c>
      <c r="N5" s="67">
        <f>+oferta!N5*HTOCOEF!N5</f>
        <v>41.29</v>
      </c>
      <c r="O5" s="67">
        <f>+oferta!O5*HTOCOEF!O5</f>
        <v>43.88</v>
      </c>
      <c r="P5" s="61">
        <f>+oferta!P5*HTOCOEF!P5</f>
        <v>147686</v>
      </c>
      <c r="Q5" s="61">
        <f>+oferta!Q5*HTOCOEF!Q5</f>
        <v>22977</v>
      </c>
      <c r="R5" s="61">
        <f>+oferta!R5*HTOCOEF!R5</f>
        <v>6417</v>
      </c>
      <c r="S5" s="61">
        <f>+oferta!S5*HTOCOEF!S5</f>
        <v>37314</v>
      </c>
      <c r="T5" s="61">
        <f>+oferta!T5*HTOCOEF!T5</f>
        <v>21208</v>
      </c>
      <c r="U5" s="61">
        <f>+oferta!U5*HTOCOEF!U5</f>
        <v>11422</v>
      </c>
      <c r="V5" s="61">
        <f>+oferta!V5*HTOCOEF!V5</f>
        <v>14696</v>
      </c>
      <c r="W5" s="61">
        <f>+oferta!W5*HTOCOEF!W5</f>
        <v>24943</v>
      </c>
      <c r="X5" s="61">
        <f>+oferta!X5*HTOCOEF!X5</f>
        <v>30084</v>
      </c>
      <c r="Y5" s="61">
        <f>+oferta!Y5*HTOCOEF!Y5</f>
        <v>11165</v>
      </c>
      <c r="Z5" s="61">
        <f>+oferta!Z5*HTOCOEF!Z5</f>
        <v>29283</v>
      </c>
      <c r="AA5" s="61">
        <f>+oferta!AA5*HTOCOEF!AA5</f>
        <v>14371</v>
      </c>
      <c r="AB5" s="61">
        <f>+oferta!AB5*HTOCOEF!AB5</f>
        <v>8767</v>
      </c>
      <c r="AC5" s="61">
        <f>+oferta!AC5*HTOCOEF!AC5</f>
        <v>65984</v>
      </c>
      <c r="AD5" s="61">
        <f>+oferta!AD5*HTOCOEF!AD5</f>
        <v>26563</v>
      </c>
      <c r="AE5" s="67">
        <f>+oferta!AE5*HTOCOEF!AE5</f>
        <v>33.909999999999997</v>
      </c>
      <c r="AF5" s="67">
        <f>+oferta!AF5*HTOCOEF!AF5</f>
        <v>28.48</v>
      </c>
      <c r="AG5" s="67">
        <f>+oferta!AG5*HTOCOEF!AG5</f>
        <v>32.659999999999997</v>
      </c>
      <c r="AH5" s="67">
        <f>+oferta!AH5*HTOCOEF!AH5</f>
        <v>40.83</v>
      </c>
      <c r="AI5" s="67">
        <f>+oferta!AI5*HTOCOEF!AI5</f>
        <v>27.37</v>
      </c>
      <c r="AJ5" s="67">
        <f>+oferta!AJ5*HTOCOEF!AJ5</f>
        <v>20.18</v>
      </c>
      <c r="AK5" s="67">
        <f>+oferta!AK5*HTOCOEF!AK5</f>
        <v>40.98</v>
      </c>
      <c r="AL5" s="67">
        <f>+oferta!AL5*HTOCOEF!AL5</f>
        <v>37.43</v>
      </c>
      <c r="AM5" s="61">
        <f>+oferta!AM5*HTOCOEF!AM5</f>
        <v>1891</v>
      </c>
      <c r="AN5" s="61">
        <f>+oferta!AN5*HTOCOEF!AN5</f>
        <v>3115</v>
      </c>
      <c r="AO5" s="61">
        <f>+oferta!AO5*HTOCOEF!AO5</f>
        <v>1257</v>
      </c>
      <c r="AP5" s="61">
        <f>+oferta!AP5*HTOCOEF!AP5</f>
        <v>3126</v>
      </c>
      <c r="AQ5" s="61">
        <f>+oferta!AQ5*HTOCOEF!AQ5</f>
        <v>1283</v>
      </c>
      <c r="AR5" s="61">
        <f>+oferta!AR5*HTOCOEF!AR5</f>
        <v>943</v>
      </c>
      <c r="AS5" s="61">
        <f>+oferta!AS5*HTOCOEF!AS5</f>
        <v>8042</v>
      </c>
      <c r="AT5" s="61">
        <f>+oferta!AT5*HTOCOEF!AT5</f>
        <v>3320</v>
      </c>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row>
    <row r="6" spans="1:91" s="62" customFormat="1" x14ac:dyDescent="0.3">
      <c r="A6" s="60" t="s">
        <v>2</v>
      </c>
      <c r="B6" s="61">
        <f>+oferta!B6*HTOCOEF!B6</f>
        <v>1258743</v>
      </c>
      <c r="C6" s="61">
        <f>+oferta!C6*HTOCOEF!C6</f>
        <v>235495</v>
      </c>
      <c r="D6" s="61">
        <f>+oferta!D6*HTOCOEF!D6</f>
        <v>79979</v>
      </c>
      <c r="E6" s="61">
        <f>+oferta!E6*HTOCOEF!E6</f>
        <v>224814</v>
      </c>
      <c r="F6" s="61">
        <f>+oferta!F6*HTOCOEF!F6</f>
        <v>182486</v>
      </c>
      <c r="G6" s="61">
        <f>+oferta!G6*HTOCOEF!G6</f>
        <v>117855</v>
      </c>
      <c r="H6" s="61">
        <f>+oferta!H6*HTOCOEF!H6</f>
        <v>105040</v>
      </c>
      <c r="I6" s="67">
        <f>+oferta!I6*HTOCOEF!I6</f>
        <v>44.29</v>
      </c>
      <c r="J6" s="67">
        <f>+oferta!J6*HTOCOEF!J6</f>
        <v>38.549999999999997</v>
      </c>
      <c r="K6" s="67">
        <f>+oferta!K6*HTOCOEF!K6</f>
        <v>54.37</v>
      </c>
      <c r="L6" s="67">
        <f>+oferta!L6*HTOCOEF!L6</f>
        <v>69.290000000000006</v>
      </c>
      <c r="M6" s="67">
        <f>+oferta!M6*HTOCOEF!M6</f>
        <v>44.18</v>
      </c>
      <c r="N6" s="67">
        <f>+oferta!N6*HTOCOEF!N6</f>
        <v>46.9</v>
      </c>
      <c r="O6" s="67">
        <f>+oferta!O6*HTOCOEF!O6</f>
        <v>46.61</v>
      </c>
      <c r="P6" s="61">
        <f>+oferta!P6*HTOCOEF!P6</f>
        <v>160463</v>
      </c>
      <c r="Q6" s="61">
        <f>+oferta!Q6*HTOCOEF!Q6</f>
        <v>26327</v>
      </c>
      <c r="R6" s="61">
        <f>+oferta!R6*HTOCOEF!R6</f>
        <v>10450</v>
      </c>
      <c r="S6" s="61">
        <f>+oferta!S6*HTOCOEF!S6</f>
        <v>37346</v>
      </c>
      <c r="T6" s="61">
        <f>+oferta!T6*HTOCOEF!T6</f>
        <v>23266</v>
      </c>
      <c r="U6" s="61">
        <f>+oferta!U6*HTOCOEF!U6</f>
        <v>12548</v>
      </c>
      <c r="V6" s="61">
        <f>+oferta!V6*HTOCOEF!V6</f>
        <v>14597</v>
      </c>
      <c r="W6" s="61">
        <f>+oferta!W6*HTOCOEF!W6</f>
        <v>26960</v>
      </c>
      <c r="X6" s="61">
        <f>+oferta!X6*HTOCOEF!X6</f>
        <v>36850</v>
      </c>
      <c r="Y6" s="61">
        <f>+oferta!Y6*HTOCOEF!Y6</f>
        <v>11217</v>
      </c>
      <c r="Z6" s="61">
        <f>+oferta!Z6*HTOCOEF!Z6</f>
        <v>30251</v>
      </c>
      <c r="AA6" s="61">
        <f>+oferta!AA6*HTOCOEF!AA6</f>
        <v>18817</v>
      </c>
      <c r="AB6" s="61">
        <f>+oferta!AB6*HTOCOEF!AB6</f>
        <v>9283</v>
      </c>
      <c r="AC6" s="61">
        <f>+oferta!AC6*HTOCOEF!AC6</f>
        <v>75423</v>
      </c>
      <c r="AD6" s="61">
        <f>+oferta!AD6*HTOCOEF!AD6</f>
        <v>26695</v>
      </c>
      <c r="AE6" s="67">
        <f>+oferta!AE6*HTOCOEF!AE6</f>
        <v>34.549999999999997</v>
      </c>
      <c r="AF6" s="67">
        <f>+oferta!AF6*HTOCOEF!AF6</f>
        <v>29.15</v>
      </c>
      <c r="AG6" s="67">
        <f>+oferta!AG6*HTOCOEF!AG6</f>
        <v>38.32</v>
      </c>
      <c r="AH6" s="67">
        <f>+oferta!AH6*HTOCOEF!AH6</f>
        <v>43.29</v>
      </c>
      <c r="AI6" s="67">
        <f>+oferta!AI6*HTOCOEF!AI6</f>
        <v>31.68</v>
      </c>
      <c r="AJ6" s="67">
        <f>+oferta!AJ6*HTOCOEF!AJ6</f>
        <v>20.92</v>
      </c>
      <c r="AK6" s="67">
        <f>+oferta!AK6*HTOCOEF!AK6</f>
        <v>44.36</v>
      </c>
      <c r="AL6" s="67">
        <f>+oferta!AL6*HTOCOEF!AL6</f>
        <v>44.83</v>
      </c>
      <c r="AM6" s="61">
        <f>+oferta!AM6*HTOCOEF!AM6</f>
        <v>2031</v>
      </c>
      <c r="AN6" s="61">
        <f>+oferta!AN6*HTOCOEF!AN6</f>
        <v>3892</v>
      </c>
      <c r="AO6" s="61">
        <f>+oferta!AO6*HTOCOEF!AO6</f>
        <v>1286</v>
      </c>
      <c r="AP6" s="61">
        <f>+oferta!AP6*HTOCOEF!AP6</f>
        <v>3231</v>
      </c>
      <c r="AQ6" s="61">
        <f>+oferta!AQ6*HTOCOEF!AQ6</f>
        <v>1620</v>
      </c>
      <c r="AR6" s="61">
        <f>+oferta!AR6*HTOCOEF!AR6</f>
        <v>998</v>
      </c>
      <c r="AS6" s="61">
        <f>+oferta!AS6*HTOCOEF!AS6</f>
        <v>9741</v>
      </c>
      <c r="AT6" s="61">
        <f>+oferta!AT6*HTOCOEF!AT6</f>
        <v>3527</v>
      </c>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row>
    <row r="7" spans="1:91" s="62" customFormat="1" x14ac:dyDescent="0.3">
      <c r="A7" s="60" t="s">
        <v>3</v>
      </c>
      <c r="B7" s="61">
        <f>+oferta!B7*HTOCOEF!B7</f>
        <v>1419994</v>
      </c>
      <c r="C7" s="61">
        <f>+oferta!C7*HTOCOEF!C7</f>
        <v>263760</v>
      </c>
      <c r="D7" s="61">
        <f>+oferta!D7*HTOCOEF!D7</f>
        <v>133850</v>
      </c>
      <c r="E7" s="61">
        <f>+oferta!E7*HTOCOEF!E7</f>
        <v>223809</v>
      </c>
      <c r="F7" s="61">
        <f>+oferta!F7*HTOCOEF!F7</f>
        <v>236474</v>
      </c>
      <c r="G7" s="61">
        <f>+oferta!G7*HTOCOEF!G7</f>
        <v>127314</v>
      </c>
      <c r="H7" s="61">
        <f>+oferta!H7*HTOCOEF!H7</f>
        <v>105147</v>
      </c>
      <c r="I7" s="67">
        <f>+oferta!I7*HTOCOEF!I7</f>
        <v>49.65</v>
      </c>
      <c r="J7" s="67">
        <f>+oferta!J7*HTOCOEF!J7</f>
        <v>47.63</v>
      </c>
      <c r="K7" s="67">
        <f>+oferta!K7*HTOCOEF!K7</f>
        <v>58.33</v>
      </c>
      <c r="L7" s="67">
        <f>+oferta!L7*HTOCOEF!L7</f>
        <v>63.64</v>
      </c>
      <c r="M7" s="67">
        <f>+oferta!M7*HTOCOEF!M7</f>
        <v>53.47</v>
      </c>
      <c r="N7" s="67">
        <f>+oferta!N7*HTOCOEF!N7</f>
        <v>52.45</v>
      </c>
      <c r="O7" s="67">
        <f>+oferta!O7*HTOCOEF!O7</f>
        <v>54.8</v>
      </c>
      <c r="P7" s="61">
        <f>+oferta!P7*HTOCOEF!P7</f>
        <v>179248</v>
      </c>
      <c r="Q7" s="61">
        <f>+oferta!Q7*HTOCOEF!Q7</f>
        <v>30680</v>
      </c>
      <c r="R7" s="61">
        <f>+oferta!R7*HTOCOEF!R7</f>
        <v>16730</v>
      </c>
      <c r="S7" s="61">
        <f>+oferta!S7*HTOCOEF!S7</f>
        <v>37079</v>
      </c>
      <c r="T7" s="61">
        <f>+oferta!T7*HTOCOEF!T7</f>
        <v>28484</v>
      </c>
      <c r="U7" s="61">
        <f>+oferta!U7*HTOCOEF!U7</f>
        <v>13851</v>
      </c>
      <c r="V7" s="61">
        <f>+oferta!V7*HTOCOEF!V7</f>
        <v>14723</v>
      </c>
      <c r="W7" s="61">
        <f>+oferta!W7*HTOCOEF!W7</f>
        <v>27786</v>
      </c>
      <c r="X7" s="61">
        <f>+oferta!X7*HTOCOEF!X7</f>
        <v>43786</v>
      </c>
      <c r="Y7" s="61">
        <f>+oferta!Y7*HTOCOEF!Y7</f>
        <v>11219</v>
      </c>
      <c r="Z7" s="61">
        <f>+oferta!Z7*HTOCOEF!Z7</f>
        <v>30347</v>
      </c>
      <c r="AA7" s="61">
        <f>+oferta!AA7*HTOCOEF!AA7</f>
        <v>25840</v>
      </c>
      <c r="AB7" s="61">
        <f>+oferta!AB7*HTOCOEF!AB7</f>
        <v>9429</v>
      </c>
      <c r="AC7" s="61">
        <f>+oferta!AC7*HTOCOEF!AC7</f>
        <v>88100</v>
      </c>
      <c r="AD7" s="61">
        <f>+oferta!AD7*HTOCOEF!AD7</f>
        <v>27254</v>
      </c>
      <c r="AE7" s="67">
        <f>+oferta!AE7*HTOCOEF!AE7</f>
        <v>37.49</v>
      </c>
      <c r="AF7" s="67">
        <f>+oferta!AF7*HTOCOEF!AF7</f>
        <v>38.03</v>
      </c>
      <c r="AG7" s="67">
        <f>+oferta!AG7*HTOCOEF!AG7</f>
        <v>52.89</v>
      </c>
      <c r="AH7" s="67">
        <f>+oferta!AH7*HTOCOEF!AH7</f>
        <v>50.01</v>
      </c>
      <c r="AI7" s="67">
        <f>+oferta!AI7*HTOCOEF!AI7</f>
        <v>40.770000000000003</v>
      </c>
      <c r="AJ7" s="67">
        <f>+oferta!AJ7*HTOCOEF!AJ7</f>
        <v>31.69</v>
      </c>
      <c r="AK7" s="67">
        <f>+oferta!AK7*HTOCOEF!AK7</f>
        <v>52.97</v>
      </c>
      <c r="AL7" s="67">
        <f>+oferta!AL7*HTOCOEF!AL7</f>
        <v>63.31</v>
      </c>
      <c r="AM7" s="61">
        <f>+oferta!AM7*HTOCOEF!AM7</f>
        <v>2233</v>
      </c>
      <c r="AN7" s="61">
        <f>+oferta!AN7*HTOCOEF!AN7</f>
        <v>4722</v>
      </c>
      <c r="AO7" s="61">
        <f>+oferta!AO7*HTOCOEF!AO7</f>
        <v>1351</v>
      </c>
      <c r="AP7" s="61">
        <f>+oferta!AP7*HTOCOEF!AP7</f>
        <v>3177</v>
      </c>
      <c r="AQ7" s="61">
        <f>+oferta!AQ7*HTOCOEF!AQ7</f>
        <v>2644</v>
      </c>
      <c r="AR7" s="61">
        <f>+oferta!AR7*HTOCOEF!AR7</f>
        <v>1085</v>
      </c>
      <c r="AS7" s="61">
        <f>+oferta!AS7*HTOCOEF!AS7</f>
        <v>11781</v>
      </c>
      <c r="AT7" s="61">
        <f>+oferta!AT7*HTOCOEF!AT7</f>
        <v>3687</v>
      </c>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row>
    <row r="8" spans="1:91" s="62" customFormat="1" x14ac:dyDescent="0.3">
      <c r="A8" s="60" t="s">
        <v>4</v>
      </c>
      <c r="B8" s="61">
        <f>+oferta!B8*HTOCOEF!B8</f>
        <v>1624535</v>
      </c>
      <c r="C8" s="61">
        <f>+oferta!C8*HTOCOEF!C8</f>
        <v>268025</v>
      </c>
      <c r="D8" s="61">
        <f>+oferta!D8*HTOCOEF!D8</f>
        <v>308749</v>
      </c>
      <c r="E8" s="61">
        <f>+oferta!E8*HTOCOEF!E8</f>
        <v>219934</v>
      </c>
      <c r="F8" s="61">
        <f>+oferta!F8*HTOCOEF!F8</f>
        <v>268759</v>
      </c>
      <c r="G8" s="61">
        <f>+oferta!G8*HTOCOEF!G8</f>
        <v>125643</v>
      </c>
      <c r="H8" s="61">
        <f>+oferta!H8*HTOCOEF!H8</f>
        <v>104644</v>
      </c>
      <c r="I8" s="67">
        <f>+oferta!I8*HTOCOEF!I8</f>
        <v>48.38</v>
      </c>
      <c r="J8" s="67">
        <f>+oferta!J8*HTOCOEF!J8</f>
        <v>43.57</v>
      </c>
      <c r="K8" s="67">
        <f>+oferta!K8*HTOCOEF!K8</f>
        <v>60.62</v>
      </c>
      <c r="L8" s="67">
        <f>+oferta!L8*HTOCOEF!L8</f>
        <v>57.19</v>
      </c>
      <c r="M8" s="67">
        <f>+oferta!M8*HTOCOEF!M8</f>
        <v>51.37</v>
      </c>
      <c r="N8" s="67">
        <f>+oferta!N8*HTOCOEF!N8</f>
        <v>49.58</v>
      </c>
      <c r="O8" s="67">
        <f>+oferta!O8*HTOCOEF!O8</f>
        <v>53.55</v>
      </c>
      <c r="P8" s="61">
        <f>+oferta!P8*HTOCOEF!P8</f>
        <v>203922</v>
      </c>
      <c r="Q8" s="61">
        <f>+oferta!Q8*HTOCOEF!Q8</f>
        <v>31524</v>
      </c>
      <c r="R8" s="61">
        <f>+oferta!R8*HTOCOEF!R8</f>
        <v>38317</v>
      </c>
      <c r="S8" s="61">
        <f>+oferta!S8*HTOCOEF!S8</f>
        <v>35401</v>
      </c>
      <c r="T8" s="61">
        <f>+oferta!T8*HTOCOEF!T8</f>
        <v>31732</v>
      </c>
      <c r="U8" s="61">
        <f>+oferta!U8*HTOCOEF!U8</f>
        <v>14146</v>
      </c>
      <c r="V8" s="61">
        <f>+oferta!V8*HTOCOEF!V8</f>
        <v>14728</v>
      </c>
      <c r="W8" s="61">
        <f>+oferta!W8*HTOCOEF!W8</f>
        <v>29340</v>
      </c>
      <c r="X8" s="61">
        <f>+oferta!X8*HTOCOEF!X8</f>
        <v>45345</v>
      </c>
      <c r="Y8" s="61">
        <f>+oferta!Y8*HTOCOEF!Y8</f>
        <v>11314</v>
      </c>
      <c r="Z8" s="61">
        <f>+oferta!Z8*HTOCOEF!Z8</f>
        <v>29074</v>
      </c>
      <c r="AA8" s="61">
        <f>+oferta!AA8*HTOCOEF!AA8</f>
        <v>25616</v>
      </c>
      <c r="AB8" s="61">
        <f>+oferta!AB8*HTOCOEF!AB8</f>
        <v>9438</v>
      </c>
      <c r="AC8" s="61">
        <f>+oferta!AC8*HTOCOEF!AC8</f>
        <v>90687</v>
      </c>
      <c r="AD8" s="61">
        <f>+oferta!AD8*HTOCOEF!AD8</f>
        <v>27210</v>
      </c>
      <c r="AE8" s="67">
        <f>+oferta!AE8*HTOCOEF!AE8</f>
        <v>23.73</v>
      </c>
      <c r="AF8" s="67">
        <f>+oferta!AF8*HTOCOEF!AF8</f>
        <v>38.409999999999997</v>
      </c>
      <c r="AG8" s="67">
        <f>+oferta!AG8*HTOCOEF!AG8</f>
        <v>51.68</v>
      </c>
      <c r="AH8" s="67">
        <f>+oferta!AH8*HTOCOEF!AH8</f>
        <v>45.28</v>
      </c>
      <c r="AI8" s="67">
        <f>+oferta!AI8*HTOCOEF!AI8</f>
        <v>30.58</v>
      </c>
      <c r="AJ8" s="67">
        <f>+oferta!AJ8*HTOCOEF!AJ8</f>
        <v>25.99</v>
      </c>
      <c r="AK8" s="67">
        <f>+oferta!AK8*HTOCOEF!AK8</f>
        <v>52.68</v>
      </c>
      <c r="AL8" s="67">
        <f>+oferta!AL8*HTOCOEF!AL8</f>
        <v>56.34</v>
      </c>
      <c r="AM8" s="61">
        <f>+oferta!AM8*HTOCOEF!AM8</f>
        <v>2168</v>
      </c>
      <c r="AN8" s="61">
        <f>+oferta!AN8*HTOCOEF!AN8</f>
        <v>5183</v>
      </c>
      <c r="AO8" s="61">
        <f>+oferta!AO8*HTOCOEF!AO8</f>
        <v>1380</v>
      </c>
      <c r="AP8" s="61">
        <f>+oferta!AP8*HTOCOEF!AP8</f>
        <v>3019</v>
      </c>
      <c r="AQ8" s="61">
        <f>+oferta!AQ8*HTOCOEF!AQ8</f>
        <v>2662</v>
      </c>
      <c r="AR8" s="61">
        <f>+oferta!AR8*HTOCOEF!AR8</f>
        <v>1096</v>
      </c>
      <c r="AS8" s="61">
        <f>+oferta!AS8*HTOCOEF!AS8</f>
        <v>12272</v>
      </c>
      <c r="AT8" s="61">
        <f>+oferta!AT8*HTOCOEF!AT8</f>
        <v>3745</v>
      </c>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row>
    <row r="9" spans="1:91" s="62" customFormat="1" x14ac:dyDescent="0.3">
      <c r="A9" s="60" t="s">
        <v>5</v>
      </c>
      <c r="B9" s="61">
        <f>+oferta!B9*HTOCOEF!B9</f>
        <v>1701712</v>
      </c>
      <c r="C9" s="61">
        <f>+oferta!C9*HTOCOEF!C9</f>
        <v>278927</v>
      </c>
      <c r="D9" s="61">
        <f>+oferta!D9*HTOCOEF!D9</f>
        <v>335444</v>
      </c>
      <c r="E9" s="61">
        <f>+oferta!E9*HTOCOEF!E9</f>
        <v>222057</v>
      </c>
      <c r="F9" s="61">
        <f>+oferta!F9*HTOCOEF!F9</f>
        <v>289928</v>
      </c>
      <c r="G9" s="61">
        <f>+oferta!G9*HTOCOEF!G9</f>
        <v>132823</v>
      </c>
      <c r="H9" s="61">
        <f>+oferta!H9*HTOCOEF!H9</f>
        <v>104479</v>
      </c>
      <c r="I9" s="67">
        <f>+oferta!I9*HTOCOEF!I9</f>
        <v>57.6</v>
      </c>
      <c r="J9" s="67">
        <f>+oferta!J9*HTOCOEF!J9</f>
        <v>50.69</v>
      </c>
      <c r="K9" s="67">
        <f>+oferta!K9*HTOCOEF!K9</f>
        <v>80.98</v>
      </c>
      <c r="L9" s="67">
        <f>+oferta!L9*HTOCOEF!L9</f>
        <v>64.37</v>
      </c>
      <c r="M9" s="67">
        <f>+oferta!M9*HTOCOEF!M9</f>
        <v>61.39</v>
      </c>
      <c r="N9" s="67">
        <f>+oferta!N9*HTOCOEF!N9</f>
        <v>59.21</v>
      </c>
      <c r="O9" s="67">
        <f>+oferta!O9*HTOCOEF!O9</f>
        <v>52.97</v>
      </c>
      <c r="P9" s="61">
        <f>+oferta!P9*HTOCOEF!P9</f>
        <v>221903</v>
      </c>
      <c r="Q9" s="61">
        <f>+oferta!Q9*HTOCOEF!Q9</f>
        <v>34816</v>
      </c>
      <c r="R9" s="61">
        <f>+oferta!R9*HTOCOEF!R9</f>
        <v>46291</v>
      </c>
      <c r="S9" s="61">
        <f>+oferta!S9*HTOCOEF!S9</f>
        <v>35917</v>
      </c>
      <c r="T9" s="61">
        <f>+oferta!T9*HTOCOEF!T9</f>
        <v>35432</v>
      </c>
      <c r="U9" s="61">
        <f>+oferta!U9*HTOCOEF!U9</f>
        <v>15763</v>
      </c>
      <c r="V9" s="61">
        <f>+oferta!V9*HTOCOEF!V9</f>
        <v>14474</v>
      </c>
      <c r="W9" s="61">
        <f>+oferta!W9*HTOCOEF!W9</f>
        <v>36267</v>
      </c>
      <c r="X9" s="61">
        <f>+oferta!X9*HTOCOEF!X9</f>
        <v>45882</v>
      </c>
      <c r="Y9" s="61">
        <f>+oferta!Y9*HTOCOEF!Y9</f>
        <v>11272</v>
      </c>
      <c r="Z9" s="61">
        <f>+oferta!Z9*HTOCOEF!Z9</f>
        <v>29624</v>
      </c>
      <c r="AA9" s="61">
        <f>+oferta!AA9*HTOCOEF!AA9</f>
        <v>27993</v>
      </c>
      <c r="AB9" s="61">
        <f>+oferta!AB9*HTOCOEF!AB9</f>
        <v>9359</v>
      </c>
      <c r="AC9" s="61">
        <f>+oferta!AC9*HTOCOEF!AC9</f>
        <v>91365</v>
      </c>
      <c r="AD9" s="61">
        <f>+oferta!AD9*HTOCOEF!AD9</f>
        <v>27164</v>
      </c>
      <c r="AE9" s="67">
        <f>+oferta!AE9*HTOCOEF!AE9</f>
        <v>39.03</v>
      </c>
      <c r="AF9" s="67">
        <f>+oferta!AF9*HTOCOEF!AF9</f>
        <v>51.31</v>
      </c>
      <c r="AG9" s="67">
        <f>+oferta!AG9*HTOCOEF!AG9</f>
        <v>37.380000000000003</v>
      </c>
      <c r="AH9" s="67">
        <f>+oferta!AH9*HTOCOEF!AH9</f>
        <v>44.02</v>
      </c>
      <c r="AI9" s="67">
        <f>+oferta!AI9*HTOCOEF!AI9</f>
        <v>48.21</v>
      </c>
      <c r="AJ9" s="67">
        <f>+oferta!AJ9*HTOCOEF!AJ9</f>
        <v>22.64</v>
      </c>
      <c r="AK9" s="67">
        <f>+oferta!AK9*HTOCOEF!AK9</f>
        <v>63.85</v>
      </c>
      <c r="AL9" s="67">
        <f>+oferta!AL9*HTOCOEF!AL9</f>
        <v>45.98</v>
      </c>
      <c r="AM9" s="61">
        <f>+oferta!AM9*HTOCOEF!AM9</f>
        <v>3007</v>
      </c>
      <c r="AN9" s="61">
        <f>+oferta!AN9*HTOCOEF!AN9</f>
        <v>6151</v>
      </c>
      <c r="AO9" s="61">
        <f>+oferta!AO9*HTOCOEF!AO9</f>
        <v>1334</v>
      </c>
      <c r="AP9" s="61">
        <f>+oferta!AP9*HTOCOEF!AP9</f>
        <v>3221</v>
      </c>
      <c r="AQ9" s="61">
        <f>+oferta!AQ9*HTOCOEF!AQ9</f>
        <v>3182</v>
      </c>
      <c r="AR9" s="61">
        <f>+oferta!AR9*HTOCOEF!AR9</f>
        <v>1095</v>
      </c>
      <c r="AS9" s="61">
        <f>+oferta!AS9*HTOCOEF!AS9</f>
        <v>13251</v>
      </c>
      <c r="AT9" s="61">
        <f>+oferta!AT9*HTOCOEF!AT9</f>
        <v>3576</v>
      </c>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row>
    <row r="10" spans="1:91" s="62" customFormat="1" x14ac:dyDescent="0.3">
      <c r="A10" s="60" t="s">
        <v>6</v>
      </c>
      <c r="B10" s="61">
        <f>+oferta!B10*HTOCOEF!B10</f>
        <v>1742418</v>
      </c>
      <c r="C10" s="61">
        <f>+oferta!C10*HTOCOEF!C10</f>
        <v>282696</v>
      </c>
      <c r="D10" s="61">
        <f>+oferta!D10*HTOCOEF!D10</f>
        <v>339519</v>
      </c>
      <c r="E10" s="61">
        <f>+oferta!E10*HTOCOEF!E10</f>
        <v>222910</v>
      </c>
      <c r="F10" s="61">
        <f>+oferta!F10*HTOCOEF!F10</f>
        <v>302701</v>
      </c>
      <c r="G10" s="61">
        <f>+oferta!G10*HTOCOEF!G10</f>
        <v>135948</v>
      </c>
      <c r="H10" s="61">
        <f>+oferta!H10*HTOCOEF!H10</f>
        <v>104726</v>
      </c>
      <c r="I10" s="67">
        <f>+oferta!I10*HTOCOEF!I10</f>
        <v>65.31</v>
      </c>
      <c r="J10" s="67">
        <f>+oferta!J10*HTOCOEF!J10</f>
        <v>59.22</v>
      </c>
      <c r="K10" s="67">
        <f>+oferta!K10*HTOCOEF!K10</f>
        <v>90.12</v>
      </c>
      <c r="L10" s="67">
        <f>+oferta!L10*HTOCOEF!L10</f>
        <v>73.77</v>
      </c>
      <c r="M10" s="67">
        <f>+oferta!M10*HTOCOEF!M10</f>
        <v>73.41</v>
      </c>
      <c r="N10" s="67">
        <f>+oferta!N10*HTOCOEF!N10</f>
        <v>68.88</v>
      </c>
      <c r="O10" s="67">
        <f>+oferta!O10*HTOCOEF!O10</f>
        <v>48.41</v>
      </c>
      <c r="P10" s="61">
        <f>+oferta!P10*HTOCOEF!P10</f>
        <v>237731</v>
      </c>
      <c r="Q10" s="61">
        <f>+oferta!Q10*HTOCOEF!Q10</f>
        <v>38156</v>
      </c>
      <c r="R10" s="61">
        <f>+oferta!R10*HTOCOEF!R10</f>
        <v>49635</v>
      </c>
      <c r="S10" s="61">
        <f>+oferta!S10*HTOCOEF!S10</f>
        <v>36813</v>
      </c>
      <c r="T10" s="61">
        <f>+oferta!T10*HTOCOEF!T10</f>
        <v>39272</v>
      </c>
      <c r="U10" s="61">
        <f>+oferta!U10*HTOCOEF!U10</f>
        <v>16975</v>
      </c>
      <c r="V10" s="61">
        <f>+oferta!V10*HTOCOEF!V10</f>
        <v>14499</v>
      </c>
      <c r="W10" s="61">
        <f>+oferta!W10*HTOCOEF!W10</f>
        <v>38040</v>
      </c>
      <c r="X10" s="61">
        <f>+oferta!X10*HTOCOEF!X10</f>
        <v>46926</v>
      </c>
      <c r="Y10" s="61">
        <f>+oferta!Y10*HTOCOEF!Y10</f>
        <v>10949</v>
      </c>
      <c r="Z10" s="61">
        <f>+oferta!Z10*HTOCOEF!Z10</f>
        <v>30071</v>
      </c>
      <c r="AA10" s="61">
        <f>+oferta!AA10*HTOCOEF!AA10</f>
        <v>28435</v>
      </c>
      <c r="AB10" s="61">
        <f>+oferta!AB10*HTOCOEF!AB10</f>
        <v>9096</v>
      </c>
      <c r="AC10" s="61">
        <f>+oferta!AC10*HTOCOEF!AC10</f>
        <v>92758</v>
      </c>
      <c r="AD10" s="61">
        <f>+oferta!AD10*HTOCOEF!AD10</f>
        <v>26420</v>
      </c>
      <c r="AE10" s="67">
        <f>+oferta!AE10*HTOCOEF!AE10</f>
        <v>60.85</v>
      </c>
      <c r="AF10" s="67">
        <f>+oferta!AF10*HTOCOEF!AF10</f>
        <v>63.68</v>
      </c>
      <c r="AG10" s="67">
        <f>+oferta!AG10*HTOCOEF!AG10</f>
        <v>35.869999999999997</v>
      </c>
      <c r="AH10" s="67">
        <f>+oferta!AH10*HTOCOEF!AH10</f>
        <v>44.45</v>
      </c>
      <c r="AI10" s="67">
        <f>+oferta!AI10*HTOCOEF!AI10</f>
        <v>65.05</v>
      </c>
      <c r="AJ10" s="67">
        <f>+oferta!AJ10*HTOCOEF!AJ10</f>
        <v>24.29</v>
      </c>
      <c r="AK10" s="67">
        <f>+oferta!AK10*HTOCOEF!AK10</f>
        <v>71.180000000000007</v>
      </c>
      <c r="AL10" s="67">
        <f>+oferta!AL10*HTOCOEF!AL10</f>
        <v>39.24</v>
      </c>
      <c r="AM10" s="61">
        <f>+oferta!AM10*HTOCOEF!AM10</f>
        <v>3825</v>
      </c>
      <c r="AN10" s="61">
        <f>+oferta!AN10*HTOCOEF!AN10</f>
        <v>7079</v>
      </c>
      <c r="AO10" s="61">
        <f>+oferta!AO10*HTOCOEF!AO10</f>
        <v>1341</v>
      </c>
      <c r="AP10" s="61">
        <f>+oferta!AP10*HTOCOEF!AP10</f>
        <v>3269</v>
      </c>
      <c r="AQ10" s="61">
        <f>+oferta!AQ10*HTOCOEF!AQ10</f>
        <v>4030</v>
      </c>
      <c r="AR10" s="61">
        <f>+oferta!AR10*HTOCOEF!AR10</f>
        <v>1037</v>
      </c>
      <c r="AS10" s="61">
        <f>+oferta!AS10*HTOCOEF!AS10</f>
        <v>14260</v>
      </c>
      <c r="AT10" s="61">
        <f>+oferta!AT10*HTOCOEF!AT10</f>
        <v>3315</v>
      </c>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row>
    <row r="11" spans="1:91" s="62" customFormat="1" x14ac:dyDescent="0.3">
      <c r="A11" s="60" t="s">
        <v>7</v>
      </c>
      <c r="B11" s="61">
        <f>+oferta!B11*HTOCOEF!B11</f>
        <v>1746785</v>
      </c>
      <c r="C11" s="61">
        <f>+oferta!C11*HTOCOEF!C11</f>
        <v>281690</v>
      </c>
      <c r="D11" s="61">
        <f>+oferta!D11*HTOCOEF!D11</f>
        <v>339453</v>
      </c>
      <c r="E11" s="61">
        <f>+oferta!E11*HTOCOEF!E11</f>
        <v>226999</v>
      </c>
      <c r="F11" s="61">
        <f>+oferta!F11*HTOCOEF!F11</f>
        <v>305793</v>
      </c>
      <c r="G11" s="61">
        <f>+oferta!G11*HTOCOEF!G11</f>
        <v>137314</v>
      </c>
      <c r="H11" s="61">
        <f>+oferta!H11*HTOCOEF!H11</f>
        <v>102188</v>
      </c>
      <c r="I11" s="67">
        <f>+oferta!I11*HTOCOEF!I11</f>
        <v>70.239999999999995</v>
      </c>
      <c r="J11" s="67">
        <f>+oferta!J11*HTOCOEF!J11</f>
        <v>65.260000000000005</v>
      </c>
      <c r="K11" s="67">
        <f>+oferta!K11*HTOCOEF!K11</f>
        <v>92.02</v>
      </c>
      <c r="L11" s="67">
        <f>+oferta!L11*HTOCOEF!L11</f>
        <v>77.13</v>
      </c>
      <c r="M11" s="67">
        <f>+oferta!M11*HTOCOEF!M11</f>
        <v>78.22</v>
      </c>
      <c r="N11" s="67">
        <f>+oferta!N11*HTOCOEF!N11</f>
        <v>75.44</v>
      </c>
      <c r="O11" s="67">
        <f>+oferta!O11*HTOCOEF!O11</f>
        <v>43.76</v>
      </c>
      <c r="P11" s="61">
        <f>+oferta!P11*HTOCOEF!P11</f>
        <v>242743</v>
      </c>
      <c r="Q11" s="61">
        <f>+oferta!Q11*HTOCOEF!Q11</f>
        <v>39129</v>
      </c>
      <c r="R11" s="61">
        <f>+oferta!R11*HTOCOEF!R11</f>
        <v>49923</v>
      </c>
      <c r="S11" s="61">
        <f>+oferta!S11*HTOCOEF!S11</f>
        <v>38255</v>
      </c>
      <c r="T11" s="61">
        <f>+oferta!T11*HTOCOEF!T11</f>
        <v>40087</v>
      </c>
      <c r="U11" s="61">
        <f>+oferta!U11*HTOCOEF!U11</f>
        <v>17962</v>
      </c>
      <c r="V11" s="61">
        <f>+oferta!V11*HTOCOEF!V11</f>
        <v>13976</v>
      </c>
      <c r="W11" s="61">
        <f>+oferta!W11*HTOCOEF!W11</f>
        <v>37987</v>
      </c>
      <c r="X11" s="61">
        <f>+oferta!X11*HTOCOEF!X11</f>
        <v>46765</v>
      </c>
      <c r="Y11" s="61">
        <f>+oferta!Y11*HTOCOEF!Y11</f>
        <v>10783</v>
      </c>
      <c r="Z11" s="61">
        <f>+oferta!Z11*HTOCOEF!Z11</f>
        <v>30106</v>
      </c>
      <c r="AA11" s="61">
        <f>+oferta!AA11*HTOCOEF!AA11</f>
        <v>28586</v>
      </c>
      <c r="AB11" s="61">
        <f>+oferta!AB11*HTOCOEF!AB11</f>
        <v>9013</v>
      </c>
      <c r="AC11" s="61">
        <f>+oferta!AC11*HTOCOEF!AC11</f>
        <v>92364</v>
      </c>
      <c r="AD11" s="61">
        <f>+oferta!AD11*HTOCOEF!AD11</f>
        <v>26087</v>
      </c>
      <c r="AE11" s="67">
        <f>+oferta!AE11*HTOCOEF!AE11</f>
        <v>67.959999999999994</v>
      </c>
      <c r="AF11" s="67">
        <f>+oferta!AF11*HTOCOEF!AF11</f>
        <v>71.78</v>
      </c>
      <c r="AG11" s="67">
        <f>+oferta!AG11*HTOCOEF!AG11</f>
        <v>38.93</v>
      </c>
      <c r="AH11" s="67">
        <f>+oferta!AH11*HTOCOEF!AH11</f>
        <v>48.99</v>
      </c>
      <c r="AI11" s="67">
        <f>+oferta!AI11*HTOCOEF!AI11</f>
        <v>72.069999999999993</v>
      </c>
      <c r="AJ11" s="67">
        <f>+oferta!AJ11*HTOCOEF!AJ11</f>
        <v>26.31</v>
      </c>
      <c r="AK11" s="67">
        <f>+oferta!AK11*HTOCOEF!AK11</f>
        <v>76.8</v>
      </c>
      <c r="AL11" s="67">
        <f>+oferta!AL11*HTOCOEF!AL11</f>
        <v>44.43</v>
      </c>
      <c r="AM11" s="61">
        <f>+oferta!AM11*HTOCOEF!AM11</f>
        <v>4026</v>
      </c>
      <c r="AN11" s="61">
        <f>+oferta!AN11*HTOCOEF!AN11</f>
        <v>7278</v>
      </c>
      <c r="AO11" s="61">
        <f>+oferta!AO11*HTOCOEF!AO11</f>
        <v>1295</v>
      </c>
      <c r="AP11" s="61">
        <f>+oferta!AP11*HTOCOEF!AP11</f>
        <v>3283</v>
      </c>
      <c r="AQ11" s="61">
        <f>+oferta!AQ11*HTOCOEF!AQ11</f>
        <v>4192</v>
      </c>
      <c r="AR11" s="61">
        <f>+oferta!AR11*HTOCOEF!AR11</f>
        <v>1065</v>
      </c>
      <c r="AS11" s="61">
        <f>+oferta!AS11*HTOCOEF!AS11</f>
        <v>14740</v>
      </c>
      <c r="AT11" s="61">
        <f>+oferta!AT11*HTOCOEF!AT11</f>
        <v>3248</v>
      </c>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row>
    <row r="12" spans="1:91" s="62" customFormat="1" x14ac:dyDescent="0.3">
      <c r="A12" s="60" t="s">
        <v>8</v>
      </c>
      <c r="B12" s="61">
        <f>+oferta!B12*HTOCOEF!B12</f>
        <v>1724810</v>
      </c>
      <c r="C12" s="61">
        <f>+oferta!C12*HTOCOEF!C12</f>
        <v>278091</v>
      </c>
      <c r="D12" s="61">
        <f>+oferta!D12*HTOCOEF!D12</f>
        <v>337941</v>
      </c>
      <c r="E12" s="61">
        <f>+oferta!E12*HTOCOEF!E12</f>
        <v>227445</v>
      </c>
      <c r="F12" s="61">
        <f>+oferta!F12*HTOCOEF!F12</f>
        <v>298199</v>
      </c>
      <c r="G12" s="61">
        <f>+oferta!G12*HTOCOEF!G12</f>
        <v>135680</v>
      </c>
      <c r="H12" s="61">
        <f>+oferta!H12*HTOCOEF!H12</f>
        <v>105025</v>
      </c>
      <c r="I12" s="67">
        <f>+oferta!I12*HTOCOEF!I12</f>
        <v>60.73</v>
      </c>
      <c r="J12" s="67">
        <f>+oferta!J12*HTOCOEF!J12</f>
        <v>54.58</v>
      </c>
      <c r="K12" s="67">
        <f>+oferta!K12*HTOCOEF!K12</f>
        <v>82.58</v>
      </c>
      <c r="L12" s="67">
        <f>+oferta!L12*HTOCOEF!L12</f>
        <v>68.56</v>
      </c>
      <c r="M12" s="67">
        <f>+oferta!M12*HTOCOEF!M12</f>
        <v>65.209999999999994</v>
      </c>
      <c r="N12" s="67">
        <f>+oferta!N12*HTOCOEF!N12</f>
        <v>61.71</v>
      </c>
      <c r="O12" s="67">
        <f>+oferta!O12*HTOCOEF!O12</f>
        <v>53.36</v>
      </c>
      <c r="P12" s="61">
        <f>+oferta!P12*HTOCOEF!P12</f>
        <v>230600</v>
      </c>
      <c r="Q12" s="61">
        <f>+oferta!Q12*HTOCOEF!Q12</f>
        <v>37144</v>
      </c>
      <c r="R12" s="61">
        <f>+oferta!R12*HTOCOEF!R12</f>
        <v>47273</v>
      </c>
      <c r="S12" s="61">
        <f>+oferta!S12*HTOCOEF!S12</f>
        <v>37604</v>
      </c>
      <c r="T12" s="61">
        <f>+oferta!T12*HTOCOEF!T12</f>
        <v>37424</v>
      </c>
      <c r="U12" s="61">
        <f>+oferta!U12*HTOCOEF!U12</f>
        <v>16360</v>
      </c>
      <c r="V12" s="61">
        <f>+oferta!V12*HTOCOEF!V12</f>
        <v>14455</v>
      </c>
      <c r="W12" s="61">
        <f>+oferta!W12*HTOCOEF!W12</f>
        <v>36090</v>
      </c>
      <c r="X12" s="61">
        <f>+oferta!X12*HTOCOEF!X12</f>
        <v>46011</v>
      </c>
      <c r="Y12" s="61">
        <f>+oferta!Y12*HTOCOEF!Y12</f>
        <v>11046</v>
      </c>
      <c r="Z12" s="61">
        <f>+oferta!Z12*HTOCOEF!Z12</f>
        <v>29671</v>
      </c>
      <c r="AA12" s="61">
        <f>+oferta!AA12*HTOCOEF!AA12</f>
        <v>27824</v>
      </c>
      <c r="AB12" s="61">
        <f>+oferta!AB12*HTOCOEF!AB12</f>
        <v>9053</v>
      </c>
      <c r="AC12" s="61">
        <f>+oferta!AC12*HTOCOEF!AC12</f>
        <v>91012</v>
      </c>
      <c r="AD12" s="61">
        <f>+oferta!AD12*HTOCOEF!AD12</f>
        <v>27385</v>
      </c>
      <c r="AE12" s="67">
        <f>+oferta!AE12*HTOCOEF!AE12</f>
        <v>46.5</v>
      </c>
      <c r="AF12" s="67">
        <f>+oferta!AF12*HTOCOEF!AF12</f>
        <v>53.63</v>
      </c>
      <c r="AG12" s="67">
        <f>+oferta!AG12*HTOCOEF!AG12</f>
        <v>45.61</v>
      </c>
      <c r="AH12" s="67">
        <f>+oferta!AH12*HTOCOEF!AH12</f>
        <v>50.28</v>
      </c>
      <c r="AI12" s="67">
        <f>+oferta!AI12*HTOCOEF!AI12</f>
        <v>48.53</v>
      </c>
      <c r="AJ12" s="67">
        <f>+oferta!AJ12*HTOCOEF!AJ12</f>
        <v>26.14</v>
      </c>
      <c r="AK12" s="67">
        <f>+oferta!AK12*HTOCOEF!AK12</f>
        <v>65.650000000000006</v>
      </c>
      <c r="AL12" s="67">
        <f>+oferta!AL12*HTOCOEF!AL12</f>
        <v>53.82</v>
      </c>
      <c r="AM12" s="61">
        <f>+oferta!AM12*HTOCOEF!AM12</f>
        <v>3359</v>
      </c>
      <c r="AN12" s="61">
        <f>+oferta!AN12*HTOCOEF!AN12</f>
        <v>6729</v>
      </c>
      <c r="AO12" s="61">
        <f>+oferta!AO12*HTOCOEF!AO12</f>
        <v>1340</v>
      </c>
      <c r="AP12" s="61">
        <f>+oferta!AP12*HTOCOEF!AP12</f>
        <v>3258</v>
      </c>
      <c r="AQ12" s="61">
        <f>+oferta!AQ12*HTOCOEF!AQ12</f>
        <v>3818</v>
      </c>
      <c r="AR12" s="61">
        <f>+oferta!AR12*HTOCOEF!AR12</f>
        <v>1031</v>
      </c>
      <c r="AS12" s="61">
        <f>+oferta!AS12*HTOCOEF!AS12</f>
        <v>13974</v>
      </c>
      <c r="AT12" s="61">
        <f>+oferta!AT12*HTOCOEF!AT12</f>
        <v>3635</v>
      </c>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row>
    <row r="13" spans="1:91" s="62" customFormat="1" x14ac:dyDescent="0.3">
      <c r="A13" s="60" t="s">
        <v>9</v>
      </c>
      <c r="B13" s="61">
        <f>+oferta!B13*HTOCOEF!B13</f>
        <v>1516257</v>
      </c>
      <c r="C13" s="61">
        <f>+oferta!C13*HTOCOEF!C13</f>
        <v>249019</v>
      </c>
      <c r="D13" s="61">
        <f>+oferta!D13*HTOCOEF!D13</f>
        <v>255275</v>
      </c>
      <c r="E13" s="61">
        <f>+oferta!E13*HTOCOEF!E13</f>
        <v>229270</v>
      </c>
      <c r="F13" s="61">
        <f>+oferta!F13*HTOCOEF!F13</f>
        <v>231363</v>
      </c>
      <c r="G13" s="61">
        <f>+oferta!G13*HTOCOEF!G13</f>
        <v>120452</v>
      </c>
      <c r="H13" s="61">
        <f>+oferta!H13*HTOCOEF!H13</f>
        <v>105026</v>
      </c>
      <c r="I13" s="67">
        <f>+oferta!I13*HTOCOEF!I13</f>
        <v>50.22</v>
      </c>
      <c r="J13" s="67">
        <f>+oferta!J13*HTOCOEF!J13</f>
        <v>43.98</v>
      </c>
      <c r="K13" s="67">
        <f>+oferta!K13*HTOCOEF!K13</f>
        <v>58.88</v>
      </c>
      <c r="L13" s="67">
        <f>+oferta!L13*HTOCOEF!L13</f>
        <v>68.53</v>
      </c>
      <c r="M13" s="67">
        <f>+oferta!M13*HTOCOEF!M13</f>
        <v>51.9</v>
      </c>
      <c r="N13" s="67">
        <f>+oferta!N13*HTOCOEF!N13</f>
        <v>49.42</v>
      </c>
      <c r="O13" s="67">
        <f>+oferta!O13*HTOCOEF!O13</f>
        <v>55.15</v>
      </c>
      <c r="P13" s="61">
        <f>+oferta!P13*HTOCOEF!P13</f>
        <v>192932</v>
      </c>
      <c r="Q13" s="61">
        <f>+oferta!Q13*HTOCOEF!Q13</f>
        <v>30001</v>
      </c>
      <c r="R13" s="61">
        <f>+oferta!R13*HTOCOEF!R13</f>
        <v>30734</v>
      </c>
      <c r="S13" s="61">
        <f>+oferta!S13*HTOCOEF!S13</f>
        <v>38020</v>
      </c>
      <c r="T13" s="61">
        <f>+oferta!T13*HTOCOEF!T13</f>
        <v>28677</v>
      </c>
      <c r="U13" s="61">
        <f>+oferta!U13*HTOCOEF!U13</f>
        <v>13550</v>
      </c>
      <c r="V13" s="61">
        <f>+oferta!V13*HTOCOEF!V13</f>
        <v>14514</v>
      </c>
      <c r="W13" s="61">
        <f>+oferta!W13*HTOCOEF!W13</f>
        <v>24993</v>
      </c>
      <c r="X13" s="61">
        <f>+oferta!X13*HTOCOEF!X13</f>
        <v>42246</v>
      </c>
      <c r="Y13" s="61">
        <f>+oferta!Y13*HTOCOEF!Y13</f>
        <v>10876</v>
      </c>
      <c r="Z13" s="61">
        <f>+oferta!Z13*HTOCOEF!Z13</f>
        <v>28990</v>
      </c>
      <c r="AA13" s="61">
        <f>+oferta!AA13*HTOCOEF!AA13</f>
        <v>20537</v>
      </c>
      <c r="AB13" s="61">
        <f>+oferta!AB13*HTOCOEF!AB13</f>
        <v>8920</v>
      </c>
      <c r="AC13" s="61">
        <f>+oferta!AC13*HTOCOEF!AC13</f>
        <v>84983</v>
      </c>
      <c r="AD13" s="61">
        <f>+oferta!AD13*HTOCOEF!AD13</f>
        <v>27474</v>
      </c>
      <c r="AE13" s="67">
        <f>+oferta!AE13*HTOCOEF!AE13</f>
        <v>24.15</v>
      </c>
      <c r="AF13" s="67">
        <f>+oferta!AF13*HTOCOEF!AF13</f>
        <v>39.22</v>
      </c>
      <c r="AG13" s="67">
        <f>+oferta!AG13*HTOCOEF!AG13</f>
        <v>45.9</v>
      </c>
      <c r="AH13" s="67">
        <f>+oferta!AH13*HTOCOEF!AH13</f>
        <v>43.06</v>
      </c>
      <c r="AI13" s="67">
        <f>+oferta!AI13*HTOCOEF!AI13</f>
        <v>28.94</v>
      </c>
      <c r="AJ13" s="67">
        <f>+oferta!AJ13*HTOCOEF!AJ13</f>
        <v>26.19</v>
      </c>
      <c r="AK13" s="67">
        <f>+oferta!AK13*HTOCOEF!AK13</f>
        <v>55.06</v>
      </c>
      <c r="AL13" s="67">
        <f>+oferta!AL13*HTOCOEF!AL13</f>
        <v>52.33</v>
      </c>
      <c r="AM13" s="61">
        <f>+oferta!AM13*HTOCOEF!AM13</f>
        <v>1945</v>
      </c>
      <c r="AN13" s="61">
        <f>+oferta!AN13*HTOCOEF!AN13</f>
        <v>5324</v>
      </c>
      <c r="AO13" s="61">
        <f>+oferta!AO13*HTOCOEF!AO13</f>
        <v>1297</v>
      </c>
      <c r="AP13" s="61">
        <f>+oferta!AP13*HTOCOEF!AP13</f>
        <v>3031</v>
      </c>
      <c r="AQ13" s="61">
        <f>+oferta!AQ13*HTOCOEF!AQ13</f>
        <v>2070</v>
      </c>
      <c r="AR13" s="61">
        <f>+oferta!AR13*HTOCOEF!AR13</f>
        <v>976</v>
      </c>
      <c r="AS13" s="61">
        <f>+oferta!AS13*HTOCOEF!AS13</f>
        <v>11796</v>
      </c>
      <c r="AT13" s="61">
        <f>+oferta!AT13*HTOCOEF!AT13</f>
        <v>3561</v>
      </c>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row>
    <row r="14" spans="1:91" s="62" customFormat="1" x14ac:dyDescent="0.3">
      <c r="A14" s="60" t="s">
        <v>10</v>
      </c>
      <c r="B14" s="61">
        <f>+oferta!B14*HTOCOEF!B14</f>
        <v>1126738</v>
      </c>
      <c r="C14" s="61">
        <f>+oferta!C14*HTOCOEF!C14</f>
        <v>189229</v>
      </c>
      <c r="D14" s="61">
        <f>+oferta!D14*HTOCOEF!D14</f>
        <v>27346</v>
      </c>
      <c r="E14" s="61">
        <f>+oferta!E14*HTOCOEF!E14</f>
        <v>229619</v>
      </c>
      <c r="F14" s="61">
        <f>+oferta!F14*HTOCOEF!F14</f>
        <v>164518</v>
      </c>
      <c r="G14" s="61">
        <f>+oferta!G14*HTOCOEF!G14</f>
        <v>107114</v>
      </c>
      <c r="H14" s="61">
        <f>+oferta!H14*HTOCOEF!H14</f>
        <v>104466</v>
      </c>
      <c r="I14" s="67">
        <f>+oferta!I14*HTOCOEF!I14</f>
        <v>40.76</v>
      </c>
      <c r="J14" s="67">
        <f>+oferta!J14*HTOCOEF!J14</f>
        <v>31.8</v>
      </c>
      <c r="K14" s="67">
        <f>+oferta!K14*HTOCOEF!K14</f>
        <v>43.78</v>
      </c>
      <c r="L14" s="67">
        <f>+oferta!L14*HTOCOEF!L14</f>
        <v>67.38</v>
      </c>
      <c r="M14" s="67">
        <f>+oferta!M14*HTOCOEF!M14</f>
        <v>39.25</v>
      </c>
      <c r="N14" s="67">
        <f>+oferta!N14*HTOCOEF!N14</f>
        <v>39.86</v>
      </c>
      <c r="O14" s="67">
        <f>+oferta!O14*HTOCOEF!O14</f>
        <v>45.74</v>
      </c>
      <c r="P14" s="61">
        <f>+oferta!P14*HTOCOEF!P14</f>
        <v>145065</v>
      </c>
      <c r="Q14" s="61">
        <f>+oferta!Q14*HTOCOEF!Q14</f>
        <v>21155</v>
      </c>
      <c r="R14" s="61">
        <f>+oferta!R14*HTOCOEF!R14</f>
        <v>4271</v>
      </c>
      <c r="S14" s="61">
        <f>+oferta!S14*HTOCOEF!S14</f>
        <v>38261</v>
      </c>
      <c r="T14" s="61">
        <f>+oferta!T14*HTOCOEF!T14</f>
        <v>21558</v>
      </c>
      <c r="U14" s="61">
        <f>+oferta!U14*HTOCOEF!U14</f>
        <v>11256</v>
      </c>
      <c r="V14" s="61">
        <f>+oferta!V14*HTOCOEF!V14</f>
        <v>14324</v>
      </c>
      <c r="W14" s="61">
        <f>+oferta!W14*HTOCOEF!W14</f>
        <v>17375</v>
      </c>
      <c r="X14" s="61">
        <f>+oferta!X14*HTOCOEF!X14</f>
        <v>27293</v>
      </c>
      <c r="Y14" s="61">
        <f>+oferta!Y14*HTOCOEF!Y14</f>
        <v>10811</v>
      </c>
      <c r="Z14" s="61">
        <f>+oferta!Z14*HTOCOEF!Z14</f>
        <v>26035</v>
      </c>
      <c r="AA14" s="61">
        <f>+oferta!AA14*HTOCOEF!AA14</f>
        <v>12205</v>
      </c>
      <c r="AB14" s="61">
        <f>+oferta!AB14*HTOCOEF!AB14</f>
        <v>8963</v>
      </c>
      <c r="AC14" s="61">
        <f>+oferta!AC14*HTOCOEF!AC14</f>
        <v>59316</v>
      </c>
      <c r="AD14" s="61">
        <f>+oferta!AD14*HTOCOEF!AD14</f>
        <v>27231</v>
      </c>
      <c r="AE14" s="67">
        <f>+oferta!AE14*HTOCOEF!AE14</f>
        <v>18.64</v>
      </c>
      <c r="AF14" s="67">
        <f>+oferta!AF14*HTOCOEF!AF14</f>
        <v>24.06</v>
      </c>
      <c r="AG14" s="67">
        <f>+oferta!AG14*HTOCOEF!AG14</f>
        <v>35.17</v>
      </c>
      <c r="AH14" s="67">
        <f>+oferta!AH14*HTOCOEF!AH14</f>
        <v>35.479999999999997</v>
      </c>
      <c r="AI14" s="67">
        <f>+oferta!AI14*HTOCOEF!AI14</f>
        <v>21.12</v>
      </c>
      <c r="AJ14" s="67">
        <f>+oferta!AJ14*HTOCOEF!AJ14</f>
        <v>20.38</v>
      </c>
      <c r="AK14" s="67">
        <f>+oferta!AK14*HTOCOEF!AK14</f>
        <v>37.43</v>
      </c>
      <c r="AL14" s="67">
        <f>+oferta!AL14*HTOCOEF!AL14</f>
        <v>39.409999999999997</v>
      </c>
      <c r="AM14" s="61">
        <f>+oferta!AM14*HTOCOEF!AM14</f>
        <v>1242</v>
      </c>
      <c r="AN14" s="61">
        <f>+oferta!AN14*HTOCOEF!AN14</f>
        <v>2968</v>
      </c>
      <c r="AO14" s="61">
        <f>+oferta!AO14*HTOCOEF!AO14</f>
        <v>1244</v>
      </c>
      <c r="AP14" s="61">
        <f>+oferta!AP14*HTOCOEF!AP14</f>
        <v>2644</v>
      </c>
      <c r="AQ14" s="61">
        <f>+oferta!AQ14*HTOCOEF!AQ14</f>
        <v>909</v>
      </c>
      <c r="AR14" s="61">
        <f>+oferta!AR14*HTOCOEF!AR14</f>
        <v>934</v>
      </c>
      <c r="AS14" s="61">
        <f>+oferta!AS14*HTOCOEF!AS14</f>
        <v>7774</v>
      </c>
      <c r="AT14" s="61">
        <f>+oferta!AT14*HTOCOEF!AT14</f>
        <v>3441</v>
      </c>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row>
    <row r="15" spans="1:91" s="62" customFormat="1" x14ac:dyDescent="0.3">
      <c r="A15" s="60" t="s">
        <v>11</v>
      </c>
      <c r="B15" s="61">
        <f>+oferta!B15*HTOCOEF!B15</f>
        <v>1085943</v>
      </c>
      <c r="C15" s="61">
        <f>+oferta!C15*HTOCOEF!C15</f>
        <v>179486</v>
      </c>
      <c r="D15" s="61">
        <f>+oferta!D15*HTOCOEF!D15</f>
        <v>19944</v>
      </c>
      <c r="E15" s="61">
        <f>+oferta!E15*HTOCOEF!E15</f>
        <v>229624</v>
      </c>
      <c r="F15" s="61">
        <f>+oferta!F15*HTOCOEF!F15</f>
        <v>161863</v>
      </c>
      <c r="G15" s="61">
        <f>+oferta!G15*HTOCOEF!G15</f>
        <v>101158</v>
      </c>
      <c r="H15" s="61">
        <f>+oferta!H15*HTOCOEF!H15</f>
        <v>104746</v>
      </c>
      <c r="I15" s="67">
        <f>+oferta!I15*HTOCOEF!I15</f>
        <v>36.57</v>
      </c>
      <c r="J15" s="67">
        <f>+oferta!J15*HTOCOEF!J15</f>
        <v>28.21</v>
      </c>
      <c r="K15" s="67">
        <f>+oferta!K15*HTOCOEF!K15</f>
        <v>38.51</v>
      </c>
      <c r="L15" s="67">
        <f>+oferta!L15*HTOCOEF!L15</f>
        <v>63.17</v>
      </c>
      <c r="M15" s="67">
        <f>+oferta!M15*HTOCOEF!M15</f>
        <v>32.6</v>
      </c>
      <c r="N15" s="67">
        <f>+oferta!N15*HTOCOEF!N15</f>
        <v>34.590000000000003</v>
      </c>
      <c r="O15" s="67">
        <f>+oferta!O15*HTOCOEF!O15</f>
        <v>41.35</v>
      </c>
      <c r="P15" s="61">
        <f>+oferta!P15*HTOCOEF!P15</f>
        <v>138708</v>
      </c>
      <c r="Q15" s="61">
        <f>+oferta!Q15*HTOCOEF!Q15</f>
        <v>19757</v>
      </c>
      <c r="R15" s="61">
        <f>+oferta!R15*HTOCOEF!R15</f>
        <v>2829</v>
      </c>
      <c r="S15" s="61">
        <f>+oferta!S15*HTOCOEF!S15</f>
        <v>38002</v>
      </c>
      <c r="T15" s="61">
        <f>+oferta!T15*HTOCOEF!T15</f>
        <v>21333</v>
      </c>
      <c r="U15" s="61">
        <f>+oferta!U15*HTOCOEF!U15</f>
        <v>10373</v>
      </c>
      <c r="V15" s="61">
        <f>+oferta!V15*HTOCOEF!V15</f>
        <v>14107</v>
      </c>
      <c r="W15" s="61">
        <f>+oferta!W15*HTOCOEF!W15</f>
        <v>16859</v>
      </c>
      <c r="X15" s="61">
        <f>+oferta!X15*HTOCOEF!X15</f>
        <v>24436</v>
      </c>
      <c r="Y15" s="61">
        <f>+oferta!Y15*HTOCOEF!Y15</f>
        <v>10813</v>
      </c>
      <c r="Z15" s="61">
        <f>+oferta!Z15*HTOCOEF!Z15</f>
        <v>28154</v>
      </c>
      <c r="AA15" s="61">
        <f>+oferta!AA15*HTOCOEF!AA15</f>
        <v>9258</v>
      </c>
      <c r="AB15" s="61">
        <f>+oferta!AB15*HTOCOEF!AB15</f>
        <v>8657</v>
      </c>
      <c r="AC15" s="61">
        <f>+oferta!AC15*HTOCOEF!AC15</f>
        <v>54276</v>
      </c>
      <c r="AD15" s="61">
        <f>+oferta!AD15*HTOCOEF!AD15</f>
        <v>27033</v>
      </c>
      <c r="AE15" s="67">
        <f>+oferta!AE15*HTOCOEF!AE15</f>
        <v>19.14</v>
      </c>
      <c r="AF15" s="67">
        <f>+oferta!AF15*HTOCOEF!AF15</f>
        <v>19.510000000000002</v>
      </c>
      <c r="AG15" s="67">
        <f>+oferta!AG15*HTOCOEF!AG15</f>
        <v>31.2</v>
      </c>
      <c r="AH15" s="67">
        <f>+oferta!AH15*HTOCOEF!AH15</f>
        <v>35.200000000000003</v>
      </c>
      <c r="AI15" s="67">
        <f>+oferta!AI15*HTOCOEF!AI15</f>
        <v>19.96</v>
      </c>
      <c r="AJ15" s="67">
        <f>+oferta!AJ15*HTOCOEF!AJ15</f>
        <v>17.73</v>
      </c>
      <c r="AK15" s="67">
        <f>+oferta!AK15*HTOCOEF!AK15</f>
        <v>31.65</v>
      </c>
      <c r="AL15" s="67">
        <f>+oferta!AL15*HTOCOEF!AL15</f>
        <v>32.549999999999997</v>
      </c>
      <c r="AM15" s="61">
        <f>+oferta!AM15*HTOCOEF!AM15</f>
        <v>1218</v>
      </c>
      <c r="AN15" s="61">
        <f>+oferta!AN15*HTOCOEF!AN15</f>
        <v>2569</v>
      </c>
      <c r="AO15" s="61">
        <f>+oferta!AO15*HTOCOEF!AO15</f>
        <v>1210</v>
      </c>
      <c r="AP15" s="61">
        <f>+oferta!AP15*HTOCOEF!AP15</f>
        <v>2919</v>
      </c>
      <c r="AQ15" s="61">
        <f>+oferta!AQ15*HTOCOEF!AQ15</f>
        <v>648</v>
      </c>
      <c r="AR15" s="61">
        <f>+oferta!AR15*HTOCOEF!AR15</f>
        <v>893</v>
      </c>
      <c r="AS15" s="61">
        <f>+oferta!AS15*HTOCOEF!AS15</f>
        <v>6968</v>
      </c>
      <c r="AT15" s="61">
        <f>+oferta!AT15*HTOCOEF!AT15</f>
        <v>3333</v>
      </c>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row>
    <row r="16" spans="1:91" s="62" customFormat="1" x14ac:dyDescent="0.3">
      <c r="A16" s="60" t="s">
        <v>12</v>
      </c>
      <c r="B16" s="61">
        <f>+oferta!B16*HTOCOEF!B16</f>
        <v>1064953</v>
      </c>
      <c r="C16" s="61">
        <f>+oferta!C16*HTOCOEF!C16</f>
        <v>180071</v>
      </c>
      <c r="D16" s="61">
        <f>+oferta!D16*HTOCOEF!D16</f>
        <v>24105</v>
      </c>
      <c r="E16" s="61">
        <f>+oferta!E16*HTOCOEF!E16</f>
        <v>228903</v>
      </c>
      <c r="F16" s="61">
        <f>+oferta!F16*HTOCOEF!F16</f>
        <v>152797</v>
      </c>
      <c r="G16" s="61">
        <f>+oferta!G16*HTOCOEF!G16</f>
        <v>99312</v>
      </c>
      <c r="H16" s="61">
        <f>+oferta!H16*HTOCOEF!H16</f>
        <v>104534</v>
      </c>
      <c r="I16" s="67">
        <f>+oferta!I16*HTOCOEF!I16</f>
        <v>35.79</v>
      </c>
      <c r="J16" s="67">
        <f>+oferta!J16*HTOCOEF!J16</f>
        <v>26.35</v>
      </c>
      <c r="K16" s="67">
        <f>+oferta!K16*HTOCOEF!K16</f>
        <v>38.92</v>
      </c>
      <c r="L16" s="67">
        <f>+oferta!L16*HTOCOEF!L16</f>
        <v>68.7</v>
      </c>
      <c r="M16" s="67">
        <f>+oferta!M16*HTOCOEF!M16</f>
        <v>30.07</v>
      </c>
      <c r="N16" s="67">
        <f>+oferta!N16*HTOCOEF!N16</f>
        <v>32.64</v>
      </c>
      <c r="O16" s="67">
        <f>+oferta!O16*HTOCOEF!O16</f>
        <v>36.229999999999997</v>
      </c>
      <c r="P16" s="61">
        <f>+oferta!P16*HTOCOEF!P16</f>
        <v>133194</v>
      </c>
      <c r="Q16" s="61">
        <f>+oferta!Q16*HTOCOEF!Q16</f>
        <v>19193</v>
      </c>
      <c r="R16" s="61">
        <f>+oferta!R16*HTOCOEF!R16</f>
        <v>3000</v>
      </c>
      <c r="S16" s="61">
        <f>+oferta!S16*HTOCOEF!S16</f>
        <v>37873</v>
      </c>
      <c r="T16" s="61">
        <f>+oferta!T16*HTOCOEF!T16</f>
        <v>20067</v>
      </c>
      <c r="U16" s="61">
        <f>+oferta!U16*HTOCOEF!U16</f>
        <v>9962</v>
      </c>
      <c r="V16" s="61">
        <f>+oferta!V16*HTOCOEF!V16</f>
        <v>13862</v>
      </c>
      <c r="W16" s="61">
        <f>+oferta!W16*HTOCOEF!W16</f>
        <v>17296</v>
      </c>
      <c r="X16" s="61">
        <f>+oferta!X16*HTOCOEF!X16</f>
        <v>24652</v>
      </c>
      <c r="Y16" s="61">
        <f>+oferta!Y16*HTOCOEF!Y16</f>
        <v>10521</v>
      </c>
      <c r="Z16" s="61">
        <f>+oferta!Z16*HTOCOEF!Z16</f>
        <v>27872</v>
      </c>
      <c r="AA16" s="61">
        <f>+oferta!AA16*HTOCOEF!AA16</f>
        <v>9849</v>
      </c>
      <c r="AB16" s="61">
        <f>+oferta!AB16*HTOCOEF!AB16</f>
        <v>7797</v>
      </c>
      <c r="AC16" s="61">
        <f>+oferta!AC16*HTOCOEF!AC16</f>
        <v>55331</v>
      </c>
      <c r="AD16" s="61">
        <f>+oferta!AD16*HTOCOEF!AD16</f>
        <v>26752</v>
      </c>
      <c r="AE16" s="67">
        <f>+oferta!AE16*HTOCOEF!AE16</f>
        <v>19.989999999999998</v>
      </c>
      <c r="AF16" s="67">
        <f>+oferta!AF16*HTOCOEF!AF16</f>
        <v>15.98</v>
      </c>
      <c r="AG16" s="67">
        <f>+oferta!AG16*HTOCOEF!AG16</f>
        <v>24.02</v>
      </c>
      <c r="AH16" s="67">
        <f>+oferta!AH16*HTOCOEF!AH16</f>
        <v>30.88</v>
      </c>
      <c r="AI16" s="67">
        <f>+oferta!AI16*HTOCOEF!AI16</f>
        <v>20.82</v>
      </c>
      <c r="AJ16" s="67">
        <f>+oferta!AJ16*HTOCOEF!AJ16</f>
        <v>14.01</v>
      </c>
      <c r="AK16" s="67">
        <f>+oferta!AK16*HTOCOEF!AK16</f>
        <v>33.24</v>
      </c>
      <c r="AL16" s="67">
        <f>+oferta!AL16*HTOCOEF!AL16</f>
        <v>27.57</v>
      </c>
      <c r="AM16" s="61">
        <f>+oferta!AM16*HTOCOEF!AM16</f>
        <v>1217</v>
      </c>
      <c r="AN16" s="61">
        <f>+oferta!AN16*HTOCOEF!AN16</f>
        <v>2539</v>
      </c>
      <c r="AO16" s="61">
        <f>+oferta!AO16*HTOCOEF!AO16</f>
        <v>1153</v>
      </c>
      <c r="AP16" s="61">
        <f>+oferta!AP16*HTOCOEF!AP16</f>
        <v>2830</v>
      </c>
      <c r="AQ16" s="61">
        <f>+oferta!AQ16*HTOCOEF!AQ16</f>
        <v>676</v>
      </c>
      <c r="AR16" s="61">
        <f>+oferta!AR16*HTOCOEF!AR16</f>
        <v>775</v>
      </c>
      <c r="AS16" s="61">
        <f>+oferta!AS16*HTOCOEF!AS16</f>
        <v>6711</v>
      </c>
      <c r="AT16" s="61">
        <f>+oferta!AT16*HTOCOEF!AT16</f>
        <v>3292</v>
      </c>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row>
    <row r="17" spans="1:91" s="62" customFormat="1" x14ac:dyDescent="0.3">
      <c r="A17" s="60" t="s">
        <v>13</v>
      </c>
      <c r="B17" s="61">
        <f>+oferta!B17*HTOCOEF!B17</f>
        <v>1130185</v>
      </c>
      <c r="C17" s="61">
        <f>+oferta!C17*HTOCOEF!C17</f>
        <v>198961</v>
      </c>
      <c r="D17" s="61">
        <f>+oferta!D17*HTOCOEF!D17</f>
        <v>44638</v>
      </c>
      <c r="E17" s="61">
        <f>+oferta!E17*HTOCOEF!E17</f>
        <v>228859</v>
      </c>
      <c r="F17" s="61">
        <f>+oferta!F17*HTOCOEF!F17</f>
        <v>161010</v>
      </c>
      <c r="G17" s="61">
        <f>+oferta!G17*HTOCOEF!G17</f>
        <v>105307</v>
      </c>
      <c r="H17" s="61">
        <f>+oferta!H17*HTOCOEF!H17</f>
        <v>104797</v>
      </c>
      <c r="I17" s="67">
        <f>+oferta!I17*HTOCOEF!I17</f>
        <v>41.16</v>
      </c>
      <c r="J17" s="67">
        <f>+oferta!J17*HTOCOEF!J17</f>
        <v>35.700000000000003</v>
      </c>
      <c r="K17" s="67">
        <f>+oferta!K17*HTOCOEF!K17</f>
        <v>45.88</v>
      </c>
      <c r="L17" s="67">
        <f>+oferta!L17*HTOCOEF!L17</f>
        <v>70.72</v>
      </c>
      <c r="M17" s="67">
        <f>+oferta!M17*HTOCOEF!M17</f>
        <v>37.81</v>
      </c>
      <c r="N17" s="67">
        <f>+oferta!N17*HTOCOEF!N17</f>
        <v>40.619999999999997</v>
      </c>
      <c r="O17" s="67">
        <f>+oferta!O17*HTOCOEF!O17</f>
        <v>41.14</v>
      </c>
      <c r="P17" s="61">
        <f>+oferta!P17*HTOCOEF!P17</f>
        <v>140091</v>
      </c>
      <c r="Q17" s="61">
        <f>+oferta!Q17*HTOCOEF!Q17</f>
        <v>21310</v>
      </c>
      <c r="R17" s="61">
        <f>+oferta!R17*HTOCOEF!R17</f>
        <v>5367</v>
      </c>
      <c r="S17" s="61">
        <f>+oferta!S17*HTOCOEF!S17</f>
        <v>37951</v>
      </c>
      <c r="T17" s="61">
        <f>+oferta!T17*HTOCOEF!T17</f>
        <v>20807</v>
      </c>
      <c r="U17" s="61">
        <f>+oferta!U17*HTOCOEF!U17</f>
        <v>10699</v>
      </c>
      <c r="V17" s="61">
        <f>+oferta!V17*HTOCOEF!V17</f>
        <v>13936</v>
      </c>
      <c r="W17" s="61">
        <f>+oferta!W17*HTOCOEF!W17</f>
        <v>21090</v>
      </c>
      <c r="X17" s="61">
        <f>+oferta!X17*HTOCOEF!X17</f>
        <v>28342</v>
      </c>
      <c r="Y17" s="61">
        <f>+oferta!Y17*HTOCOEF!Y17</f>
        <v>10681</v>
      </c>
      <c r="Z17" s="61">
        <f>+oferta!Z17*HTOCOEF!Z17</f>
        <v>28953</v>
      </c>
      <c r="AA17" s="61">
        <f>+oferta!AA17*HTOCOEF!AA17</f>
        <v>13519</v>
      </c>
      <c r="AB17" s="61">
        <f>+oferta!AB17*HTOCOEF!AB17</f>
        <v>7917</v>
      </c>
      <c r="AC17" s="61">
        <f>+oferta!AC17*HTOCOEF!AC17</f>
        <v>61435</v>
      </c>
      <c r="AD17" s="61">
        <f>+oferta!AD17*HTOCOEF!AD17</f>
        <v>27022</v>
      </c>
      <c r="AE17" s="67">
        <f>+oferta!AE17*HTOCOEF!AE17</f>
        <v>29.59</v>
      </c>
      <c r="AF17" s="67">
        <f>+oferta!AF17*HTOCOEF!AF17</f>
        <v>28.54</v>
      </c>
      <c r="AG17" s="67">
        <f>+oferta!AG17*HTOCOEF!AG17</f>
        <v>32.28</v>
      </c>
      <c r="AH17" s="67">
        <f>+oferta!AH17*HTOCOEF!AH17</f>
        <v>42.18</v>
      </c>
      <c r="AI17" s="67">
        <f>+oferta!AI17*HTOCOEF!AI17</f>
        <v>30.57</v>
      </c>
      <c r="AJ17" s="67">
        <f>+oferta!AJ17*HTOCOEF!AJ17</f>
        <v>19.02</v>
      </c>
      <c r="AK17" s="67">
        <f>+oferta!AK17*HTOCOEF!AK17</f>
        <v>43</v>
      </c>
      <c r="AL17" s="67">
        <f>+oferta!AL17*HTOCOEF!AL17</f>
        <v>33.24</v>
      </c>
      <c r="AM17" s="61">
        <f>+oferta!AM17*HTOCOEF!AM17</f>
        <v>1578</v>
      </c>
      <c r="AN17" s="61">
        <f>+oferta!AN17*HTOCOEF!AN17</f>
        <v>2917</v>
      </c>
      <c r="AO17" s="61">
        <f>+oferta!AO17*HTOCOEF!AO17</f>
        <v>1161</v>
      </c>
      <c r="AP17" s="61">
        <f>+oferta!AP17*HTOCOEF!AP17</f>
        <v>2962</v>
      </c>
      <c r="AQ17" s="61">
        <f>+oferta!AQ17*HTOCOEF!AQ17</f>
        <v>1051</v>
      </c>
      <c r="AR17" s="61">
        <f>+oferta!AR17*HTOCOEF!AR17</f>
        <v>790</v>
      </c>
      <c r="AS17" s="61">
        <f>+oferta!AS17*HTOCOEF!AS17</f>
        <v>7562</v>
      </c>
      <c r="AT17" s="61">
        <f>+oferta!AT17*HTOCOEF!AT17</f>
        <v>3289</v>
      </c>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row>
    <row r="18" spans="1:91" s="62" customFormat="1" x14ac:dyDescent="0.3">
      <c r="A18" s="60" t="s">
        <v>14</v>
      </c>
      <c r="B18" s="61">
        <f>+oferta!B18*HTOCOEF!B18</f>
        <v>1285538</v>
      </c>
      <c r="C18" s="61">
        <f>+oferta!C18*HTOCOEF!C18</f>
        <v>233493</v>
      </c>
      <c r="D18" s="61">
        <f>+oferta!D18*HTOCOEF!D18</f>
        <v>88341</v>
      </c>
      <c r="E18" s="61">
        <f>+oferta!E18*HTOCOEF!E18</f>
        <v>228000</v>
      </c>
      <c r="F18" s="61">
        <f>+oferta!F18*HTOCOEF!F18</f>
        <v>197027</v>
      </c>
      <c r="G18" s="61">
        <f>+oferta!G18*HTOCOEF!G18</f>
        <v>121675</v>
      </c>
      <c r="H18" s="61">
        <f>+oferta!H18*HTOCOEF!H18</f>
        <v>105416</v>
      </c>
      <c r="I18" s="67">
        <f>+oferta!I18*HTOCOEF!I18</f>
        <v>46.69</v>
      </c>
      <c r="J18" s="67">
        <f>+oferta!J18*HTOCOEF!J18</f>
        <v>41.76</v>
      </c>
      <c r="K18" s="67">
        <f>+oferta!K18*HTOCOEF!K18</f>
        <v>53.7</v>
      </c>
      <c r="L18" s="67">
        <f>+oferta!L18*HTOCOEF!L18</f>
        <v>71.61</v>
      </c>
      <c r="M18" s="67">
        <f>+oferta!M18*HTOCOEF!M18</f>
        <v>45.33</v>
      </c>
      <c r="N18" s="67">
        <f>+oferta!N18*HTOCOEF!N18</f>
        <v>49.86</v>
      </c>
      <c r="O18" s="67">
        <f>+oferta!O18*HTOCOEF!O18</f>
        <v>44.58</v>
      </c>
      <c r="P18" s="61">
        <f>+oferta!P18*HTOCOEF!P18</f>
        <v>158298</v>
      </c>
      <c r="Q18" s="61">
        <f>+oferta!Q18*HTOCOEF!Q18</f>
        <v>25516</v>
      </c>
      <c r="R18" s="61">
        <f>+oferta!R18*HTOCOEF!R18</f>
        <v>11094</v>
      </c>
      <c r="S18" s="61">
        <f>+oferta!S18*HTOCOEF!S18</f>
        <v>37871</v>
      </c>
      <c r="T18" s="61">
        <f>+oferta!T18*HTOCOEF!T18</f>
        <v>24392</v>
      </c>
      <c r="U18" s="61">
        <f>+oferta!U18*HTOCOEF!U18</f>
        <v>12543</v>
      </c>
      <c r="V18" s="61">
        <f>+oferta!V18*HTOCOEF!V18</f>
        <v>13633</v>
      </c>
      <c r="W18" s="61">
        <f>+oferta!W18*HTOCOEF!W18</f>
        <v>25339</v>
      </c>
      <c r="X18" s="61">
        <f>+oferta!X18*HTOCOEF!X18</f>
        <v>35975</v>
      </c>
      <c r="Y18" s="61">
        <f>+oferta!Y18*HTOCOEF!Y18</f>
        <v>10910</v>
      </c>
      <c r="Z18" s="61">
        <f>+oferta!Z18*HTOCOEF!Z18</f>
        <v>31192</v>
      </c>
      <c r="AA18" s="61">
        <f>+oferta!AA18*HTOCOEF!AA18</f>
        <v>21155</v>
      </c>
      <c r="AB18" s="61">
        <f>+oferta!AB18*HTOCOEF!AB18</f>
        <v>8745</v>
      </c>
      <c r="AC18" s="61">
        <f>+oferta!AC18*HTOCOEF!AC18</f>
        <v>73044</v>
      </c>
      <c r="AD18" s="61">
        <f>+oferta!AD18*HTOCOEF!AD18</f>
        <v>27133</v>
      </c>
      <c r="AE18" s="67">
        <f>+oferta!AE18*HTOCOEF!AE18</f>
        <v>37.08</v>
      </c>
      <c r="AF18" s="67">
        <f>+oferta!AF18*HTOCOEF!AF18</f>
        <v>31.33</v>
      </c>
      <c r="AG18" s="67">
        <f>+oferta!AG18*HTOCOEF!AG18</f>
        <v>43.07</v>
      </c>
      <c r="AH18" s="67">
        <f>+oferta!AH18*HTOCOEF!AH18</f>
        <v>47.12</v>
      </c>
      <c r="AI18" s="67">
        <f>+oferta!AI18*HTOCOEF!AI18</f>
        <v>31.28</v>
      </c>
      <c r="AJ18" s="67">
        <f>+oferta!AJ18*HTOCOEF!AJ18</f>
        <v>25.61</v>
      </c>
      <c r="AK18" s="67">
        <f>+oferta!AK18*HTOCOEF!AK18</f>
        <v>49.53</v>
      </c>
      <c r="AL18" s="67">
        <f>+oferta!AL18*HTOCOEF!AL18</f>
        <v>45.7</v>
      </c>
      <c r="AM18" s="61">
        <f>+oferta!AM18*HTOCOEF!AM18</f>
        <v>1901</v>
      </c>
      <c r="AN18" s="61">
        <f>+oferta!AN18*HTOCOEF!AN18</f>
        <v>3902</v>
      </c>
      <c r="AO18" s="61">
        <f>+oferta!AO18*HTOCOEF!AO18</f>
        <v>1200</v>
      </c>
      <c r="AP18" s="61">
        <f>+oferta!AP18*HTOCOEF!AP18</f>
        <v>3224</v>
      </c>
      <c r="AQ18" s="61">
        <f>+oferta!AQ18*HTOCOEF!AQ18</f>
        <v>1880</v>
      </c>
      <c r="AR18" s="61">
        <f>+oferta!AR18*HTOCOEF!AR18</f>
        <v>886</v>
      </c>
      <c r="AS18" s="61">
        <f>+oferta!AS18*HTOCOEF!AS18</f>
        <v>9109</v>
      </c>
      <c r="AT18" s="61">
        <f>+oferta!AT18*HTOCOEF!AT18</f>
        <v>3414</v>
      </c>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row>
    <row r="19" spans="1:91" s="62" customFormat="1" x14ac:dyDescent="0.3">
      <c r="A19" s="60" t="s">
        <v>15</v>
      </c>
      <c r="B19" s="61">
        <f>+oferta!B19*HTOCOEF!B19</f>
        <v>1389535</v>
      </c>
      <c r="C19" s="61">
        <f>+oferta!C19*HTOCOEF!C19</f>
        <v>259647</v>
      </c>
      <c r="D19" s="61">
        <f>+oferta!D19*HTOCOEF!D19</f>
        <v>130093</v>
      </c>
      <c r="E19" s="61">
        <f>+oferta!E19*HTOCOEF!E19</f>
        <v>224133</v>
      </c>
      <c r="F19" s="61">
        <f>+oferta!F19*HTOCOEF!F19</f>
        <v>224465</v>
      </c>
      <c r="G19" s="61">
        <f>+oferta!G19*HTOCOEF!G19</f>
        <v>124901</v>
      </c>
      <c r="H19" s="61">
        <f>+oferta!H19*HTOCOEF!H19</f>
        <v>105750</v>
      </c>
      <c r="I19" s="67">
        <f>+oferta!I19*HTOCOEF!I19</f>
        <v>45.44</v>
      </c>
      <c r="J19" s="67">
        <f>+oferta!J19*HTOCOEF!J19</f>
        <v>42.92</v>
      </c>
      <c r="K19" s="67">
        <f>+oferta!K19*HTOCOEF!K19</f>
        <v>58.03</v>
      </c>
      <c r="L19" s="67">
        <f>+oferta!L19*HTOCOEF!L19</f>
        <v>62.37</v>
      </c>
      <c r="M19" s="67">
        <f>+oferta!M19*HTOCOEF!M19</f>
        <v>47.78</v>
      </c>
      <c r="N19" s="67">
        <f>+oferta!N19*HTOCOEF!N19</f>
        <v>49.64</v>
      </c>
      <c r="O19" s="67">
        <f>+oferta!O19*HTOCOEF!O19</f>
        <v>46.23</v>
      </c>
      <c r="P19" s="61">
        <f>+oferta!P19*HTOCOEF!P19</f>
        <v>168459</v>
      </c>
      <c r="Q19" s="61">
        <f>+oferta!Q19*HTOCOEF!Q19</f>
        <v>28152</v>
      </c>
      <c r="R19" s="61">
        <f>+oferta!R19*HTOCOEF!R19</f>
        <v>16283</v>
      </c>
      <c r="S19" s="61">
        <f>+oferta!S19*HTOCOEF!S19</f>
        <v>36579</v>
      </c>
      <c r="T19" s="61">
        <f>+oferta!T19*HTOCOEF!T19</f>
        <v>26880</v>
      </c>
      <c r="U19" s="61">
        <f>+oferta!U19*HTOCOEF!U19</f>
        <v>13044</v>
      </c>
      <c r="V19" s="61">
        <f>+oferta!V19*HTOCOEF!V19</f>
        <v>13791</v>
      </c>
      <c r="W19" s="61">
        <f>+oferta!W19*HTOCOEF!W19</f>
        <v>27163</v>
      </c>
      <c r="X19" s="61">
        <f>+oferta!X19*HTOCOEF!X19</f>
        <v>43691</v>
      </c>
      <c r="Y19" s="61">
        <f>+oferta!Y19*HTOCOEF!Y19</f>
        <v>11005</v>
      </c>
      <c r="Z19" s="61">
        <f>+oferta!Z19*HTOCOEF!Z19</f>
        <v>29642</v>
      </c>
      <c r="AA19" s="61">
        <f>+oferta!AA19*HTOCOEF!AA19</f>
        <v>23425</v>
      </c>
      <c r="AB19" s="61">
        <f>+oferta!AB19*HTOCOEF!AB19</f>
        <v>9048</v>
      </c>
      <c r="AC19" s="61">
        <f>+oferta!AC19*HTOCOEF!AC19</f>
        <v>88297</v>
      </c>
      <c r="AD19" s="61">
        <f>+oferta!AD19*HTOCOEF!AD19</f>
        <v>27377</v>
      </c>
      <c r="AE19" s="67">
        <f>+oferta!AE19*HTOCOEF!AE19</f>
        <v>33.700000000000003</v>
      </c>
      <c r="AF19" s="67">
        <f>+oferta!AF19*HTOCOEF!AF19</f>
        <v>29.99</v>
      </c>
      <c r="AG19" s="67">
        <f>+oferta!AG19*HTOCOEF!AG19</f>
        <v>45.39</v>
      </c>
      <c r="AH19" s="67">
        <f>+oferta!AH19*HTOCOEF!AH19</f>
        <v>46.45</v>
      </c>
      <c r="AI19" s="67">
        <f>+oferta!AI19*HTOCOEF!AI19</f>
        <v>38.770000000000003</v>
      </c>
      <c r="AJ19" s="67">
        <f>+oferta!AJ19*HTOCOEF!AJ19</f>
        <v>23.98</v>
      </c>
      <c r="AK19" s="67">
        <f>+oferta!AK19*HTOCOEF!AK19</f>
        <v>50.34</v>
      </c>
      <c r="AL19" s="67">
        <f>+oferta!AL19*HTOCOEF!AL19</f>
        <v>53.8</v>
      </c>
      <c r="AM19" s="61">
        <f>+oferta!AM19*HTOCOEF!AM19</f>
        <v>2038</v>
      </c>
      <c r="AN19" s="61">
        <f>+oferta!AN19*HTOCOEF!AN19</f>
        <v>4467</v>
      </c>
      <c r="AO19" s="61">
        <f>+oferta!AO19*HTOCOEF!AO19</f>
        <v>1233</v>
      </c>
      <c r="AP19" s="61">
        <f>+oferta!AP19*HTOCOEF!AP19</f>
        <v>3036</v>
      </c>
      <c r="AQ19" s="61">
        <f>+oferta!AQ19*HTOCOEF!AQ19</f>
        <v>2102</v>
      </c>
      <c r="AR19" s="61">
        <f>+oferta!AR19*HTOCOEF!AR19</f>
        <v>950</v>
      </c>
      <c r="AS19" s="61">
        <f>+oferta!AS19*HTOCOEF!AS19</f>
        <v>10855</v>
      </c>
      <c r="AT19" s="61">
        <f>+oferta!AT19*HTOCOEF!AT19</f>
        <v>3471</v>
      </c>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row>
    <row r="20" spans="1:91" s="62" customFormat="1" x14ac:dyDescent="0.3">
      <c r="A20" s="60" t="s">
        <v>16</v>
      </c>
      <c r="B20" s="61">
        <f>+oferta!B20*HTOCOEF!B20</f>
        <v>1639011</v>
      </c>
      <c r="C20" s="61">
        <f>+oferta!C20*HTOCOEF!C20</f>
        <v>274063</v>
      </c>
      <c r="D20" s="61">
        <f>+oferta!D20*HTOCOEF!D20</f>
        <v>308406</v>
      </c>
      <c r="E20" s="61">
        <f>+oferta!E20*HTOCOEF!E20</f>
        <v>219186</v>
      </c>
      <c r="F20" s="61">
        <f>+oferta!F20*HTOCOEF!F20</f>
        <v>275499</v>
      </c>
      <c r="G20" s="61">
        <f>+oferta!G20*HTOCOEF!G20</f>
        <v>129365</v>
      </c>
      <c r="H20" s="61">
        <f>+oferta!H20*HTOCOEF!H20</f>
        <v>106602</v>
      </c>
      <c r="I20" s="67">
        <f>+oferta!I20*HTOCOEF!I20</f>
        <v>51.12</v>
      </c>
      <c r="J20" s="67">
        <f>+oferta!J20*HTOCOEF!J20</f>
        <v>47.41</v>
      </c>
      <c r="K20" s="67">
        <f>+oferta!K20*HTOCOEF!K20</f>
        <v>64.489999999999995</v>
      </c>
      <c r="L20" s="67">
        <f>+oferta!L20*HTOCOEF!L20</f>
        <v>60.8</v>
      </c>
      <c r="M20" s="67">
        <f>+oferta!M20*HTOCOEF!M20</f>
        <v>54.11</v>
      </c>
      <c r="N20" s="67">
        <f>+oferta!N20*HTOCOEF!N20</f>
        <v>54.28</v>
      </c>
      <c r="O20" s="67">
        <f>+oferta!O20*HTOCOEF!O20</f>
        <v>49.12</v>
      </c>
      <c r="P20" s="61">
        <f>+oferta!P20*HTOCOEF!P20</f>
        <v>200512</v>
      </c>
      <c r="Q20" s="61">
        <f>+oferta!Q20*HTOCOEF!Q20</f>
        <v>31209</v>
      </c>
      <c r="R20" s="61">
        <f>+oferta!R20*HTOCOEF!R20</f>
        <v>38462</v>
      </c>
      <c r="S20" s="61">
        <f>+oferta!S20*HTOCOEF!S20</f>
        <v>35821</v>
      </c>
      <c r="T20" s="61">
        <f>+oferta!T20*HTOCOEF!T20</f>
        <v>32149</v>
      </c>
      <c r="U20" s="61">
        <f>+oferta!U20*HTOCOEF!U20</f>
        <v>13967</v>
      </c>
      <c r="V20" s="61">
        <f>+oferta!V20*HTOCOEF!V20</f>
        <v>13924</v>
      </c>
      <c r="W20" s="61">
        <f>+oferta!W20*HTOCOEF!W20</f>
        <v>31587</v>
      </c>
      <c r="X20" s="61">
        <f>+oferta!X20*HTOCOEF!X20</f>
        <v>46138</v>
      </c>
      <c r="Y20" s="61">
        <f>+oferta!Y20*HTOCOEF!Y20</f>
        <v>11010</v>
      </c>
      <c r="Z20" s="61">
        <f>+oferta!Z20*HTOCOEF!Z20</f>
        <v>29765</v>
      </c>
      <c r="AA20" s="61">
        <f>+oferta!AA20*HTOCOEF!AA20</f>
        <v>25726</v>
      </c>
      <c r="AB20" s="61">
        <f>+oferta!AB20*HTOCOEF!AB20</f>
        <v>9063</v>
      </c>
      <c r="AC20" s="61">
        <f>+oferta!AC20*HTOCOEF!AC20</f>
        <v>93535</v>
      </c>
      <c r="AD20" s="61">
        <f>+oferta!AD20*HTOCOEF!AD20</f>
        <v>27240</v>
      </c>
      <c r="AE20" s="67">
        <f>+oferta!AE20*HTOCOEF!AE20</f>
        <v>31.56</v>
      </c>
      <c r="AF20" s="67">
        <f>+oferta!AF20*HTOCOEF!AF20</f>
        <v>41.27</v>
      </c>
      <c r="AG20" s="67">
        <f>+oferta!AG20*HTOCOEF!AG20</f>
        <v>55.62</v>
      </c>
      <c r="AH20" s="67">
        <f>+oferta!AH20*HTOCOEF!AH20</f>
        <v>48.24</v>
      </c>
      <c r="AI20" s="67">
        <f>+oferta!AI20*HTOCOEF!AI20</f>
        <v>30.56</v>
      </c>
      <c r="AJ20" s="67">
        <f>+oferta!AJ20*HTOCOEF!AJ20</f>
        <v>27.72</v>
      </c>
      <c r="AK20" s="67">
        <f>+oferta!AK20*HTOCOEF!AK20</f>
        <v>58.94</v>
      </c>
      <c r="AL20" s="67">
        <f>+oferta!AL20*HTOCOEF!AL20</f>
        <v>54.85</v>
      </c>
      <c r="AM20" s="61">
        <f>+oferta!AM20*HTOCOEF!AM20</f>
        <v>2456</v>
      </c>
      <c r="AN20" s="61">
        <f>+oferta!AN20*HTOCOEF!AN20</f>
        <v>5359</v>
      </c>
      <c r="AO20" s="61">
        <f>+oferta!AO20*HTOCOEF!AO20</f>
        <v>1270</v>
      </c>
      <c r="AP20" s="61">
        <f>+oferta!AP20*HTOCOEF!AP20</f>
        <v>2977</v>
      </c>
      <c r="AQ20" s="61">
        <f>+oferta!AQ20*HTOCOEF!AQ20</f>
        <v>2458</v>
      </c>
      <c r="AR20" s="61">
        <f>+oferta!AR20*HTOCOEF!AR20</f>
        <v>961</v>
      </c>
      <c r="AS20" s="61">
        <f>+oferta!AS20*HTOCOEF!AS20</f>
        <v>12194</v>
      </c>
      <c r="AT20" s="61">
        <f>+oferta!AT20*HTOCOEF!AT20</f>
        <v>3533</v>
      </c>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row>
    <row r="21" spans="1:91" s="62" customFormat="1" x14ac:dyDescent="0.3">
      <c r="A21" s="60" t="s">
        <v>17</v>
      </c>
      <c r="B21" s="61">
        <f>+oferta!B21*HTOCOEF!B21</f>
        <v>1718176</v>
      </c>
      <c r="C21" s="61">
        <f>+oferta!C21*HTOCOEF!C21</f>
        <v>285868</v>
      </c>
      <c r="D21" s="61">
        <f>+oferta!D21*HTOCOEF!D21</f>
        <v>337690</v>
      </c>
      <c r="E21" s="61">
        <f>+oferta!E21*HTOCOEF!E21</f>
        <v>221879</v>
      </c>
      <c r="F21" s="61">
        <f>+oferta!F21*HTOCOEF!F21</f>
        <v>297645</v>
      </c>
      <c r="G21" s="61">
        <f>+oferta!G21*HTOCOEF!G21</f>
        <v>132478</v>
      </c>
      <c r="H21" s="61">
        <f>+oferta!H21*HTOCOEF!H21</f>
        <v>106392</v>
      </c>
      <c r="I21" s="67">
        <f>+oferta!I21*HTOCOEF!I21</f>
        <v>58.06</v>
      </c>
      <c r="J21" s="67">
        <f>+oferta!J21*HTOCOEF!J21</f>
        <v>51.32</v>
      </c>
      <c r="K21" s="67">
        <f>+oferta!K21*HTOCOEF!K21</f>
        <v>80.52</v>
      </c>
      <c r="L21" s="67">
        <f>+oferta!L21*HTOCOEF!L21</f>
        <v>66.260000000000005</v>
      </c>
      <c r="M21" s="67">
        <f>+oferta!M21*HTOCOEF!M21</f>
        <v>62.06</v>
      </c>
      <c r="N21" s="67">
        <f>+oferta!N21*HTOCOEF!N21</f>
        <v>60.92</v>
      </c>
      <c r="O21" s="67">
        <f>+oferta!O21*HTOCOEF!O21</f>
        <v>50.56</v>
      </c>
      <c r="P21" s="61">
        <f>+oferta!P21*HTOCOEF!P21</f>
        <v>218875</v>
      </c>
      <c r="Q21" s="61">
        <f>+oferta!Q21*HTOCOEF!Q21</f>
        <v>34709</v>
      </c>
      <c r="R21" s="61">
        <f>+oferta!R21*HTOCOEF!R21</f>
        <v>46455</v>
      </c>
      <c r="S21" s="61">
        <f>+oferta!S21*HTOCOEF!S21</f>
        <v>36374</v>
      </c>
      <c r="T21" s="61">
        <f>+oferta!T21*HTOCOEF!T21</f>
        <v>35844</v>
      </c>
      <c r="U21" s="61">
        <f>+oferta!U21*HTOCOEF!U21</f>
        <v>15278</v>
      </c>
      <c r="V21" s="61">
        <f>+oferta!V21*HTOCOEF!V21</f>
        <v>13920</v>
      </c>
      <c r="W21" s="61">
        <f>+oferta!W21*HTOCOEF!W21</f>
        <v>37779</v>
      </c>
      <c r="X21" s="61">
        <f>+oferta!X21*HTOCOEF!X21</f>
        <v>47452</v>
      </c>
      <c r="Y21" s="61">
        <f>+oferta!Y21*HTOCOEF!Y21</f>
        <v>10986</v>
      </c>
      <c r="Z21" s="61">
        <f>+oferta!Z21*HTOCOEF!Z21</f>
        <v>30535</v>
      </c>
      <c r="AA21" s="61">
        <f>+oferta!AA21*HTOCOEF!AA21</f>
        <v>28315</v>
      </c>
      <c r="AB21" s="61">
        <f>+oferta!AB21*HTOCOEF!AB21</f>
        <v>9140</v>
      </c>
      <c r="AC21" s="61">
        <f>+oferta!AC21*HTOCOEF!AC21</f>
        <v>94490</v>
      </c>
      <c r="AD21" s="61">
        <f>+oferta!AD21*HTOCOEF!AD21</f>
        <v>27170</v>
      </c>
      <c r="AE21" s="67">
        <f>+oferta!AE21*HTOCOEF!AE21</f>
        <v>39.409999999999997</v>
      </c>
      <c r="AF21" s="67">
        <f>+oferta!AF21*HTOCOEF!AF21</f>
        <v>49.72</v>
      </c>
      <c r="AG21" s="67">
        <f>+oferta!AG21*HTOCOEF!AG21</f>
        <v>40.57</v>
      </c>
      <c r="AH21" s="67">
        <f>+oferta!AH21*HTOCOEF!AH21</f>
        <v>47.92</v>
      </c>
      <c r="AI21" s="67">
        <f>+oferta!AI21*HTOCOEF!AI21</f>
        <v>43.26</v>
      </c>
      <c r="AJ21" s="67">
        <f>+oferta!AJ21*HTOCOEF!AJ21</f>
        <v>25.57</v>
      </c>
      <c r="AK21" s="67">
        <f>+oferta!AK21*HTOCOEF!AK21</f>
        <v>65.400000000000006</v>
      </c>
      <c r="AL21" s="67">
        <f>+oferta!AL21*HTOCOEF!AL21</f>
        <v>46.95</v>
      </c>
      <c r="AM21" s="61">
        <f>+oferta!AM21*HTOCOEF!AM21</f>
        <v>3357</v>
      </c>
      <c r="AN21" s="61">
        <f>+oferta!AN21*HTOCOEF!AN21</f>
        <v>6271</v>
      </c>
      <c r="AO21" s="61">
        <f>+oferta!AO21*HTOCOEF!AO21</f>
        <v>1236</v>
      </c>
      <c r="AP21" s="61">
        <f>+oferta!AP21*HTOCOEF!AP21</f>
        <v>3176</v>
      </c>
      <c r="AQ21" s="61">
        <f>+oferta!AQ21*HTOCOEF!AQ21</f>
        <v>2914</v>
      </c>
      <c r="AR21" s="61">
        <f>+oferta!AR21*HTOCOEF!AR21</f>
        <v>994</v>
      </c>
      <c r="AS21" s="61">
        <f>+oferta!AS21*HTOCOEF!AS21</f>
        <v>13199</v>
      </c>
      <c r="AT21" s="61">
        <f>+oferta!AT21*HTOCOEF!AT21</f>
        <v>3561</v>
      </c>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row>
    <row r="22" spans="1:91" s="62" customFormat="1" x14ac:dyDescent="0.3">
      <c r="A22" s="60" t="s">
        <v>18</v>
      </c>
      <c r="B22" s="61">
        <f>+oferta!B22*HTOCOEF!B22</f>
        <v>1758754</v>
      </c>
      <c r="C22" s="61">
        <f>+oferta!C22*HTOCOEF!C22</f>
        <v>291605</v>
      </c>
      <c r="D22" s="61">
        <f>+oferta!D22*HTOCOEF!D22</f>
        <v>342108</v>
      </c>
      <c r="E22" s="61">
        <f>+oferta!E22*HTOCOEF!E22</f>
        <v>222694</v>
      </c>
      <c r="F22" s="61">
        <f>+oferta!F22*HTOCOEF!F22</f>
        <v>309748</v>
      </c>
      <c r="G22" s="61">
        <f>+oferta!G22*HTOCOEF!G22</f>
        <v>136261</v>
      </c>
      <c r="H22" s="61">
        <f>+oferta!H22*HTOCOEF!H22</f>
        <v>105039</v>
      </c>
      <c r="I22" s="67">
        <f>+oferta!I22*HTOCOEF!I22</f>
        <v>65.349999999999994</v>
      </c>
      <c r="J22" s="67">
        <f>+oferta!J22*HTOCOEF!J22</f>
        <v>59.49</v>
      </c>
      <c r="K22" s="67">
        <f>+oferta!K22*HTOCOEF!K22</f>
        <v>89.14</v>
      </c>
      <c r="L22" s="67">
        <f>+oferta!L22*HTOCOEF!L22</f>
        <v>75.53</v>
      </c>
      <c r="M22" s="67">
        <f>+oferta!M22*HTOCOEF!M22</f>
        <v>71.56</v>
      </c>
      <c r="N22" s="67">
        <f>+oferta!N22*HTOCOEF!N22</f>
        <v>69.83</v>
      </c>
      <c r="O22" s="67">
        <f>+oferta!O22*HTOCOEF!O22</f>
        <v>45.72</v>
      </c>
      <c r="P22" s="61">
        <f>+oferta!P22*HTOCOEF!P22</f>
        <v>234376</v>
      </c>
      <c r="Q22" s="61">
        <f>+oferta!Q22*HTOCOEF!Q22</f>
        <v>37778</v>
      </c>
      <c r="R22" s="61">
        <f>+oferta!R22*HTOCOEF!R22</f>
        <v>49287</v>
      </c>
      <c r="S22" s="61">
        <f>+oferta!S22*HTOCOEF!S22</f>
        <v>37602</v>
      </c>
      <c r="T22" s="61">
        <f>+oferta!T22*HTOCOEF!T22</f>
        <v>39309</v>
      </c>
      <c r="U22" s="61">
        <f>+oferta!U22*HTOCOEF!U22</f>
        <v>16792</v>
      </c>
      <c r="V22" s="61">
        <f>+oferta!V22*HTOCOEF!V22</f>
        <v>13665</v>
      </c>
      <c r="W22" s="61">
        <f>+oferta!W22*HTOCOEF!W22</f>
        <v>41195</v>
      </c>
      <c r="X22" s="61">
        <f>+oferta!X22*HTOCOEF!X22</f>
        <v>49251</v>
      </c>
      <c r="Y22" s="61">
        <f>+oferta!Y22*HTOCOEF!Y22</f>
        <v>10381</v>
      </c>
      <c r="Z22" s="61">
        <f>+oferta!Z22*HTOCOEF!Z22</f>
        <v>30855</v>
      </c>
      <c r="AA22" s="61">
        <f>+oferta!AA22*HTOCOEF!AA22</f>
        <v>28592</v>
      </c>
      <c r="AB22" s="61">
        <f>+oferta!AB22*HTOCOEF!AB22</f>
        <v>8979</v>
      </c>
      <c r="AC22" s="61">
        <f>+oferta!AC22*HTOCOEF!AC22</f>
        <v>95896</v>
      </c>
      <c r="AD22" s="61">
        <f>+oferta!AD22*HTOCOEF!AD22</f>
        <v>26456</v>
      </c>
      <c r="AE22" s="67">
        <f>+oferta!AE22*HTOCOEF!AE22</f>
        <v>62.33</v>
      </c>
      <c r="AF22" s="67">
        <f>+oferta!AF22*HTOCOEF!AF22</f>
        <v>62.24</v>
      </c>
      <c r="AG22" s="67">
        <f>+oferta!AG22*HTOCOEF!AG22</f>
        <v>34.64</v>
      </c>
      <c r="AH22" s="67">
        <f>+oferta!AH22*HTOCOEF!AH22</f>
        <v>46.79</v>
      </c>
      <c r="AI22" s="67">
        <f>+oferta!AI22*HTOCOEF!AI22</f>
        <v>64.28</v>
      </c>
      <c r="AJ22" s="67">
        <f>+oferta!AJ22*HTOCOEF!AJ22</f>
        <v>24.34</v>
      </c>
      <c r="AK22" s="67">
        <f>+oferta!AK22*HTOCOEF!AK22</f>
        <v>71.33</v>
      </c>
      <c r="AL22" s="67">
        <f>+oferta!AL22*HTOCOEF!AL22</f>
        <v>38.39</v>
      </c>
      <c r="AM22" s="61">
        <f>+oferta!AM22*HTOCOEF!AM22</f>
        <v>4256</v>
      </c>
      <c r="AN22" s="61">
        <f>+oferta!AN22*HTOCOEF!AN22</f>
        <v>6925</v>
      </c>
      <c r="AO22" s="61">
        <f>+oferta!AO22*HTOCOEF!AO22</f>
        <v>1170</v>
      </c>
      <c r="AP22" s="61">
        <f>+oferta!AP22*HTOCOEF!AP22</f>
        <v>3271</v>
      </c>
      <c r="AQ22" s="61">
        <f>+oferta!AQ22*HTOCOEF!AQ22</f>
        <v>3840</v>
      </c>
      <c r="AR22" s="61">
        <f>+oferta!AR22*HTOCOEF!AR22</f>
        <v>1002</v>
      </c>
      <c r="AS22" s="61">
        <f>+oferta!AS22*HTOCOEF!AS22</f>
        <v>13944</v>
      </c>
      <c r="AT22" s="61">
        <f>+oferta!AT22*HTOCOEF!AT22</f>
        <v>3370</v>
      </c>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row>
    <row r="23" spans="1:91" s="62" customFormat="1" x14ac:dyDescent="0.3">
      <c r="A23" s="60" t="s">
        <v>19</v>
      </c>
      <c r="B23" s="61">
        <f>+oferta!B23*HTOCOEF!B23</f>
        <v>1757259</v>
      </c>
      <c r="C23" s="61">
        <f>+oferta!C23*HTOCOEF!C23</f>
        <v>291564</v>
      </c>
      <c r="D23" s="61">
        <f>+oferta!D23*HTOCOEF!D23</f>
        <v>342237</v>
      </c>
      <c r="E23" s="61">
        <f>+oferta!E23*HTOCOEF!E23</f>
        <v>224307</v>
      </c>
      <c r="F23" s="61">
        <f>+oferta!F23*HTOCOEF!F23</f>
        <v>310338</v>
      </c>
      <c r="G23" s="61">
        <f>+oferta!G23*HTOCOEF!G23</f>
        <v>136028</v>
      </c>
      <c r="H23" s="61">
        <f>+oferta!H23*HTOCOEF!H23</f>
        <v>102338</v>
      </c>
      <c r="I23" s="67">
        <f>+oferta!I23*HTOCOEF!I23</f>
        <v>71.94</v>
      </c>
      <c r="J23" s="67">
        <f>+oferta!J23*HTOCOEF!J23</f>
        <v>68.150000000000006</v>
      </c>
      <c r="K23" s="67">
        <f>+oferta!K23*HTOCOEF!K23</f>
        <v>91.46</v>
      </c>
      <c r="L23" s="67">
        <f>+oferta!L23*HTOCOEF!L23</f>
        <v>79.7</v>
      </c>
      <c r="M23" s="67">
        <f>+oferta!M23*HTOCOEF!M23</f>
        <v>79.010000000000005</v>
      </c>
      <c r="N23" s="67">
        <f>+oferta!N23*HTOCOEF!N23</f>
        <v>78.510000000000005</v>
      </c>
      <c r="O23" s="67">
        <f>+oferta!O23*HTOCOEF!O23</f>
        <v>41.98</v>
      </c>
      <c r="P23" s="61">
        <f>+oferta!P23*HTOCOEF!P23</f>
        <v>238807</v>
      </c>
      <c r="Q23" s="61">
        <f>+oferta!Q23*HTOCOEF!Q23</f>
        <v>39229</v>
      </c>
      <c r="R23" s="61">
        <f>+oferta!R23*HTOCOEF!R23</f>
        <v>49732</v>
      </c>
      <c r="S23" s="61">
        <f>+oferta!S23*HTOCOEF!S23</f>
        <v>38293</v>
      </c>
      <c r="T23" s="61">
        <f>+oferta!T23*HTOCOEF!T23</f>
        <v>39883</v>
      </c>
      <c r="U23" s="61">
        <f>+oferta!U23*HTOCOEF!U23</f>
        <v>17239</v>
      </c>
      <c r="V23" s="61">
        <f>+oferta!V23*HTOCOEF!V23</f>
        <v>13266</v>
      </c>
      <c r="W23" s="61">
        <f>+oferta!W23*HTOCOEF!W23</f>
        <v>41195</v>
      </c>
      <c r="X23" s="61">
        <f>+oferta!X23*HTOCOEF!X23</f>
        <v>49262</v>
      </c>
      <c r="Y23" s="61">
        <f>+oferta!Y23*HTOCOEF!Y23</f>
        <v>10369</v>
      </c>
      <c r="Z23" s="61">
        <f>+oferta!Z23*HTOCOEF!Z23</f>
        <v>30394</v>
      </c>
      <c r="AA23" s="61">
        <f>+oferta!AA23*HTOCOEF!AA23</f>
        <v>28716</v>
      </c>
      <c r="AB23" s="61">
        <f>+oferta!AB23*HTOCOEF!AB23</f>
        <v>9030</v>
      </c>
      <c r="AC23" s="61">
        <f>+oferta!AC23*HTOCOEF!AC23</f>
        <v>96337</v>
      </c>
      <c r="AD23" s="61">
        <f>+oferta!AD23*HTOCOEF!AD23</f>
        <v>26261</v>
      </c>
      <c r="AE23" s="67">
        <f>+oferta!AE23*HTOCOEF!AE23</f>
        <v>71.12</v>
      </c>
      <c r="AF23" s="67">
        <f>+oferta!AF23*HTOCOEF!AF23</f>
        <v>73.39</v>
      </c>
      <c r="AG23" s="67">
        <f>+oferta!AG23*HTOCOEF!AG23</f>
        <v>39.49</v>
      </c>
      <c r="AH23" s="67">
        <f>+oferta!AH23*HTOCOEF!AH23</f>
        <v>53.98</v>
      </c>
      <c r="AI23" s="67">
        <f>+oferta!AI23*HTOCOEF!AI23</f>
        <v>73.11</v>
      </c>
      <c r="AJ23" s="67">
        <f>+oferta!AJ23*HTOCOEF!AJ23</f>
        <v>28.01</v>
      </c>
      <c r="AK23" s="67">
        <f>+oferta!AK23*HTOCOEF!AK23</f>
        <v>80.97</v>
      </c>
      <c r="AL23" s="67">
        <f>+oferta!AL23*HTOCOEF!AL23</f>
        <v>42.71</v>
      </c>
      <c r="AM23" s="61">
        <f>+oferta!AM23*HTOCOEF!AM23</f>
        <v>4523</v>
      </c>
      <c r="AN23" s="61">
        <f>+oferta!AN23*HTOCOEF!AN23</f>
        <v>7195</v>
      </c>
      <c r="AO23" s="61">
        <f>+oferta!AO23*HTOCOEF!AO23</f>
        <v>1146</v>
      </c>
      <c r="AP23" s="61">
        <f>+oferta!AP23*HTOCOEF!AP23</f>
        <v>3270</v>
      </c>
      <c r="AQ23" s="61">
        <f>+oferta!AQ23*HTOCOEF!AQ23</f>
        <v>4063</v>
      </c>
      <c r="AR23" s="61">
        <f>+oferta!AR23*HTOCOEF!AR23</f>
        <v>982</v>
      </c>
      <c r="AS23" s="61">
        <f>+oferta!AS23*HTOCOEF!AS23</f>
        <v>14733</v>
      </c>
      <c r="AT23" s="61">
        <f>+oferta!AT23*HTOCOEF!AT23</f>
        <v>3318</v>
      </c>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row>
    <row r="24" spans="1:91" s="62" customFormat="1" x14ac:dyDescent="0.3">
      <c r="A24" s="60" t="s">
        <v>20</v>
      </c>
      <c r="B24" s="61">
        <f>+oferta!B24*HTOCOEF!B24</f>
        <v>1733689</v>
      </c>
      <c r="C24" s="61">
        <f>+oferta!C24*HTOCOEF!C24</f>
        <v>288140</v>
      </c>
      <c r="D24" s="61">
        <f>+oferta!D24*HTOCOEF!D24</f>
        <v>340292</v>
      </c>
      <c r="E24" s="61">
        <f>+oferta!E24*HTOCOEF!E24</f>
        <v>224485</v>
      </c>
      <c r="F24" s="61">
        <f>+oferta!F24*HTOCOEF!F24</f>
        <v>300992</v>
      </c>
      <c r="G24" s="61">
        <f>+oferta!G24*HTOCOEF!G24</f>
        <v>133459</v>
      </c>
      <c r="H24" s="61">
        <f>+oferta!H24*HTOCOEF!H24</f>
        <v>105969</v>
      </c>
      <c r="I24" s="67">
        <f>+oferta!I24*HTOCOEF!I24</f>
        <v>61.65</v>
      </c>
      <c r="J24" s="67">
        <f>+oferta!J24*HTOCOEF!J24</f>
        <v>57.32</v>
      </c>
      <c r="K24" s="67">
        <f>+oferta!K24*HTOCOEF!K24</f>
        <v>82</v>
      </c>
      <c r="L24" s="67">
        <f>+oferta!L24*HTOCOEF!L24</f>
        <v>71.040000000000006</v>
      </c>
      <c r="M24" s="67">
        <f>+oferta!M24*HTOCOEF!M24</f>
        <v>64.47</v>
      </c>
      <c r="N24" s="67">
        <f>+oferta!N24*HTOCOEF!N24</f>
        <v>64.099999999999994</v>
      </c>
      <c r="O24" s="67">
        <f>+oferta!O24*HTOCOEF!O24</f>
        <v>51.6</v>
      </c>
      <c r="P24" s="61">
        <f>+oferta!P24*HTOCOEF!P24</f>
        <v>227463</v>
      </c>
      <c r="Q24" s="61">
        <f>+oferta!Q24*HTOCOEF!Q24</f>
        <v>36563</v>
      </c>
      <c r="R24" s="61">
        <f>+oferta!R24*HTOCOEF!R24</f>
        <v>47829</v>
      </c>
      <c r="S24" s="61">
        <f>+oferta!S24*HTOCOEF!S24</f>
        <v>38146</v>
      </c>
      <c r="T24" s="61">
        <f>+oferta!T24*HTOCOEF!T24</f>
        <v>37121</v>
      </c>
      <c r="U24" s="61">
        <f>+oferta!U24*HTOCOEF!U24</f>
        <v>15877</v>
      </c>
      <c r="V24" s="61">
        <f>+oferta!V24*HTOCOEF!V24</f>
        <v>13689</v>
      </c>
      <c r="W24" s="61">
        <f>+oferta!W24*HTOCOEF!W24</f>
        <v>38158</v>
      </c>
      <c r="X24" s="61">
        <f>+oferta!X24*HTOCOEF!X24</f>
        <v>48468</v>
      </c>
      <c r="Y24" s="61">
        <f>+oferta!Y24*HTOCOEF!Y24</f>
        <v>10630</v>
      </c>
      <c r="Z24" s="61">
        <f>+oferta!Z24*HTOCOEF!Z24</f>
        <v>30280</v>
      </c>
      <c r="AA24" s="61">
        <f>+oferta!AA24*HTOCOEF!AA24</f>
        <v>28389</v>
      </c>
      <c r="AB24" s="61">
        <f>+oferta!AB24*HTOCOEF!AB24</f>
        <v>9085</v>
      </c>
      <c r="AC24" s="61">
        <f>+oferta!AC24*HTOCOEF!AC24</f>
        <v>95851</v>
      </c>
      <c r="AD24" s="61">
        <f>+oferta!AD24*HTOCOEF!AD24</f>
        <v>27280</v>
      </c>
      <c r="AE24" s="67">
        <f>+oferta!AE24*HTOCOEF!AE24</f>
        <v>47.99</v>
      </c>
      <c r="AF24" s="67">
        <f>+oferta!AF24*HTOCOEF!AF24</f>
        <v>55.94</v>
      </c>
      <c r="AG24" s="67">
        <f>+oferta!AG24*HTOCOEF!AG24</f>
        <v>48.55</v>
      </c>
      <c r="AH24" s="67">
        <f>+oferta!AH24*HTOCOEF!AH24</f>
        <v>55.16</v>
      </c>
      <c r="AI24" s="67">
        <f>+oferta!AI24*HTOCOEF!AI24</f>
        <v>52.1</v>
      </c>
      <c r="AJ24" s="67">
        <f>+oferta!AJ24*HTOCOEF!AJ24</f>
        <v>28.55</v>
      </c>
      <c r="AK24" s="67">
        <f>+oferta!AK24*HTOCOEF!AK24</f>
        <v>68.73</v>
      </c>
      <c r="AL24" s="67">
        <f>+oferta!AL24*HTOCOEF!AL24</f>
        <v>53.57</v>
      </c>
      <c r="AM24" s="61">
        <f>+oferta!AM24*HTOCOEF!AM24</f>
        <v>3453</v>
      </c>
      <c r="AN24" s="61">
        <f>+oferta!AN24*HTOCOEF!AN24</f>
        <v>6604</v>
      </c>
      <c r="AO24" s="61">
        <f>+oferta!AO24*HTOCOEF!AO24</f>
        <v>1219</v>
      </c>
      <c r="AP24" s="61">
        <f>+oferta!AP24*HTOCOEF!AP24</f>
        <v>3202</v>
      </c>
      <c r="AQ24" s="61">
        <f>+oferta!AQ24*HTOCOEF!AQ24</f>
        <v>3721</v>
      </c>
      <c r="AR24" s="61">
        <f>+oferta!AR24*HTOCOEF!AR24</f>
        <v>975</v>
      </c>
      <c r="AS24" s="61">
        <f>+oferta!AS24*HTOCOEF!AS24</f>
        <v>13734</v>
      </c>
      <c r="AT24" s="61">
        <f>+oferta!AT24*HTOCOEF!AT24</f>
        <v>3656</v>
      </c>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row>
    <row r="25" spans="1:91" s="62" customFormat="1" x14ac:dyDescent="0.3">
      <c r="A25" s="60" t="s">
        <v>21</v>
      </c>
      <c r="B25" s="61">
        <f>+oferta!B25*HTOCOEF!B25</f>
        <v>1527030</v>
      </c>
      <c r="C25" s="61">
        <f>+oferta!C25*HTOCOEF!C25</f>
        <v>257678</v>
      </c>
      <c r="D25" s="61">
        <f>+oferta!D25*HTOCOEF!D25</f>
        <v>258218</v>
      </c>
      <c r="E25" s="61">
        <f>+oferta!E25*HTOCOEF!E25</f>
        <v>224702</v>
      </c>
      <c r="F25" s="61">
        <f>+oferta!F25*HTOCOEF!F25</f>
        <v>238314</v>
      </c>
      <c r="G25" s="61">
        <f>+oferta!G25*HTOCOEF!G25</f>
        <v>123806</v>
      </c>
      <c r="H25" s="61">
        <f>+oferta!H25*HTOCOEF!H25</f>
        <v>106811</v>
      </c>
      <c r="I25" s="67">
        <f>+oferta!I25*HTOCOEF!I25</f>
        <v>52.19</v>
      </c>
      <c r="J25" s="67">
        <f>+oferta!J25*HTOCOEF!J25</f>
        <v>46.44</v>
      </c>
      <c r="K25" s="67">
        <f>+oferta!K25*HTOCOEF!K25</f>
        <v>60.85</v>
      </c>
      <c r="L25" s="67">
        <f>+oferta!L25*HTOCOEF!L25</f>
        <v>73.86</v>
      </c>
      <c r="M25" s="67">
        <f>+oferta!M25*HTOCOEF!M25</f>
        <v>53.45</v>
      </c>
      <c r="N25" s="67">
        <f>+oferta!N25*HTOCOEF!N25</f>
        <v>52.88</v>
      </c>
      <c r="O25" s="67">
        <f>+oferta!O25*HTOCOEF!O25</f>
        <v>52.91</v>
      </c>
      <c r="P25" s="61">
        <f>+oferta!P25*HTOCOEF!P25</f>
        <v>191262</v>
      </c>
      <c r="Q25" s="61">
        <f>+oferta!Q25*HTOCOEF!Q25</f>
        <v>30010</v>
      </c>
      <c r="R25" s="61">
        <f>+oferta!R25*HTOCOEF!R25</f>
        <v>31160</v>
      </c>
      <c r="S25" s="61">
        <f>+oferta!S25*HTOCOEF!S25</f>
        <v>38476</v>
      </c>
      <c r="T25" s="61">
        <f>+oferta!T25*HTOCOEF!T25</f>
        <v>28882</v>
      </c>
      <c r="U25" s="61">
        <f>+oferta!U25*HTOCOEF!U25</f>
        <v>13850</v>
      </c>
      <c r="V25" s="61">
        <f>+oferta!V25*HTOCOEF!V25</f>
        <v>13924</v>
      </c>
      <c r="W25" s="61">
        <f>+oferta!W25*HTOCOEF!W25</f>
        <v>26186</v>
      </c>
      <c r="X25" s="61">
        <f>+oferta!X25*HTOCOEF!X25</f>
        <v>45081</v>
      </c>
      <c r="Y25" s="61">
        <f>+oferta!Y25*HTOCOEF!Y25</f>
        <v>10865</v>
      </c>
      <c r="Z25" s="61">
        <f>+oferta!Z25*HTOCOEF!Z25</f>
        <v>28952</v>
      </c>
      <c r="AA25" s="61">
        <f>+oferta!AA25*HTOCOEF!AA25</f>
        <v>22247</v>
      </c>
      <c r="AB25" s="61">
        <f>+oferta!AB25*HTOCOEF!AB25</f>
        <v>9032</v>
      </c>
      <c r="AC25" s="61">
        <f>+oferta!AC25*HTOCOEF!AC25</f>
        <v>87821</v>
      </c>
      <c r="AD25" s="61">
        <f>+oferta!AD25*HTOCOEF!AD25</f>
        <v>27495</v>
      </c>
      <c r="AE25" s="67">
        <f>+oferta!AE25*HTOCOEF!AE25</f>
        <v>29.95</v>
      </c>
      <c r="AF25" s="67">
        <f>+oferta!AF25*HTOCOEF!AF25</f>
        <v>40.4</v>
      </c>
      <c r="AG25" s="67">
        <f>+oferta!AG25*HTOCOEF!AG25</f>
        <v>44.93</v>
      </c>
      <c r="AH25" s="67">
        <f>+oferta!AH25*HTOCOEF!AH25</f>
        <v>47.28</v>
      </c>
      <c r="AI25" s="67">
        <f>+oferta!AI25*HTOCOEF!AI25</f>
        <v>34.270000000000003</v>
      </c>
      <c r="AJ25" s="67">
        <f>+oferta!AJ25*HTOCOEF!AJ25</f>
        <v>24.65</v>
      </c>
      <c r="AK25" s="67">
        <f>+oferta!AK25*HTOCOEF!AK25</f>
        <v>58.57</v>
      </c>
      <c r="AL25" s="67">
        <f>+oferta!AL25*HTOCOEF!AL25</f>
        <v>50.05</v>
      </c>
      <c r="AM25" s="61">
        <f>+oferta!AM25*HTOCOEF!AM25</f>
        <v>2079</v>
      </c>
      <c r="AN25" s="61">
        <f>+oferta!AN25*HTOCOEF!AN25</f>
        <v>5282</v>
      </c>
      <c r="AO25" s="61">
        <f>+oferta!AO25*HTOCOEF!AO25</f>
        <v>1219</v>
      </c>
      <c r="AP25" s="61">
        <f>+oferta!AP25*HTOCOEF!AP25</f>
        <v>2865</v>
      </c>
      <c r="AQ25" s="61">
        <f>+oferta!AQ25*HTOCOEF!AQ25</f>
        <v>2241</v>
      </c>
      <c r="AR25" s="61">
        <f>+oferta!AR25*HTOCOEF!AR25</f>
        <v>954</v>
      </c>
      <c r="AS25" s="61">
        <f>+oferta!AS25*HTOCOEF!AS25</f>
        <v>11823</v>
      </c>
      <c r="AT25" s="61">
        <f>+oferta!AT25*HTOCOEF!AT25</f>
        <v>3548</v>
      </c>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row>
    <row r="26" spans="1:91" s="62" customFormat="1" x14ac:dyDescent="0.3">
      <c r="A26" s="60" t="s">
        <v>22</v>
      </c>
      <c r="B26" s="61">
        <f>+oferta!B26*HTOCOEF!B26</f>
        <v>1124383</v>
      </c>
      <c r="C26" s="61">
        <f>+oferta!C26*HTOCOEF!C26</f>
        <v>190149</v>
      </c>
      <c r="D26" s="61">
        <f>+oferta!D26*HTOCOEF!D26</f>
        <v>26632</v>
      </c>
      <c r="E26" s="61">
        <f>+oferta!E26*HTOCOEF!E26</f>
        <v>228480</v>
      </c>
      <c r="F26" s="61">
        <f>+oferta!F26*HTOCOEF!F26</f>
        <v>168381</v>
      </c>
      <c r="G26" s="61">
        <f>+oferta!G26*HTOCOEF!G26</f>
        <v>108339</v>
      </c>
      <c r="H26" s="61">
        <f>+oferta!H26*HTOCOEF!H26</f>
        <v>106883</v>
      </c>
      <c r="I26" s="67">
        <f>+oferta!I26*HTOCOEF!I26</f>
        <v>44.4</v>
      </c>
      <c r="J26" s="67">
        <f>+oferta!J26*HTOCOEF!J26</f>
        <v>35.36</v>
      </c>
      <c r="K26" s="67">
        <f>+oferta!K26*HTOCOEF!K26</f>
        <v>41.05</v>
      </c>
      <c r="L26" s="67">
        <f>+oferta!L26*HTOCOEF!L26</f>
        <v>75.739999999999995</v>
      </c>
      <c r="M26" s="67">
        <f>+oferta!M26*HTOCOEF!M26</f>
        <v>40.33</v>
      </c>
      <c r="N26" s="67">
        <f>+oferta!N26*HTOCOEF!N26</f>
        <v>45.57</v>
      </c>
      <c r="O26" s="67">
        <f>+oferta!O26*HTOCOEF!O26</f>
        <v>46.3</v>
      </c>
      <c r="P26" s="61">
        <f>+oferta!P26*HTOCOEF!P26</f>
        <v>142685</v>
      </c>
      <c r="Q26" s="61">
        <f>+oferta!Q26*HTOCOEF!Q26</f>
        <v>21165</v>
      </c>
      <c r="R26" s="61">
        <f>+oferta!R26*HTOCOEF!R26</f>
        <v>3740</v>
      </c>
      <c r="S26" s="61">
        <f>+oferta!S26*HTOCOEF!S26</f>
        <v>39085</v>
      </c>
      <c r="T26" s="61">
        <f>+oferta!T26*HTOCOEF!T26</f>
        <v>21404</v>
      </c>
      <c r="U26" s="61">
        <f>+oferta!U26*HTOCOEF!U26</f>
        <v>11538</v>
      </c>
      <c r="V26" s="61">
        <f>+oferta!V26*HTOCOEF!V26</f>
        <v>13565</v>
      </c>
      <c r="W26" s="61">
        <f>+oferta!W26*HTOCOEF!W26</f>
        <v>16330</v>
      </c>
      <c r="X26" s="61">
        <f>+oferta!X26*HTOCOEF!X26</f>
        <v>27913</v>
      </c>
      <c r="Y26" s="61">
        <f>+oferta!Y26*HTOCOEF!Y26</f>
        <v>10920</v>
      </c>
      <c r="Z26" s="61">
        <f>+oferta!Z26*HTOCOEF!Z26</f>
        <v>27016</v>
      </c>
      <c r="AA26" s="61">
        <f>+oferta!AA26*HTOCOEF!AA26</f>
        <v>12005</v>
      </c>
      <c r="AB26" s="61">
        <f>+oferta!AB26*HTOCOEF!AB26</f>
        <v>8941</v>
      </c>
      <c r="AC26" s="61">
        <f>+oferta!AC26*HTOCOEF!AC26</f>
        <v>59529</v>
      </c>
      <c r="AD26" s="61">
        <f>+oferta!AD26*HTOCOEF!AD26</f>
        <v>27496</v>
      </c>
      <c r="AE26" s="67">
        <f>+oferta!AE26*HTOCOEF!AE26</f>
        <v>27.33</v>
      </c>
      <c r="AF26" s="67">
        <f>+oferta!AF26*HTOCOEF!AF26</f>
        <v>24.99</v>
      </c>
      <c r="AG26" s="67">
        <f>+oferta!AG26*HTOCOEF!AG26</f>
        <v>36.31</v>
      </c>
      <c r="AH26" s="67">
        <f>+oferta!AH26*HTOCOEF!AH26</f>
        <v>38.89</v>
      </c>
      <c r="AI26" s="67">
        <f>+oferta!AI26*HTOCOEF!AI26</f>
        <v>29.41</v>
      </c>
      <c r="AJ26" s="67">
        <f>+oferta!AJ26*HTOCOEF!AJ26</f>
        <v>24.28</v>
      </c>
      <c r="AK26" s="67">
        <f>+oferta!AK26*HTOCOEF!AK26</f>
        <v>41.97</v>
      </c>
      <c r="AL26" s="67">
        <f>+oferta!AL26*HTOCOEF!AL26</f>
        <v>38.700000000000003</v>
      </c>
      <c r="AM26" s="61">
        <f>+oferta!AM26*HTOCOEF!AM26</f>
        <v>1297</v>
      </c>
      <c r="AN26" s="61">
        <f>+oferta!AN26*HTOCOEF!AN26</f>
        <v>2807</v>
      </c>
      <c r="AO26" s="61">
        <f>+oferta!AO26*HTOCOEF!AO26</f>
        <v>1206</v>
      </c>
      <c r="AP26" s="61">
        <f>+oferta!AP26*HTOCOEF!AP26</f>
        <v>2611</v>
      </c>
      <c r="AQ26" s="61">
        <f>+oferta!AQ26*HTOCOEF!AQ26</f>
        <v>943</v>
      </c>
      <c r="AR26" s="61">
        <f>+oferta!AR26*HTOCOEF!AR26</f>
        <v>926</v>
      </c>
      <c r="AS26" s="61">
        <f>+oferta!AS26*HTOCOEF!AS26</f>
        <v>7888</v>
      </c>
      <c r="AT26" s="61">
        <f>+oferta!AT26*HTOCOEF!AT26</f>
        <v>3488</v>
      </c>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row>
    <row r="27" spans="1:91" s="62" customFormat="1" x14ac:dyDescent="0.3">
      <c r="A27" s="60" t="s">
        <v>23</v>
      </c>
      <c r="B27" s="61">
        <f>+oferta!B27*HTOCOEF!B27</f>
        <v>1085730</v>
      </c>
      <c r="C27" s="61">
        <f>+oferta!C27*HTOCOEF!C27</f>
        <v>181927</v>
      </c>
      <c r="D27" s="61">
        <f>+oferta!D27*HTOCOEF!D27</f>
        <v>19773</v>
      </c>
      <c r="E27" s="61">
        <f>+oferta!E27*HTOCOEF!E27</f>
        <v>229285</v>
      </c>
      <c r="F27" s="61">
        <f>+oferta!F27*HTOCOEF!F27</f>
        <v>167562</v>
      </c>
      <c r="G27" s="61">
        <f>+oferta!G27*HTOCOEF!G27</f>
        <v>101523</v>
      </c>
      <c r="H27" s="61">
        <f>+oferta!H27*HTOCOEF!H27</f>
        <v>106476</v>
      </c>
      <c r="I27" s="67">
        <f>+oferta!I27*HTOCOEF!I27</f>
        <v>40.020000000000003</v>
      </c>
      <c r="J27" s="67">
        <f>+oferta!J27*HTOCOEF!J27</f>
        <v>30.5</v>
      </c>
      <c r="K27" s="67">
        <f>+oferta!K27*HTOCOEF!K27</f>
        <v>31.66</v>
      </c>
      <c r="L27" s="67">
        <f>+oferta!L27*HTOCOEF!L27</f>
        <v>71.53</v>
      </c>
      <c r="M27" s="67">
        <f>+oferta!M27*HTOCOEF!M27</f>
        <v>35.729999999999997</v>
      </c>
      <c r="N27" s="67">
        <f>+oferta!N27*HTOCOEF!N27</f>
        <v>36.93</v>
      </c>
      <c r="O27" s="67">
        <f>+oferta!O27*HTOCOEF!O27</f>
        <v>43.82</v>
      </c>
      <c r="P27" s="61">
        <f>+oferta!P27*HTOCOEF!P27</f>
        <v>137518</v>
      </c>
      <c r="Q27" s="61">
        <f>+oferta!Q27*HTOCOEF!Q27</f>
        <v>19861</v>
      </c>
      <c r="R27" s="61">
        <f>+oferta!R27*HTOCOEF!R27</f>
        <v>2845</v>
      </c>
      <c r="S27" s="61">
        <f>+oferta!S27*HTOCOEF!S27</f>
        <v>39279</v>
      </c>
      <c r="T27" s="61">
        <f>+oferta!T27*HTOCOEF!T27</f>
        <v>21663</v>
      </c>
      <c r="U27" s="61">
        <f>+oferta!U27*HTOCOEF!U27</f>
        <v>10551</v>
      </c>
      <c r="V27" s="61">
        <f>+oferta!V27*HTOCOEF!V27</f>
        <v>13370</v>
      </c>
      <c r="W27" s="61">
        <f>+oferta!W27*HTOCOEF!W27</f>
        <v>16414</v>
      </c>
      <c r="X27" s="61">
        <f>+oferta!X27*HTOCOEF!X27</f>
        <v>24632</v>
      </c>
      <c r="Y27" s="61">
        <f>+oferta!Y27*HTOCOEF!Y27</f>
        <v>10934</v>
      </c>
      <c r="Z27" s="61">
        <f>+oferta!Z27*HTOCOEF!Z27</f>
        <v>29742</v>
      </c>
      <c r="AA27" s="61">
        <f>+oferta!AA27*HTOCOEF!AA27</f>
        <v>8852</v>
      </c>
      <c r="AB27" s="61">
        <f>+oferta!AB27*HTOCOEF!AB27</f>
        <v>8668</v>
      </c>
      <c r="AC27" s="61">
        <f>+oferta!AC27*HTOCOEF!AC27</f>
        <v>55275</v>
      </c>
      <c r="AD27" s="61">
        <f>+oferta!AD27*HTOCOEF!AD27</f>
        <v>27410</v>
      </c>
      <c r="AE27" s="67">
        <f>+oferta!AE27*HTOCOEF!AE27</f>
        <v>18.63</v>
      </c>
      <c r="AF27" s="67">
        <f>+oferta!AF27*HTOCOEF!AF27</f>
        <v>21.71</v>
      </c>
      <c r="AG27" s="67">
        <f>+oferta!AG27*HTOCOEF!AG27</f>
        <v>33.36</v>
      </c>
      <c r="AH27" s="67">
        <f>+oferta!AH27*HTOCOEF!AH27</f>
        <v>38.32</v>
      </c>
      <c r="AI27" s="67">
        <f>+oferta!AI27*HTOCOEF!AI27</f>
        <v>18.02</v>
      </c>
      <c r="AJ27" s="67">
        <f>+oferta!AJ27*HTOCOEF!AJ27</f>
        <v>18.27</v>
      </c>
      <c r="AK27" s="67">
        <f>+oferta!AK27*HTOCOEF!AK27</f>
        <v>34.61</v>
      </c>
      <c r="AL27" s="67">
        <f>+oferta!AL27*HTOCOEF!AL27</f>
        <v>35.47</v>
      </c>
      <c r="AM27" s="61">
        <f>+oferta!AM27*HTOCOEF!AM27</f>
        <v>1196</v>
      </c>
      <c r="AN27" s="61">
        <f>+oferta!AN27*HTOCOEF!AN27</f>
        <v>2397</v>
      </c>
      <c r="AO27" s="61">
        <f>+oferta!AO27*HTOCOEF!AO27</f>
        <v>1193</v>
      </c>
      <c r="AP27" s="61">
        <f>+oferta!AP27*HTOCOEF!AP27</f>
        <v>2899</v>
      </c>
      <c r="AQ27" s="61">
        <f>+oferta!AQ27*HTOCOEF!AQ27</f>
        <v>746</v>
      </c>
      <c r="AR27" s="61">
        <f>+oferta!AR27*HTOCOEF!AR27</f>
        <v>860</v>
      </c>
      <c r="AS27" s="61">
        <f>+oferta!AS27*HTOCOEF!AS27</f>
        <v>7137</v>
      </c>
      <c r="AT27" s="61">
        <f>+oferta!AT27*HTOCOEF!AT27</f>
        <v>3434</v>
      </c>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row>
    <row r="28" spans="1:91" s="62" customFormat="1" x14ac:dyDescent="0.3">
      <c r="A28" s="60" t="s">
        <v>24</v>
      </c>
      <c r="B28" s="61">
        <f>+oferta!B28*HTOCOEF!B28</f>
        <v>1066192</v>
      </c>
      <c r="C28" s="61">
        <f>+oferta!C28*HTOCOEF!C28</f>
        <v>181779</v>
      </c>
      <c r="D28" s="61">
        <f>+oferta!D28*HTOCOEF!D28</f>
        <v>19712</v>
      </c>
      <c r="E28" s="61">
        <f>+oferta!E28*HTOCOEF!E28</f>
        <v>230181</v>
      </c>
      <c r="F28" s="61">
        <f>+oferta!F28*HTOCOEF!F28</f>
        <v>157685</v>
      </c>
      <c r="G28" s="61">
        <f>+oferta!G28*HTOCOEF!G28</f>
        <v>99960</v>
      </c>
      <c r="H28" s="61">
        <f>+oferta!H28*HTOCOEF!H28</f>
        <v>106222</v>
      </c>
      <c r="I28" s="67">
        <f>+oferta!I28*HTOCOEF!I28</f>
        <v>38.43</v>
      </c>
      <c r="J28" s="67">
        <f>+oferta!J28*HTOCOEF!J28</f>
        <v>28.99</v>
      </c>
      <c r="K28" s="67">
        <f>+oferta!K28*HTOCOEF!K28</f>
        <v>29.81</v>
      </c>
      <c r="L28" s="67">
        <f>+oferta!L28*HTOCOEF!L28</f>
        <v>75.650000000000006</v>
      </c>
      <c r="M28" s="67">
        <f>+oferta!M28*HTOCOEF!M28</f>
        <v>31.72</v>
      </c>
      <c r="N28" s="67">
        <f>+oferta!N28*HTOCOEF!N28</f>
        <v>33.299999999999997</v>
      </c>
      <c r="O28" s="67">
        <f>+oferta!O28*HTOCOEF!O28</f>
        <v>38.549999999999997</v>
      </c>
      <c r="P28" s="61">
        <f>+oferta!P28*HTOCOEF!P28</f>
        <v>132806</v>
      </c>
      <c r="Q28" s="61">
        <f>+oferta!Q28*HTOCOEF!Q28</f>
        <v>19127</v>
      </c>
      <c r="R28" s="61">
        <f>+oferta!R28*HTOCOEF!R28</f>
        <v>2672</v>
      </c>
      <c r="S28" s="61">
        <f>+oferta!S28*HTOCOEF!S28</f>
        <v>39420</v>
      </c>
      <c r="T28" s="61">
        <f>+oferta!T28*HTOCOEF!T28</f>
        <v>20146</v>
      </c>
      <c r="U28" s="61">
        <f>+oferta!U28*HTOCOEF!U28</f>
        <v>10243</v>
      </c>
      <c r="V28" s="61">
        <f>+oferta!V28*HTOCOEF!V28</f>
        <v>13382</v>
      </c>
      <c r="W28" s="61">
        <f>+oferta!W28*HTOCOEF!W28</f>
        <v>16719</v>
      </c>
      <c r="X28" s="61">
        <f>+oferta!X28*HTOCOEF!X28</f>
        <v>24121</v>
      </c>
      <c r="Y28" s="61">
        <f>+oferta!Y28*HTOCOEF!Y28</f>
        <v>10475</v>
      </c>
      <c r="Z28" s="61">
        <f>+oferta!Z28*HTOCOEF!Z28</f>
        <v>29006</v>
      </c>
      <c r="AA28" s="61">
        <f>+oferta!AA28*HTOCOEF!AA28</f>
        <v>9424</v>
      </c>
      <c r="AB28" s="61">
        <f>+oferta!AB28*HTOCOEF!AB28</f>
        <v>8221</v>
      </c>
      <c r="AC28" s="61">
        <f>+oferta!AC28*HTOCOEF!AC28</f>
        <v>57168</v>
      </c>
      <c r="AD28" s="61">
        <f>+oferta!AD28*HTOCOEF!AD28</f>
        <v>26645</v>
      </c>
      <c r="AE28" s="67">
        <f>+oferta!AE28*HTOCOEF!AE28</f>
        <v>20.76</v>
      </c>
      <c r="AF28" s="67">
        <f>+oferta!AF28*HTOCOEF!AF28</f>
        <v>17.95</v>
      </c>
      <c r="AG28" s="67">
        <f>+oferta!AG28*HTOCOEF!AG28</f>
        <v>28.64</v>
      </c>
      <c r="AH28" s="67">
        <f>+oferta!AH28*HTOCOEF!AH28</f>
        <v>32.89</v>
      </c>
      <c r="AI28" s="67">
        <f>+oferta!AI28*HTOCOEF!AI28</f>
        <v>15.66</v>
      </c>
      <c r="AJ28" s="67">
        <f>+oferta!AJ28*HTOCOEF!AJ28</f>
        <v>14.28</v>
      </c>
      <c r="AK28" s="67">
        <f>+oferta!AK28*HTOCOEF!AK28</f>
        <v>38.369999999999997</v>
      </c>
      <c r="AL28" s="67">
        <f>+oferta!AL28*HTOCOEF!AL28</f>
        <v>29.14</v>
      </c>
      <c r="AM28" s="61">
        <f>+oferta!AM28*HTOCOEF!AM28</f>
        <v>1179</v>
      </c>
      <c r="AN28" s="61">
        <f>+oferta!AN28*HTOCOEF!AN28</f>
        <v>2251</v>
      </c>
      <c r="AO28" s="61">
        <f>+oferta!AO28*HTOCOEF!AO28</f>
        <v>1119</v>
      </c>
      <c r="AP28" s="61">
        <f>+oferta!AP28*HTOCOEF!AP28</f>
        <v>2849</v>
      </c>
      <c r="AQ28" s="61">
        <f>+oferta!AQ28*HTOCOEF!AQ28</f>
        <v>740</v>
      </c>
      <c r="AR28" s="61">
        <f>+oferta!AR28*HTOCOEF!AR28</f>
        <v>825</v>
      </c>
      <c r="AS28" s="61">
        <f>+oferta!AS28*HTOCOEF!AS28</f>
        <v>6875</v>
      </c>
      <c r="AT28" s="61">
        <f>+oferta!AT28*HTOCOEF!AT28</f>
        <v>3291</v>
      </c>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row>
    <row r="29" spans="1:91" s="62" customFormat="1" x14ac:dyDescent="0.3">
      <c r="A29" s="60" t="s">
        <v>25</v>
      </c>
      <c r="B29" s="61">
        <f>+oferta!B29*HTOCOEF!B29</f>
        <v>1130698</v>
      </c>
      <c r="C29" s="61">
        <f>+oferta!C29*HTOCOEF!C29</f>
        <v>203634</v>
      </c>
      <c r="D29" s="61">
        <f>+oferta!D29*HTOCOEF!D29</f>
        <v>39348</v>
      </c>
      <c r="E29" s="61">
        <f>+oferta!E29*HTOCOEF!E29</f>
        <v>230089</v>
      </c>
      <c r="F29" s="61">
        <f>+oferta!F29*HTOCOEF!F29</f>
        <v>164126</v>
      </c>
      <c r="G29" s="61">
        <f>+oferta!G29*HTOCOEF!G29</f>
        <v>104306</v>
      </c>
      <c r="H29" s="61">
        <f>+oferta!H29*HTOCOEF!H29</f>
        <v>106011</v>
      </c>
      <c r="I29" s="67">
        <f>+oferta!I29*HTOCOEF!I29</f>
        <v>43.49</v>
      </c>
      <c r="J29" s="67">
        <f>+oferta!J29*HTOCOEF!J29</f>
        <v>36.6</v>
      </c>
      <c r="K29" s="67">
        <f>+oferta!K29*HTOCOEF!K29</f>
        <v>42.72</v>
      </c>
      <c r="L29" s="67">
        <f>+oferta!L29*HTOCOEF!L29</f>
        <v>77.16</v>
      </c>
      <c r="M29" s="67">
        <f>+oferta!M29*HTOCOEF!M29</f>
        <v>39.15</v>
      </c>
      <c r="N29" s="67">
        <f>+oferta!N29*HTOCOEF!N29</f>
        <v>42.54</v>
      </c>
      <c r="O29" s="67">
        <f>+oferta!O29*HTOCOEF!O29</f>
        <v>43.86</v>
      </c>
      <c r="P29" s="61">
        <f>+oferta!P29*HTOCOEF!P29</f>
        <v>138840</v>
      </c>
      <c r="Q29" s="61">
        <f>+oferta!Q29*HTOCOEF!Q29</f>
        <v>21386</v>
      </c>
      <c r="R29" s="61">
        <f>+oferta!R29*HTOCOEF!R29</f>
        <v>4699</v>
      </c>
      <c r="S29" s="61">
        <f>+oferta!S29*HTOCOEF!S29</f>
        <v>39078</v>
      </c>
      <c r="T29" s="61">
        <f>+oferta!T29*HTOCOEF!T29</f>
        <v>20406</v>
      </c>
      <c r="U29" s="61">
        <f>+oferta!U29*HTOCOEF!U29</f>
        <v>10860</v>
      </c>
      <c r="V29" s="61">
        <f>+oferta!V29*HTOCOEF!V29</f>
        <v>13244</v>
      </c>
      <c r="W29" s="61">
        <f>+oferta!W29*HTOCOEF!W29</f>
        <v>21141</v>
      </c>
      <c r="X29" s="61">
        <f>+oferta!X29*HTOCOEF!X29</f>
        <v>28451</v>
      </c>
      <c r="Y29" s="61">
        <f>+oferta!Y29*HTOCOEF!Y29</f>
        <v>10679</v>
      </c>
      <c r="Z29" s="61">
        <f>+oferta!Z29*HTOCOEF!Z29</f>
        <v>29875</v>
      </c>
      <c r="AA29" s="61">
        <f>+oferta!AA29*HTOCOEF!AA29</f>
        <v>12319</v>
      </c>
      <c r="AB29" s="61">
        <f>+oferta!AB29*HTOCOEF!AB29</f>
        <v>8288</v>
      </c>
      <c r="AC29" s="61">
        <f>+oferta!AC29*HTOCOEF!AC29</f>
        <v>65886</v>
      </c>
      <c r="AD29" s="61">
        <f>+oferta!AD29*HTOCOEF!AD29</f>
        <v>26995</v>
      </c>
      <c r="AE29" s="67">
        <f>+oferta!AE29*HTOCOEF!AE29</f>
        <v>29.42</v>
      </c>
      <c r="AF29" s="67">
        <f>+oferta!AF29*HTOCOEF!AF29</f>
        <v>23.78</v>
      </c>
      <c r="AG29" s="67">
        <f>+oferta!AG29*HTOCOEF!AG29</f>
        <v>33.4</v>
      </c>
      <c r="AH29" s="67">
        <f>+oferta!AH29*HTOCOEF!AH29</f>
        <v>42.43</v>
      </c>
      <c r="AI29" s="67">
        <f>+oferta!AI29*HTOCOEF!AI29</f>
        <v>29.61</v>
      </c>
      <c r="AJ29" s="67">
        <f>+oferta!AJ29*HTOCOEF!AJ29</f>
        <v>19.149999999999999</v>
      </c>
      <c r="AK29" s="67">
        <f>+oferta!AK29*HTOCOEF!AK29</f>
        <v>46.53</v>
      </c>
      <c r="AL29" s="67">
        <f>+oferta!AL29*HTOCOEF!AL29</f>
        <v>34.869999999999997</v>
      </c>
      <c r="AM29" s="61">
        <f>+oferta!AM29*HTOCOEF!AM29</f>
        <v>1648</v>
      </c>
      <c r="AN29" s="61">
        <f>+oferta!AN29*HTOCOEF!AN29</f>
        <v>2622</v>
      </c>
      <c r="AO29" s="61">
        <f>+oferta!AO29*HTOCOEF!AO29</f>
        <v>1155</v>
      </c>
      <c r="AP29" s="61">
        <f>+oferta!AP29*HTOCOEF!AP29</f>
        <v>2945</v>
      </c>
      <c r="AQ29" s="61">
        <f>+oferta!AQ29*HTOCOEF!AQ29</f>
        <v>877</v>
      </c>
      <c r="AR29" s="61">
        <f>+oferta!AR29*HTOCOEF!AR29</f>
        <v>810</v>
      </c>
      <c r="AS29" s="61">
        <f>+oferta!AS29*HTOCOEF!AS29</f>
        <v>7961</v>
      </c>
      <c r="AT29" s="61">
        <f>+oferta!AT29*HTOCOEF!AT29</f>
        <v>3369</v>
      </c>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row>
    <row r="30" spans="1:91" s="62" customFormat="1" x14ac:dyDescent="0.3">
      <c r="A30" s="60" t="s">
        <v>26</v>
      </c>
      <c r="B30" s="61">
        <f>+oferta!B30*HTOCOEF!B30</f>
        <v>1229186</v>
      </c>
      <c r="C30" s="61">
        <f>+oferta!C30*HTOCOEF!C30</f>
        <v>222379</v>
      </c>
      <c r="D30" s="61">
        <f>+oferta!D30*HTOCOEF!D30</f>
        <v>69262</v>
      </c>
      <c r="E30" s="61">
        <f>+oferta!E30*HTOCOEF!E30</f>
        <v>230172</v>
      </c>
      <c r="F30" s="61">
        <f>+oferta!F30*HTOCOEF!F30</f>
        <v>185201</v>
      </c>
      <c r="G30" s="61">
        <f>+oferta!G30*HTOCOEF!G30</f>
        <v>115828</v>
      </c>
      <c r="H30" s="61">
        <f>+oferta!H30*HTOCOEF!H30</f>
        <v>106308</v>
      </c>
      <c r="I30" s="67">
        <f>+oferta!I30*HTOCOEF!I30</f>
        <v>46.35</v>
      </c>
      <c r="J30" s="67">
        <f>+oferta!J30*HTOCOEF!J30</f>
        <v>39.71</v>
      </c>
      <c r="K30" s="67">
        <f>+oferta!K30*HTOCOEF!K30</f>
        <v>51.05</v>
      </c>
      <c r="L30" s="67">
        <f>+oferta!L30*HTOCOEF!L30</f>
        <v>76.599999999999994</v>
      </c>
      <c r="M30" s="67">
        <f>+oferta!M30*HTOCOEF!M30</f>
        <v>44.95</v>
      </c>
      <c r="N30" s="67">
        <f>+oferta!N30*HTOCOEF!N30</f>
        <v>47.12</v>
      </c>
      <c r="O30" s="67">
        <f>+oferta!O30*HTOCOEF!O30</f>
        <v>49.75</v>
      </c>
      <c r="P30" s="61">
        <f>+oferta!P30*HTOCOEF!P30</f>
        <v>152534</v>
      </c>
      <c r="Q30" s="61">
        <f>+oferta!Q30*HTOCOEF!Q30</f>
        <v>24052</v>
      </c>
      <c r="R30" s="61">
        <f>+oferta!R30*HTOCOEF!R30</f>
        <v>9052</v>
      </c>
      <c r="S30" s="61">
        <f>+oferta!S30*HTOCOEF!S30</f>
        <v>39624</v>
      </c>
      <c r="T30" s="61">
        <f>+oferta!T30*HTOCOEF!T30</f>
        <v>22714</v>
      </c>
      <c r="U30" s="61">
        <f>+oferta!U30*HTOCOEF!U30</f>
        <v>12150</v>
      </c>
      <c r="V30" s="61">
        <f>+oferta!V30*HTOCOEF!V30</f>
        <v>13345</v>
      </c>
      <c r="W30" s="61">
        <f>+oferta!W30*HTOCOEF!W30</f>
        <v>24165</v>
      </c>
      <c r="X30" s="61">
        <f>+oferta!X30*HTOCOEF!X30</f>
        <v>31525</v>
      </c>
      <c r="Y30" s="61">
        <f>+oferta!Y30*HTOCOEF!Y30</f>
        <v>10815</v>
      </c>
      <c r="Z30" s="61">
        <f>+oferta!Z30*HTOCOEF!Z30</f>
        <v>31444</v>
      </c>
      <c r="AA30" s="61">
        <f>+oferta!AA30*HTOCOEF!AA30</f>
        <v>17372</v>
      </c>
      <c r="AB30" s="61">
        <f>+oferta!AB30*HTOCOEF!AB30</f>
        <v>8732</v>
      </c>
      <c r="AC30" s="61">
        <f>+oferta!AC30*HTOCOEF!AC30</f>
        <v>71244</v>
      </c>
      <c r="AD30" s="61">
        <f>+oferta!AD30*HTOCOEF!AD30</f>
        <v>27082</v>
      </c>
      <c r="AE30" s="67">
        <f>+oferta!AE30*HTOCOEF!AE30</f>
        <v>35.82</v>
      </c>
      <c r="AF30" s="67">
        <f>+oferta!AF30*HTOCOEF!AF30</f>
        <v>29.32</v>
      </c>
      <c r="AG30" s="67">
        <f>+oferta!AG30*HTOCOEF!AG30</f>
        <v>38.869999999999997</v>
      </c>
      <c r="AH30" s="67">
        <f>+oferta!AH30*HTOCOEF!AH30</f>
        <v>41.81</v>
      </c>
      <c r="AI30" s="67">
        <f>+oferta!AI30*HTOCOEF!AI30</f>
        <v>32.049999999999997</v>
      </c>
      <c r="AJ30" s="67">
        <f>+oferta!AJ30*HTOCOEF!AJ30</f>
        <v>20.18</v>
      </c>
      <c r="AK30" s="67">
        <f>+oferta!AK30*HTOCOEF!AK30</f>
        <v>47.73</v>
      </c>
      <c r="AL30" s="67">
        <f>+oferta!AL30*HTOCOEF!AL30</f>
        <v>43.26</v>
      </c>
      <c r="AM30" s="61">
        <f>+oferta!AM30*HTOCOEF!AM30</f>
        <v>1892</v>
      </c>
      <c r="AN30" s="61">
        <f>+oferta!AN30*HTOCOEF!AN30</f>
        <v>3173</v>
      </c>
      <c r="AO30" s="61">
        <f>+oferta!AO30*HTOCOEF!AO30</f>
        <v>1198</v>
      </c>
      <c r="AP30" s="61">
        <f>+oferta!AP30*HTOCOEF!AP30</f>
        <v>3181</v>
      </c>
      <c r="AQ30" s="61">
        <f>+oferta!AQ30*HTOCOEF!AQ30</f>
        <v>1465</v>
      </c>
      <c r="AR30" s="61">
        <f>+oferta!AR30*HTOCOEF!AR30</f>
        <v>902</v>
      </c>
      <c r="AS30" s="61">
        <f>+oferta!AS30*HTOCOEF!AS30</f>
        <v>8733</v>
      </c>
      <c r="AT30" s="61">
        <f>+oferta!AT30*HTOCOEF!AT30</f>
        <v>3508</v>
      </c>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row>
    <row r="31" spans="1:91" s="62" customFormat="1" x14ac:dyDescent="0.3">
      <c r="A31" s="60" t="s">
        <v>27</v>
      </c>
      <c r="B31" s="61">
        <f>+oferta!B31*HTOCOEF!B31</f>
        <v>1411907</v>
      </c>
      <c r="C31" s="61">
        <f>+oferta!C31*HTOCOEF!C31</f>
        <v>262639</v>
      </c>
      <c r="D31" s="61">
        <f>+oferta!D31*HTOCOEF!D31</f>
        <v>130985</v>
      </c>
      <c r="E31" s="61">
        <f>+oferta!E31*HTOCOEF!E31</f>
        <v>228375</v>
      </c>
      <c r="F31" s="61">
        <f>+oferta!F31*HTOCOEF!F31</f>
        <v>236298</v>
      </c>
      <c r="G31" s="61">
        <f>+oferta!G31*HTOCOEF!G31</f>
        <v>125846</v>
      </c>
      <c r="H31" s="61">
        <f>+oferta!H31*HTOCOEF!H31</f>
        <v>106171</v>
      </c>
      <c r="I31" s="67">
        <f>+oferta!I31*HTOCOEF!I31</f>
        <v>51.79</v>
      </c>
      <c r="J31" s="67">
        <f>+oferta!J31*HTOCOEF!J31</f>
        <v>48.95</v>
      </c>
      <c r="K31" s="67">
        <f>+oferta!K31*HTOCOEF!K31</f>
        <v>62.39</v>
      </c>
      <c r="L31" s="67">
        <f>+oferta!L31*HTOCOEF!L31</f>
        <v>70.37</v>
      </c>
      <c r="M31" s="67">
        <f>+oferta!M31*HTOCOEF!M31</f>
        <v>53.09</v>
      </c>
      <c r="N31" s="67">
        <f>+oferta!N31*HTOCOEF!N31</f>
        <v>56.31</v>
      </c>
      <c r="O31" s="67">
        <f>+oferta!O31*HTOCOEF!O31</f>
        <v>53.45</v>
      </c>
      <c r="P31" s="61">
        <f>+oferta!P31*HTOCOEF!P31</f>
        <v>174466</v>
      </c>
      <c r="Q31" s="61">
        <f>+oferta!Q31*HTOCOEF!Q31</f>
        <v>29778</v>
      </c>
      <c r="R31" s="61">
        <f>+oferta!R31*HTOCOEF!R31</f>
        <v>16769</v>
      </c>
      <c r="S31" s="61">
        <f>+oferta!S31*HTOCOEF!S31</f>
        <v>38806</v>
      </c>
      <c r="T31" s="61">
        <f>+oferta!T31*HTOCOEF!T31</f>
        <v>27380</v>
      </c>
      <c r="U31" s="61">
        <f>+oferta!U31*HTOCOEF!U31</f>
        <v>14063</v>
      </c>
      <c r="V31" s="61">
        <f>+oferta!V31*HTOCOEF!V31</f>
        <v>13343</v>
      </c>
      <c r="W31" s="61">
        <f>+oferta!W31*HTOCOEF!W31</f>
        <v>27556</v>
      </c>
      <c r="X31" s="61">
        <f>+oferta!X31*HTOCOEF!X31</f>
        <v>43533</v>
      </c>
      <c r="Y31" s="61">
        <f>+oferta!Y31*HTOCOEF!Y31</f>
        <v>10892</v>
      </c>
      <c r="Z31" s="61">
        <f>+oferta!Z31*HTOCOEF!Z31</f>
        <v>32680</v>
      </c>
      <c r="AA31" s="61">
        <f>+oferta!AA31*HTOCOEF!AA31</f>
        <v>22631</v>
      </c>
      <c r="AB31" s="61">
        <f>+oferta!AB31*HTOCOEF!AB31</f>
        <v>8841</v>
      </c>
      <c r="AC31" s="61">
        <f>+oferta!AC31*HTOCOEF!AC31</f>
        <v>89105</v>
      </c>
      <c r="AD31" s="61">
        <f>+oferta!AD31*HTOCOEF!AD31</f>
        <v>27399</v>
      </c>
      <c r="AE31" s="67">
        <f>+oferta!AE31*HTOCOEF!AE31</f>
        <v>39.979999999999997</v>
      </c>
      <c r="AF31" s="67">
        <f>+oferta!AF31*HTOCOEF!AF31</f>
        <v>35.090000000000003</v>
      </c>
      <c r="AG31" s="67">
        <f>+oferta!AG31*HTOCOEF!AG31</f>
        <v>56.24</v>
      </c>
      <c r="AH31" s="67">
        <f>+oferta!AH31*HTOCOEF!AH31</f>
        <v>50.4</v>
      </c>
      <c r="AI31" s="67">
        <f>+oferta!AI31*HTOCOEF!AI31</f>
        <v>39.5</v>
      </c>
      <c r="AJ31" s="67">
        <f>+oferta!AJ31*HTOCOEF!AJ31</f>
        <v>29.97</v>
      </c>
      <c r="AK31" s="67">
        <f>+oferta!AK31*HTOCOEF!AK31</f>
        <v>57.81</v>
      </c>
      <c r="AL31" s="67">
        <f>+oferta!AL31*HTOCOEF!AL31</f>
        <v>60.47</v>
      </c>
      <c r="AM31" s="61">
        <f>+oferta!AM31*HTOCOEF!AM31</f>
        <v>2328</v>
      </c>
      <c r="AN31" s="61">
        <f>+oferta!AN31*HTOCOEF!AN31</f>
        <v>4511</v>
      </c>
      <c r="AO31" s="61">
        <f>+oferta!AO31*HTOCOEF!AO31</f>
        <v>1289</v>
      </c>
      <c r="AP31" s="61">
        <f>+oferta!AP31*HTOCOEF!AP31</f>
        <v>3385</v>
      </c>
      <c r="AQ31" s="61">
        <f>+oferta!AQ31*HTOCOEF!AQ31</f>
        <v>2012</v>
      </c>
      <c r="AR31" s="61">
        <f>+oferta!AR31*HTOCOEF!AR31</f>
        <v>954</v>
      </c>
      <c r="AS31" s="61">
        <f>+oferta!AS31*HTOCOEF!AS31</f>
        <v>11556</v>
      </c>
      <c r="AT31" s="61">
        <f>+oferta!AT31*HTOCOEF!AT31</f>
        <v>3744</v>
      </c>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row>
    <row r="32" spans="1:91" s="62" customFormat="1" x14ac:dyDescent="0.3">
      <c r="A32" s="60" t="s">
        <v>28</v>
      </c>
      <c r="B32" s="61">
        <f>+oferta!B32*HTOCOEF!B32</f>
        <v>1656425</v>
      </c>
      <c r="C32" s="61">
        <f>+oferta!C32*HTOCOEF!C32</f>
        <v>275564</v>
      </c>
      <c r="D32" s="61">
        <f>+oferta!D32*HTOCOEF!D32</f>
        <v>312970</v>
      </c>
      <c r="E32" s="61">
        <f>+oferta!E32*HTOCOEF!E32</f>
        <v>226067</v>
      </c>
      <c r="F32" s="61">
        <f>+oferta!F32*HTOCOEF!F32</f>
        <v>280805</v>
      </c>
      <c r="G32" s="61">
        <f>+oferta!G32*HTOCOEF!G32</f>
        <v>128369</v>
      </c>
      <c r="H32" s="61">
        <f>+oferta!H32*HTOCOEF!H32</f>
        <v>105626</v>
      </c>
      <c r="I32" s="67">
        <f>+oferta!I32*HTOCOEF!I32</f>
        <v>51.37</v>
      </c>
      <c r="J32" s="67">
        <f>+oferta!J32*HTOCOEF!J32</f>
        <v>48.87</v>
      </c>
      <c r="K32" s="67">
        <f>+oferta!K32*HTOCOEF!K32</f>
        <v>59.25</v>
      </c>
      <c r="L32" s="67">
        <f>+oferta!L32*HTOCOEF!L32</f>
        <v>62.16</v>
      </c>
      <c r="M32" s="67">
        <f>+oferta!M32*HTOCOEF!M32</f>
        <v>52.32</v>
      </c>
      <c r="N32" s="67">
        <f>+oferta!N32*HTOCOEF!N32</f>
        <v>54.63</v>
      </c>
      <c r="O32" s="67">
        <f>+oferta!O32*HTOCOEF!O32</f>
        <v>57.67</v>
      </c>
      <c r="P32" s="61">
        <f>+oferta!P32*HTOCOEF!P32</f>
        <v>205742</v>
      </c>
      <c r="Q32" s="61">
        <f>+oferta!Q32*HTOCOEF!Q32</f>
        <v>32393</v>
      </c>
      <c r="R32" s="61">
        <f>+oferta!R32*HTOCOEF!R32</f>
        <v>40665</v>
      </c>
      <c r="S32" s="61">
        <f>+oferta!S32*HTOCOEF!S32</f>
        <v>37689</v>
      </c>
      <c r="T32" s="61">
        <f>+oferta!T32*HTOCOEF!T32</f>
        <v>32241</v>
      </c>
      <c r="U32" s="61">
        <f>+oferta!U32*HTOCOEF!U32</f>
        <v>14586</v>
      </c>
      <c r="V32" s="61">
        <f>+oferta!V32*HTOCOEF!V32</f>
        <v>13364</v>
      </c>
      <c r="W32" s="61">
        <f>+oferta!W32*HTOCOEF!W32</f>
        <v>29875</v>
      </c>
      <c r="X32" s="61">
        <f>+oferta!X32*HTOCOEF!X32</f>
        <v>46177</v>
      </c>
      <c r="Y32" s="61">
        <f>+oferta!Y32*HTOCOEF!Y32</f>
        <v>10892</v>
      </c>
      <c r="Z32" s="61">
        <f>+oferta!Z32*HTOCOEF!Z32</f>
        <v>31267</v>
      </c>
      <c r="AA32" s="61">
        <f>+oferta!AA32*HTOCOEF!AA32</f>
        <v>26496</v>
      </c>
      <c r="AB32" s="61">
        <f>+oferta!AB32*HTOCOEF!AB32</f>
        <v>9011</v>
      </c>
      <c r="AC32" s="61">
        <f>+oferta!AC32*HTOCOEF!AC32</f>
        <v>94422</v>
      </c>
      <c r="AD32" s="61">
        <f>+oferta!AD32*HTOCOEF!AD32</f>
        <v>27424</v>
      </c>
      <c r="AE32" s="67">
        <f>+oferta!AE32*HTOCOEF!AE32</f>
        <v>29.53</v>
      </c>
      <c r="AF32" s="67">
        <f>+oferta!AF32*HTOCOEF!AF32</f>
        <v>41.7</v>
      </c>
      <c r="AG32" s="67">
        <f>+oferta!AG32*HTOCOEF!AG32</f>
        <v>58.68</v>
      </c>
      <c r="AH32" s="67">
        <f>+oferta!AH32*HTOCOEF!AH32</f>
        <v>48.94</v>
      </c>
      <c r="AI32" s="67">
        <f>+oferta!AI32*HTOCOEF!AI32</f>
        <v>34.43</v>
      </c>
      <c r="AJ32" s="67">
        <f>+oferta!AJ32*HTOCOEF!AJ32</f>
        <v>29.63</v>
      </c>
      <c r="AK32" s="67">
        <f>+oferta!AK32*HTOCOEF!AK32</f>
        <v>59.26</v>
      </c>
      <c r="AL32" s="67">
        <f>+oferta!AL32*HTOCOEF!AL32</f>
        <v>62.55</v>
      </c>
      <c r="AM32" s="61">
        <f>+oferta!AM32*HTOCOEF!AM32</f>
        <v>2375</v>
      </c>
      <c r="AN32" s="61">
        <f>+oferta!AN32*HTOCOEF!AN32</f>
        <v>5315</v>
      </c>
      <c r="AO32" s="61">
        <f>+oferta!AO32*HTOCOEF!AO32</f>
        <v>1340</v>
      </c>
      <c r="AP32" s="61">
        <f>+oferta!AP32*HTOCOEF!AP32</f>
        <v>3213</v>
      </c>
      <c r="AQ32" s="61">
        <f>+oferta!AQ32*HTOCOEF!AQ32</f>
        <v>2456</v>
      </c>
      <c r="AR32" s="61">
        <f>+oferta!AR32*HTOCOEF!AR32</f>
        <v>1025</v>
      </c>
      <c r="AS32" s="61">
        <f>+oferta!AS32*HTOCOEF!AS32</f>
        <v>12825</v>
      </c>
      <c r="AT32" s="61">
        <f>+oferta!AT32*HTOCOEF!AT32</f>
        <v>3845</v>
      </c>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row>
    <row r="33" spans="1:91" s="62" customFormat="1" x14ac:dyDescent="0.3">
      <c r="A33" s="60" t="s">
        <v>52</v>
      </c>
      <c r="B33" s="61">
        <f>+oferta!B33*HTOCOEF!B33</f>
        <v>1737129</v>
      </c>
      <c r="C33" s="61">
        <f>+oferta!C33*HTOCOEF!C33</f>
        <v>291405</v>
      </c>
      <c r="D33" s="61">
        <f>+oferta!D33*HTOCOEF!D33</f>
        <v>339671</v>
      </c>
      <c r="E33" s="61">
        <f>+oferta!E33*HTOCOEF!E33</f>
        <v>225723</v>
      </c>
      <c r="F33" s="61">
        <f>+oferta!F33*HTOCOEF!F33</f>
        <v>305033</v>
      </c>
      <c r="G33" s="61">
        <f>+oferta!G33*HTOCOEF!G33</f>
        <v>132391</v>
      </c>
      <c r="H33" s="61">
        <f>+oferta!H33*HTOCOEF!H33</f>
        <v>105466</v>
      </c>
      <c r="I33" s="67">
        <f>+oferta!I33*HTOCOEF!I33</f>
        <v>59.16</v>
      </c>
      <c r="J33" s="67">
        <f>+oferta!J33*HTOCOEF!J33</f>
        <v>52.83</v>
      </c>
      <c r="K33" s="67">
        <f>+oferta!K33*HTOCOEF!K33</f>
        <v>80.17</v>
      </c>
      <c r="L33" s="67">
        <f>+oferta!L33*HTOCOEF!L33</f>
        <v>68.91</v>
      </c>
      <c r="M33" s="67">
        <f>+oferta!M33*HTOCOEF!M33</f>
        <v>61.88</v>
      </c>
      <c r="N33" s="67">
        <f>+oferta!N33*HTOCOEF!N33</f>
        <v>62.5</v>
      </c>
      <c r="O33" s="67">
        <f>+oferta!O33*HTOCOEF!O33</f>
        <v>55.1</v>
      </c>
      <c r="P33" s="61">
        <f>+oferta!P33*HTOCOEF!P33</f>
        <v>223538</v>
      </c>
      <c r="Q33" s="61">
        <f>+oferta!Q33*HTOCOEF!Q33</f>
        <v>36309</v>
      </c>
      <c r="R33" s="61">
        <f>+oferta!R33*HTOCOEF!R33</f>
        <v>47509</v>
      </c>
      <c r="S33" s="61">
        <f>+oferta!S33*HTOCOEF!S33</f>
        <v>37851</v>
      </c>
      <c r="T33" s="61">
        <f>+oferta!T33*HTOCOEF!T33</f>
        <v>36023</v>
      </c>
      <c r="U33" s="61">
        <f>+oferta!U33*HTOCOEF!U33</f>
        <v>15946</v>
      </c>
      <c r="V33" s="61">
        <f>+oferta!V33*HTOCOEF!V33</f>
        <v>13311</v>
      </c>
      <c r="W33" s="61">
        <f>+oferta!W33*HTOCOEF!W33</f>
        <v>39748</v>
      </c>
      <c r="X33" s="61">
        <f>+oferta!X33*HTOCOEF!X33</f>
        <v>46591</v>
      </c>
      <c r="Y33" s="61">
        <f>+oferta!Y33*HTOCOEF!Y33</f>
        <v>11015</v>
      </c>
      <c r="Z33" s="61">
        <f>+oferta!Z33*HTOCOEF!Z33</f>
        <v>31605</v>
      </c>
      <c r="AA33" s="61">
        <f>+oferta!AA33*HTOCOEF!AA33</f>
        <v>28724</v>
      </c>
      <c r="AB33" s="61">
        <f>+oferta!AB33*HTOCOEF!AB33</f>
        <v>9016</v>
      </c>
      <c r="AC33" s="61">
        <f>+oferta!AC33*HTOCOEF!AC33</f>
        <v>96784</v>
      </c>
      <c r="AD33" s="61">
        <f>+oferta!AD33*HTOCOEF!AD33</f>
        <v>27921</v>
      </c>
      <c r="AE33" s="67">
        <f>+oferta!AE33*HTOCOEF!AE33</f>
        <v>41.75</v>
      </c>
      <c r="AF33" s="67">
        <f>+oferta!AF33*HTOCOEF!AF33</f>
        <v>51.36</v>
      </c>
      <c r="AG33" s="67">
        <f>+oferta!AG33*HTOCOEF!AG33</f>
        <v>42.95</v>
      </c>
      <c r="AH33" s="67">
        <f>+oferta!AH33*HTOCOEF!AH33</f>
        <v>48.37</v>
      </c>
      <c r="AI33" s="67">
        <f>+oferta!AI33*HTOCOEF!AI33</f>
        <v>46.82</v>
      </c>
      <c r="AJ33" s="67">
        <f>+oferta!AJ33*HTOCOEF!AJ33</f>
        <v>26.54</v>
      </c>
      <c r="AK33" s="67">
        <f>+oferta!AK33*HTOCOEF!AK33</f>
        <v>65.48</v>
      </c>
      <c r="AL33" s="67">
        <f>+oferta!AL33*HTOCOEF!AL33</f>
        <v>50.78</v>
      </c>
      <c r="AM33" s="61">
        <f>+oferta!AM33*HTOCOEF!AM33</f>
        <v>3704</v>
      </c>
      <c r="AN33" s="61">
        <f>+oferta!AN33*HTOCOEF!AN33</f>
        <v>6230</v>
      </c>
      <c r="AO33" s="61">
        <f>+oferta!AO33*HTOCOEF!AO33</f>
        <v>1287</v>
      </c>
      <c r="AP33" s="61">
        <f>+oferta!AP33*HTOCOEF!AP33</f>
        <v>3367</v>
      </c>
      <c r="AQ33" s="61">
        <f>+oferta!AQ33*HTOCOEF!AQ33</f>
        <v>3223</v>
      </c>
      <c r="AR33" s="61">
        <f>+oferta!AR33*HTOCOEF!AR33</f>
        <v>1032</v>
      </c>
      <c r="AS33" s="61">
        <f>+oferta!AS33*HTOCOEF!AS33</f>
        <v>13620</v>
      </c>
      <c r="AT33" s="61">
        <f>+oferta!AT33*HTOCOEF!AT33</f>
        <v>3845</v>
      </c>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row>
    <row r="34" spans="1:91" s="62" customFormat="1" x14ac:dyDescent="0.3">
      <c r="A34" s="60" t="s">
        <v>53</v>
      </c>
      <c r="B34" s="61">
        <f>+oferta!B34*HTOCOEF!B34</f>
        <v>1764195</v>
      </c>
      <c r="C34" s="61">
        <f>+oferta!C34*HTOCOEF!C34</f>
        <v>293161</v>
      </c>
      <c r="D34" s="61">
        <f>+oferta!D34*HTOCOEF!D34</f>
        <v>339741</v>
      </c>
      <c r="E34" s="61">
        <f>+oferta!E34*HTOCOEF!E34</f>
        <v>228529</v>
      </c>
      <c r="F34" s="61">
        <f>+oferta!F34*HTOCOEF!F34</f>
        <v>315381</v>
      </c>
      <c r="G34" s="61">
        <f>+oferta!G34*HTOCOEF!G34</f>
        <v>134805</v>
      </c>
      <c r="H34" s="61">
        <f>+oferta!H34*HTOCOEF!H34</f>
        <v>103817</v>
      </c>
      <c r="I34" s="67">
        <f>+oferta!I34*HTOCOEF!I34</f>
        <v>65.63</v>
      </c>
      <c r="J34" s="67">
        <f>+oferta!J34*HTOCOEF!J34</f>
        <v>59.49</v>
      </c>
      <c r="K34" s="67">
        <f>+oferta!K34*HTOCOEF!K34</f>
        <v>87.43</v>
      </c>
      <c r="L34" s="67">
        <f>+oferta!L34*HTOCOEF!L34</f>
        <v>78.06</v>
      </c>
      <c r="M34" s="67">
        <f>+oferta!M34*HTOCOEF!M34</f>
        <v>69.84</v>
      </c>
      <c r="N34" s="67">
        <f>+oferta!N34*HTOCOEF!N34</f>
        <v>69.37</v>
      </c>
      <c r="O34" s="67">
        <f>+oferta!O34*HTOCOEF!O34</f>
        <v>51.45</v>
      </c>
      <c r="P34" s="61">
        <f>+oferta!P34*HTOCOEF!P34</f>
        <v>236124</v>
      </c>
      <c r="Q34" s="61">
        <f>+oferta!Q34*HTOCOEF!Q34</f>
        <v>38655</v>
      </c>
      <c r="R34" s="61">
        <f>+oferta!R34*HTOCOEF!R34</f>
        <v>48988</v>
      </c>
      <c r="S34" s="61">
        <f>+oferta!S34*HTOCOEF!S34</f>
        <v>39226</v>
      </c>
      <c r="T34" s="61">
        <f>+oferta!T34*HTOCOEF!T34</f>
        <v>39291</v>
      </c>
      <c r="U34" s="61">
        <f>+oferta!U34*HTOCOEF!U34</f>
        <v>17165</v>
      </c>
      <c r="V34" s="61">
        <f>+oferta!V34*HTOCOEF!V34</f>
        <v>12935</v>
      </c>
      <c r="W34" s="61">
        <f>+oferta!W34*HTOCOEF!W34</f>
        <v>41162</v>
      </c>
      <c r="X34" s="61">
        <f>+oferta!X34*HTOCOEF!X34</f>
        <v>47150</v>
      </c>
      <c r="Y34" s="61">
        <f>+oferta!Y34*HTOCOEF!Y34</f>
        <v>10766</v>
      </c>
      <c r="Z34" s="61">
        <f>+oferta!Z34*HTOCOEF!Z34</f>
        <v>32006</v>
      </c>
      <c r="AA34" s="61">
        <f>+oferta!AA34*HTOCOEF!AA34</f>
        <v>29333</v>
      </c>
      <c r="AB34" s="61">
        <f>+oferta!AB34*HTOCOEF!AB34</f>
        <v>8548</v>
      </c>
      <c r="AC34" s="61">
        <f>+oferta!AC34*HTOCOEF!AC34</f>
        <v>97483</v>
      </c>
      <c r="AD34" s="61">
        <f>+oferta!AD34*HTOCOEF!AD34</f>
        <v>26714</v>
      </c>
      <c r="AE34" s="67">
        <f>+oferta!AE34*HTOCOEF!AE34</f>
        <v>61.4</v>
      </c>
      <c r="AF34" s="67">
        <f>+oferta!AF34*HTOCOEF!AF34</f>
        <v>62.86</v>
      </c>
      <c r="AG34" s="67">
        <f>+oferta!AG34*HTOCOEF!AG34</f>
        <v>36.840000000000003</v>
      </c>
      <c r="AH34" s="67">
        <f>+oferta!AH34*HTOCOEF!AH34</f>
        <v>46.82</v>
      </c>
      <c r="AI34" s="67">
        <f>+oferta!AI34*HTOCOEF!AI34</f>
        <v>60.29</v>
      </c>
      <c r="AJ34" s="67">
        <f>+oferta!AJ34*HTOCOEF!AJ34</f>
        <v>24.28</v>
      </c>
      <c r="AK34" s="67">
        <f>+oferta!AK34*HTOCOEF!AK34</f>
        <v>71.3</v>
      </c>
      <c r="AL34" s="67">
        <f>+oferta!AL34*HTOCOEF!AL34</f>
        <v>42.25</v>
      </c>
      <c r="AM34" s="61">
        <f>+oferta!AM34*HTOCOEF!AM34</f>
        <v>4374</v>
      </c>
      <c r="AN34" s="61">
        <f>+oferta!AN34*HTOCOEF!AN34</f>
        <v>6566</v>
      </c>
      <c r="AO34" s="61">
        <f>+oferta!AO34*HTOCOEF!AO34</f>
        <v>1238</v>
      </c>
      <c r="AP34" s="61">
        <f>+oferta!AP34*HTOCOEF!AP34</f>
        <v>3356</v>
      </c>
      <c r="AQ34" s="61">
        <f>+oferta!AQ34*HTOCOEF!AQ34</f>
        <v>4010</v>
      </c>
      <c r="AR34" s="61">
        <f>+oferta!AR34*HTOCOEF!AR34</f>
        <v>1005</v>
      </c>
      <c r="AS34" s="61">
        <f>+oferta!AS34*HTOCOEF!AS34</f>
        <v>14554</v>
      </c>
      <c r="AT34" s="61">
        <f>+oferta!AT34*HTOCOEF!AT34</f>
        <v>3553</v>
      </c>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row>
    <row r="35" spans="1:91" s="62" customFormat="1" x14ac:dyDescent="0.3">
      <c r="A35" s="60" t="s">
        <v>54</v>
      </c>
      <c r="B35" s="61">
        <f>+oferta!B35*HTOCOEF!B35</f>
        <v>1765755</v>
      </c>
      <c r="C35" s="61">
        <f>+oferta!C35*HTOCOEF!C35</f>
        <v>293985</v>
      </c>
      <c r="D35" s="61">
        <f>+oferta!D35*HTOCOEF!D35</f>
        <v>340218</v>
      </c>
      <c r="E35" s="61">
        <f>+oferta!E35*HTOCOEF!E35</f>
        <v>229354</v>
      </c>
      <c r="F35" s="61">
        <f>+oferta!F35*HTOCOEF!F35</f>
        <v>316244</v>
      </c>
      <c r="G35" s="61">
        <f>+oferta!G35*HTOCOEF!G35</f>
        <v>134627</v>
      </c>
      <c r="H35" s="61">
        <f>+oferta!H35*HTOCOEF!H35</f>
        <v>100776</v>
      </c>
      <c r="I35" s="67">
        <f>+oferta!I35*HTOCOEF!I35</f>
        <v>73.760000000000005</v>
      </c>
      <c r="J35" s="67">
        <f>+oferta!J35*HTOCOEF!J35</f>
        <v>70.19</v>
      </c>
      <c r="K35" s="67">
        <f>+oferta!K35*HTOCOEF!K35</f>
        <v>91.33</v>
      </c>
      <c r="L35" s="67">
        <f>+oferta!L35*HTOCOEF!L35</f>
        <v>84.01</v>
      </c>
      <c r="M35" s="67">
        <f>+oferta!M35*HTOCOEF!M35</f>
        <v>79.430000000000007</v>
      </c>
      <c r="N35" s="67">
        <f>+oferta!N35*HTOCOEF!N35</f>
        <v>79.59</v>
      </c>
      <c r="O35" s="67">
        <f>+oferta!O35*HTOCOEF!O35</f>
        <v>48.89</v>
      </c>
      <c r="P35" s="61">
        <f>+oferta!P35*HTOCOEF!P35</f>
        <v>241423</v>
      </c>
      <c r="Q35" s="61">
        <f>+oferta!Q35*HTOCOEF!Q35</f>
        <v>40401</v>
      </c>
      <c r="R35" s="61">
        <f>+oferta!R35*HTOCOEF!R35</f>
        <v>49234</v>
      </c>
      <c r="S35" s="61">
        <f>+oferta!S35*HTOCOEF!S35</f>
        <v>40066</v>
      </c>
      <c r="T35" s="61">
        <f>+oferta!T35*HTOCOEF!T35</f>
        <v>40364</v>
      </c>
      <c r="U35" s="61">
        <f>+oferta!U35*HTOCOEF!U35</f>
        <v>17712</v>
      </c>
      <c r="V35" s="61">
        <f>+oferta!V35*HTOCOEF!V35</f>
        <v>12684</v>
      </c>
      <c r="W35" s="61">
        <f>+oferta!W35*HTOCOEF!W35</f>
        <v>41742</v>
      </c>
      <c r="X35" s="61">
        <f>+oferta!X35*HTOCOEF!X35</f>
        <v>47467</v>
      </c>
      <c r="Y35" s="61">
        <f>+oferta!Y35*HTOCOEF!Y35</f>
        <v>10529</v>
      </c>
      <c r="Z35" s="61">
        <f>+oferta!Z35*HTOCOEF!Z35</f>
        <v>31791</v>
      </c>
      <c r="AA35" s="61">
        <f>+oferta!AA35*HTOCOEF!AA35</f>
        <v>29653</v>
      </c>
      <c r="AB35" s="61">
        <f>+oferta!AB35*HTOCOEF!AB35</f>
        <v>8655</v>
      </c>
      <c r="AC35" s="61">
        <f>+oferta!AC35*HTOCOEF!AC35</f>
        <v>97574</v>
      </c>
      <c r="AD35" s="61">
        <f>+oferta!AD35*HTOCOEF!AD35</f>
        <v>26574</v>
      </c>
      <c r="AE35" s="67">
        <f>+oferta!AE35*HTOCOEF!AE35</f>
        <v>72.22</v>
      </c>
      <c r="AF35" s="67">
        <f>+oferta!AF35*HTOCOEF!AF35</f>
        <v>77.400000000000006</v>
      </c>
      <c r="AG35" s="67">
        <f>+oferta!AG35*HTOCOEF!AG35</f>
        <v>44.66</v>
      </c>
      <c r="AH35" s="67">
        <f>+oferta!AH35*HTOCOEF!AH35</f>
        <v>57.97</v>
      </c>
      <c r="AI35" s="67">
        <f>+oferta!AI35*HTOCOEF!AI35</f>
        <v>71.12</v>
      </c>
      <c r="AJ35" s="67">
        <f>+oferta!AJ35*HTOCOEF!AJ35</f>
        <v>30.34</v>
      </c>
      <c r="AK35" s="67">
        <f>+oferta!AK35*HTOCOEF!AK35</f>
        <v>81.28</v>
      </c>
      <c r="AL35" s="67">
        <f>+oferta!AL35*HTOCOEF!AL35</f>
        <v>50.05</v>
      </c>
      <c r="AM35" s="61">
        <f>+oferta!AM35*HTOCOEF!AM35</f>
        <v>4644</v>
      </c>
      <c r="AN35" s="61">
        <f>+oferta!AN35*HTOCOEF!AN35</f>
        <v>7319</v>
      </c>
      <c r="AO35" s="61">
        <f>+oferta!AO35*HTOCOEF!AO35</f>
        <v>1230</v>
      </c>
      <c r="AP35" s="61">
        <f>+oferta!AP35*HTOCOEF!AP35</f>
        <v>3442</v>
      </c>
      <c r="AQ35" s="61">
        <f>+oferta!AQ35*HTOCOEF!AQ35</f>
        <v>4174</v>
      </c>
      <c r="AR35" s="61">
        <f>+oferta!AR35*HTOCOEF!AR35</f>
        <v>1029</v>
      </c>
      <c r="AS35" s="61">
        <f>+oferta!AS35*HTOCOEF!AS35</f>
        <v>15020</v>
      </c>
      <c r="AT35" s="61">
        <f>+oferta!AT35*HTOCOEF!AT35</f>
        <v>3541</v>
      </c>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row>
    <row r="36" spans="1:91" s="62" customFormat="1" x14ac:dyDescent="0.3">
      <c r="A36" s="60" t="s">
        <v>55</v>
      </c>
      <c r="B36" s="61">
        <f>+oferta!B36*HTOCOEF!B36</f>
        <v>1747084</v>
      </c>
      <c r="C36" s="61">
        <f>+oferta!C36*HTOCOEF!C36</f>
        <v>291182</v>
      </c>
      <c r="D36" s="61">
        <f>+oferta!D36*HTOCOEF!D36</f>
        <v>339369</v>
      </c>
      <c r="E36" s="61">
        <f>+oferta!E36*HTOCOEF!E36</f>
        <v>230283</v>
      </c>
      <c r="F36" s="61">
        <f>+oferta!F36*HTOCOEF!F36</f>
        <v>305917</v>
      </c>
      <c r="G36" s="61">
        <f>+oferta!G36*HTOCOEF!G36</f>
        <v>132586</v>
      </c>
      <c r="H36" s="61">
        <f>+oferta!H36*HTOCOEF!H36</f>
        <v>105825</v>
      </c>
      <c r="I36" s="67">
        <f>+oferta!I36*HTOCOEF!I36</f>
        <v>63.51</v>
      </c>
      <c r="J36" s="67">
        <f>+oferta!J36*HTOCOEF!J36</f>
        <v>59.49</v>
      </c>
      <c r="K36" s="67">
        <f>+oferta!K36*HTOCOEF!K36</f>
        <v>82.06</v>
      </c>
      <c r="L36" s="67">
        <f>+oferta!L36*HTOCOEF!L36</f>
        <v>73.930000000000007</v>
      </c>
      <c r="M36" s="67">
        <f>+oferta!M36*HTOCOEF!M36</f>
        <v>64.36</v>
      </c>
      <c r="N36" s="67">
        <f>+oferta!N36*HTOCOEF!N36</f>
        <v>66.849999999999994</v>
      </c>
      <c r="O36" s="67">
        <f>+oferta!O36*HTOCOEF!O36</f>
        <v>58.96</v>
      </c>
      <c r="P36" s="61">
        <f>+oferta!P36*HTOCOEF!P36</f>
        <v>230711</v>
      </c>
      <c r="Q36" s="61">
        <f>+oferta!Q36*HTOCOEF!Q36</f>
        <v>37753</v>
      </c>
      <c r="R36" s="61">
        <f>+oferta!R36*HTOCOEF!R36</f>
        <v>47316</v>
      </c>
      <c r="S36" s="61">
        <f>+oferta!S36*HTOCOEF!S36</f>
        <v>40448</v>
      </c>
      <c r="T36" s="61">
        <f>+oferta!T36*HTOCOEF!T36</f>
        <v>37265</v>
      </c>
      <c r="U36" s="61">
        <f>+oferta!U36*HTOCOEF!U36</f>
        <v>16242</v>
      </c>
      <c r="V36" s="61">
        <f>+oferta!V36*HTOCOEF!V36</f>
        <v>13261</v>
      </c>
      <c r="W36" s="61">
        <f>+oferta!W36*HTOCOEF!W36</f>
        <v>39841</v>
      </c>
      <c r="X36" s="61">
        <f>+oferta!X36*HTOCOEF!X36</f>
        <v>46554</v>
      </c>
      <c r="Y36" s="61">
        <f>+oferta!Y36*HTOCOEF!Y36</f>
        <v>10964</v>
      </c>
      <c r="Z36" s="61">
        <f>+oferta!Z36*HTOCOEF!Z36</f>
        <v>31721</v>
      </c>
      <c r="AA36" s="61">
        <f>+oferta!AA36*HTOCOEF!AA36</f>
        <v>28753</v>
      </c>
      <c r="AB36" s="61">
        <f>+oferta!AB36*HTOCOEF!AB36</f>
        <v>8590</v>
      </c>
      <c r="AC36" s="61">
        <f>+oferta!AC36*HTOCOEF!AC36</f>
        <v>96556</v>
      </c>
      <c r="AD36" s="61">
        <f>+oferta!AD36*HTOCOEF!AD36</f>
        <v>28203</v>
      </c>
      <c r="AE36" s="67">
        <f>+oferta!AE36*HTOCOEF!AE36</f>
        <v>51.48</v>
      </c>
      <c r="AF36" s="67">
        <f>+oferta!AF36*HTOCOEF!AF36</f>
        <v>58.43</v>
      </c>
      <c r="AG36" s="67">
        <f>+oferta!AG36*HTOCOEF!AG36</f>
        <v>49.92</v>
      </c>
      <c r="AH36" s="67">
        <f>+oferta!AH36*HTOCOEF!AH36</f>
        <v>58.28</v>
      </c>
      <c r="AI36" s="67">
        <f>+oferta!AI36*HTOCOEF!AI36</f>
        <v>51.42</v>
      </c>
      <c r="AJ36" s="67">
        <f>+oferta!AJ36*HTOCOEF!AJ36</f>
        <v>28.64</v>
      </c>
      <c r="AK36" s="67">
        <f>+oferta!AK36*HTOCOEF!AK36</f>
        <v>70.599999999999994</v>
      </c>
      <c r="AL36" s="67">
        <f>+oferta!AL36*HTOCOEF!AL36</f>
        <v>57.24</v>
      </c>
      <c r="AM36" s="61">
        <f>+oferta!AM36*HTOCOEF!AM36</f>
        <v>3713</v>
      </c>
      <c r="AN36" s="61">
        <f>+oferta!AN36*HTOCOEF!AN36</f>
        <v>6741</v>
      </c>
      <c r="AO36" s="61">
        <f>+oferta!AO36*HTOCOEF!AO36</f>
        <v>1293</v>
      </c>
      <c r="AP36" s="61">
        <f>+oferta!AP36*HTOCOEF!AP36</f>
        <v>3433</v>
      </c>
      <c r="AQ36" s="61">
        <f>+oferta!AQ36*HTOCOEF!AQ36</f>
        <v>3522</v>
      </c>
      <c r="AR36" s="61">
        <f>+oferta!AR36*HTOCOEF!AR36</f>
        <v>1000</v>
      </c>
      <c r="AS36" s="61">
        <f>+oferta!AS36*HTOCOEF!AS36</f>
        <v>14227</v>
      </c>
      <c r="AT36" s="61">
        <f>+oferta!AT36*HTOCOEF!AT36</f>
        <v>3824</v>
      </c>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row>
    <row r="37" spans="1:91" s="62" customFormat="1" x14ac:dyDescent="0.3">
      <c r="A37" s="60" t="s">
        <v>56</v>
      </c>
      <c r="B37" s="61">
        <f>+oferta!B37*HTOCOEF!B37</f>
        <v>1539745</v>
      </c>
      <c r="C37" s="61">
        <f>+oferta!C37*HTOCOEF!C37</f>
        <v>258982</v>
      </c>
      <c r="D37" s="61">
        <f>+oferta!D37*HTOCOEF!D37</f>
        <v>261096</v>
      </c>
      <c r="E37" s="61">
        <f>+oferta!E37*HTOCOEF!E37</f>
        <v>230635</v>
      </c>
      <c r="F37" s="61">
        <f>+oferta!F37*HTOCOEF!F37</f>
        <v>238466</v>
      </c>
      <c r="G37" s="61">
        <f>+oferta!G37*HTOCOEF!G37</f>
        <v>123228</v>
      </c>
      <c r="H37" s="61">
        <f>+oferta!H37*HTOCOEF!H37</f>
        <v>106914</v>
      </c>
      <c r="I37" s="67">
        <f>+oferta!I37*HTOCOEF!I37</f>
        <v>54.3</v>
      </c>
      <c r="J37" s="67">
        <f>+oferta!J37*HTOCOEF!J37</f>
        <v>49.41</v>
      </c>
      <c r="K37" s="67">
        <f>+oferta!K37*HTOCOEF!K37</f>
        <v>59.67</v>
      </c>
      <c r="L37" s="67">
        <f>+oferta!L37*HTOCOEF!L37</f>
        <v>75.37</v>
      </c>
      <c r="M37" s="67">
        <f>+oferta!M37*HTOCOEF!M37</f>
        <v>55.56</v>
      </c>
      <c r="N37" s="67">
        <f>+oferta!N37*HTOCOEF!N37</f>
        <v>56.29</v>
      </c>
      <c r="O37" s="67">
        <f>+oferta!O37*HTOCOEF!O37</f>
        <v>58.91</v>
      </c>
      <c r="P37" s="61">
        <f>+oferta!P37*HTOCOEF!P37</f>
        <v>195566</v>
      </c>
      <c r="Q37" s="61">
        <f>+oferta!Q37*HTOCOEF!Q37</f>
        <v>31362</v>
      </c>
      <c r="R37" s="61">
        <f>+oferta!R37*HTOCOEF!R37</f>
        <v>31977</v>
      </c>
      <c r="S37" s="61">
        <f>+oferta!S37*HTOCOEF!S37</f>
        <v>40173</v>
      </c>
      <c r="T37" s="61">
        <f>+oferta!T37*HTOCOEF!T37</f>
        <v>29139</v>
      </c>
      <c r="U37" s="61">
        <f>+oferta!U37*HTOCOEF!U37</f>
        <v>14241</v>
      </c>
      <c r="V37" s="61">
        <f>+oferta!V37*HTOCOEF!V37</f>
        <v>13538</v>
      </c>
      <c r="W37" s="61">
        <f>+oferta!W37*HTOCOEF!W37</f>
        <v>26388</v>
      </c>
      <c r="X37" s="61">
        <f>+oferta!X37*HTOCOEF!X37</f>
        <v>41397</v>
      </c>
      <c r="Y37" s="61">
        <f>+oferta!Y37*HTOCOEF!Y37</f>
        <v>10968</v>
      </c>
      <c r="Z37" s="61">
        <f>+oferta!Z37*HTOCOEF!Z37</f>
        <v>29902</v>
      </c>
      <c r="AA37" s="61">
        <f>+oferta!AA37*HTOCOEF!AA37</f>
        <v>22863</v>
      </c>
      <c r="AB37" s="61">
        <f>+oferta!AB37*HTOCOEF!AB37</f>
        <v>8660</v>
      </c>
      <c r="AC37" s="61">
        <f>+oferta!AC37*HTOCOEF!AC37</f>
        <v>90483</v>
      </c>
      <c r="AD37" s="61">
        <f>+oferta!AD37*HTOCOEF!AD37</f>
        <v>28321</v>
      </c>
      <c r="AE37" s="67">
        <f>+oferta!AE37*HTOCOEF!AE37</f>
        <v>30.49</v>
      </c>
      <c r="AF37" s="67">
        <f>+oferta!AF37*HTOCOEF!AF37</f>
        <v>44.34</v>
      </c>
      <c r="AG37" s="67">
        <f>+oferta!AG37*HTOCOEF!AG37</f>
        <v>51.11</v>
      </c>
      <c r="AH37" s="67">
        <f>+oferta!AH37*HTOCOEF!AH37</f>
        <v>51.12</v>
      </c>
      <c r="AI37" s="67">
        <f>+oferta!AI37*HTOCOEF!AI37</f>
        <v>32.72</v>
      </c>
      <c r="AJ37" s="67">
        <f>+oferta!AJ37*HTOCOEF!AJ37</f>
        <v>29.9</v>
      </c>
      <c r="AK37" s="67">
        <f>+oferta!AK37*HTOCOEF!AK37</f>
        <v>60.44</v>
      </c>
      <c r="AL37" s="67">
        <f>+oferta!AL37*HTOCOEF!AL37</f>
        <v>56.15</v>
      </c>
      <c r="AM37" s="61">
        <f>+oferta!AM37*HTOCOEF!AM37</f>
        <v>2216</v>
      </c>
      <c r="AN37" s="61">
        <f>+oferta!AN37*HTOCOEF!AN37</f>
        <v>5257</v>
      </c>
      <c r="AO37" s="61">
        <f>+oferta!AO37*HTOCOEF!AO37</f>
        <v>1276</v>
      </c>
      <c r="AP37" s="61">
        <f>+oferta!AP37*HTOCOEF!AP37</f>
        <v>3009</v>
      </c>
      <c r="AQ37" s="61">
        <f>+oferta!AQ37*HTOCOEF!AQ37</f>
        <v>2326</v>
      </c>
      <c r="AR37" s="61">
        <f>+oferta!AR37*HTOCOEF!AR37</f>
        <v>965</v>
      </c>
      <c r="AS37" s="61">
        <f>+oferta!AS37*HTOCOEF!AS37</f>
        <v>12435</v>
      </c>
      <c r="AT37" s="61">
        <f>+oferta!AT37*HTOCOEF!AT37</f>
        <v>3879</v>
      </c>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row>
    <row r="38" spans="1:91" s="62" customFormat="1" x14ac:dyDescent="0.3">
      <c r="A38" s="60" t="s">
        <v>57</v>
      </c>
      <c r="B38" s="61">
        <f>+oferta!B38*HTOCOEF!B38</f>
        <v>1120691</v>
      </c>
      <c r="C38" s="61">
        <f>+oferta!C38*HTOCOEF!C38</f>
        <v>192673</v>
      </c>
      <c r="D38" s="61">
        <f>+oferta!D38*HTOCOEF!D38</f>
        <v>23846</v>
      </c>
      <c r="E38" s="61">
        <f>+oferta!E38*HTOCOEF!E38</f>
        <v>230883</v>
      </c>
      <c r="F38" s="61">
        <f>+oferta!F38*HTOCOEF!F38</f>
        <v>164560</v>
      </c>
      <c r="G38" s="61">
        <f>+oferta!G38*HTOCOEF!G38</f>
        <v>107719</v>
      </c>
      <c r="H38" s="61">
        <f>+oferta!H38*HTOCOEF!H38</f>
        <v>106703</v>
      </c>
      <c r="I38" s="67">
        <f>+oferta!I38*HTOCOEF!I38</f>
        <v>44.69</v>
      </c>
      <c r="J38" s="67">
        <f>+oferta!J38*HTOCOEF!J38</f>
        <v>36.01</v>
      </c>
      <c r="K38" s="67">
        <f>+oferta!K38*HTOCOEF!K38</f>
        <v>43.56</v>
      </c>
      <c r="L38" s="67">
        <f>+oferta!L38*HTOCOEF!L38</f>
        <v>74.42</v>
      </c>
      <c r="M38" s="67">
        <f>+oferta!M38*HTOCOEF!M38</f>
        <v>41.03</v>
      </c>
      <c r="N38" s="67">
        <f>+oferta!N38*HTOCOEF!N38</f>
        <v>45.4</v>
      </c>
      <c r="O38" s="67">
        <f>+oferta!O38*HTOCOEF!O38</f>
        <v>48.74</v>
      </c>
      <c r="P38" s="61">
        <f>+oferta!P38*HTOCOEF!P38</f>
        <v>143193</v>
      </c>
      <c r="Q38" s="61">
        <f>+oferta!Q38*HTOCOEF!Q38</f>
        <v>21799</v>
      </c>
      <c r="R38" s="61">
        <f>+oferta!R38*HTOCOEF!R38</f>
        <v>3515</v>
      </c>
      <c r="S38" s="61">
        <f>+oferta!S38*HTOCOEF!S38</f>
        <v>40301</v>
      </c>
      <c r="T38" s="61">
        <f>+oferta!T38*HTOCOEF!T38</f>
        <v>21039</v>
      </c>
      <c r="U38" s="61">
        <f>+oferta!U38*HTOCOEF!U38</f>
        <v>11757</v>
      </c>
      <c r="V38" s="61">
        <f>+oferta!V38*HTOCOEF!V38</f>
        <v>13239</v>
      </c>
      <c r="W38" s="61">
        <f>+oferta!W38*HTOCOEF!W38</f>
        <v>17080</v>
      </c>
      <c r="X38" s="61">
        <f>+oferta!X38*HTOCOEF!X38</f>
        <v>25168</v>
      </c>
      <c r="Y38" s="61">
        <f>+oferta!Y38*HTOCOEF!Y38</f>
        <v>10901</v>
      </c>
      <c r="Z38" s="61">
        <f>+oferta!Z38*HTOCOEF!Z38</f>
        <v>27371</v>
      </c>
      <c r="AA38" s="61">
        <f>+oferta!AA38*HTOCOEF!AA38</f>
        <v>12422</v>
      </c>
      <c r="AB38" s="61">
        <f>+oferta!AB38*HTOCOEF!AB38</f>
        <v>8214</v>
      </c>
      <c r="AC38" s="61">
        <f>+oferta!AC38*HTOCOEF!AC38</f>
        <v>63391</v>
      </c>
      <c r="AD38" s="61">
        <f>+oferta!AD38*HTOCOEF!AD38</f>
        <v>28127</v>
      </c>
      <c r="AE38" s="67">
        <f>+oferta!AE38*HTOCOEF!AE38</f>
        <v>23.91</v>
      </c>
      <c r="AF38" s="67">
        <f>+oferta!AF38*HTOCOEF!AF38</f>
        <v>26.44</v>
      </c>
      <c r="AG38" s="67">
        <f>+oferta!AG38*HTOCOEF!AG38</f>
        <v>37.51</v>
      </c>
      <c r="AH38" s="67">
        <f>+oferta!AH38*HTOCOEF!AH38</f>
        <v>39.28</v>
      </c>
      <c r="AI38" s="67">
        <f>+oferta!AI38*HTOCOEF!AI38</f>
        <v>26.23</v>
      </c>
      <c r="AJ38" s="67">
        <f>+oferta!AJ38*HTOCOEF!AJ38</f>
        <v>23.93</v>
      </c>
      <c r="AK38" s="67">
        <f>+oferta!AK38*HTOCOEF!AK38</f>
        <v>42.76</v>
      </c>
      <c r="AL38" s="67">
        <f>+oferta!AL38*HTOCOEF!AL38</f>
        <v>40.799999999999997</v>
      </c>
      <c r="AM38" s="61">
        <f>+oferta!AM38*HTOCOEF!AM38</f>
        <v>1446</v>
      </c>
      <c r="AN38" s="61">
        <f>+oferta!AN38*HTOCOEF!AN38</f>
        <v>2692</v>
      </c>
      <c r="AO38" s="61">
        <f>+oferta!AO38*HTOCOEF!AO38</f>
        <v>1230</v>
      </c>
      <c r="AP38" s="61">
        <f>+oferta!AP38*HTOCOEF!AP38</f>
        <v>2709</v>
      </c>
      <c r="AQ38" s="61">
        <f>+oferta!AQ38*HTOCOEF!AQ38</f>
        <v>915</v>
      </c>
      <c r="AR38" s="61">
        <f>+oferta!AR38*HTOCOEF!AR38</f>
        <v>920</v>
      </c>
      <c r="AS38" s="61">
        <f>+oferta!AS38*HTOCOEF!AS38</f>
        <v>8236</v>
      </c>
      <c r="AT38" s="61">
        <f>+oferta!AT38*HTOCOEF!AT38</f>
        <v>3651</v>
      </c>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row>
    <row r="39" spans="1:91" s="62" customFormat="1" x14ac:dyDescent="0.3">
      <c r="A39" s="60" t="s">
        <v>58</v>
      </c>
      <c r="B39" s="61">
        <f>+oferta!B39*HTOCOEF!B39</f>
        <v>1078956</v>
      </c>
      <c r="C39" s="61">
        <f>+oferta!C39*HTOCOEF!C39</f>
        <v>183431</v>
      </c>
      <c r="D39" s="61">
        <f>+oferta!D39*HTOCOEF!D39</f>
        <v>14174</v>
      </c>
      <c r="E39" s="61">
        <f>+oferta!E39*HTOCOEF!E39</f>
        <v>230791</v>
      </c>
      <c r="F39" s="61">
        <f>+oferta!F39*HTOCOEF!F39</f>
        <v>168313</v>
      </c>
      <c r="G39" s="61">
        <f>+oferta!G39*HTOCOEF!G39</f>
        <v>101004</v>
      </c>
      <c r="H39" s="61">
        <f>+oferta!H39*HTOCOEF!H39</f>
        <v>105806</v>
      </c>
      <c r="I39" s="67">
        <f>+oferta!I39*HTOCOEF!I39</f>
        <v>41.6</v>
      </c>
      <c r="J39" s="67">
        <f>+oferta!J39*HTOCOEF!J39</f>
        <v>33.25</v>
      </c>
      <c r="K39" s="67">
        <f>+oferta!K39*HTOCOEF!K39</f>
        <v>39.79</v>
      </c>
      <c r="L39" s="67">
        <f>+oferta!L39*HTOCOEF!L39</f>
        <v>68.62</v>
      </c>
      <c r="M39" s="67">
        <f>+oferta!M39*HTOCOEF!M39</f>
        <v>38</v>
      </c>
      <c r="N39" s="67">
        <f>+oferta!N39*HTOCOEF!N39</f>
        <v>37.950000000000003</v>
      </c>
      <c r="O39" s="67">
        <f>+oferta!O39*HTOCOEF!O39</f>
        <v>48.98</v>
      </c>
      <c r="P39" s="61">
        <f>+oferta!P39*HTOCOEF!P39</f>
        <v>138275</v>
      </c>
      <c r="Q39" s="61">
        <f>+oferta!Q39*HTOCOEF!Q39</f>
        <v>20830</v>
      </c>
      <c r="R39" s="61">
        <f>+oferta!R39*HTOCOEF!R39</f>
        <v>2301</v>
      </c>
      <c r="S39" s="61">
        <f>+oferta!S39*HTOCOEF!S39</f>
        <v>39846</v>
      </c>
      <c r="T39" s="61">
        <f>+oferta!T39*HTOCOEF!T39</f>
        <v>21636</v>
      </c>
      <c r="U39" s="61">
        <f>+oferta!U39*HTOCOEF!U39</f>
        <v>11142</v>
      </c>
      <c r="V39" s="61">
        <f>+oferta!V39*HTOCOEF!V39</f>
        <v>13229</v>
      </c>
      <c r="W39" s="61">
        <f>+oferta!W39*HTOCOEF!W39</f>
        <v>16553</v>
      </c>
      <c r="X39" s="61">
        <f>+oferta!X39*HTOCOEF!X39</f>
        <v>23534</v>
      </c>
      <c r="Y39" s="61">
        <f>+oferta!Y39*HTOCOEF!Y39</f>
        <v>10846</v>
      </c>
      <c r="Z39" s="61">
        <f>+oferta!Z39*HTOCOEF!Z39</f>
        <v>29455</v>
      </c>
      <c r="AA39" s="61">
        <f>+oferta!AA39*HTOCOEF!AA39</f>
        <v>7944</v>
      </c>
      <c r="AB39" s="61">
        <f>+oferta!AB39*HTOCOEF!AB39</f>
        <v>7942</v>
      </c>
      <c r="AC39" s="61">
        <f>+oferta!AC39*HTOCOEF!AC39</f>
        <v>59225</v>
      </c>
      <c r="AD39" s="61">
        <f>+oferta!AD39*HTOCOEF!AD39</f>
        <v>27932</v>
      </c>
      <c r="AE39" s="67">
        <f>+oferta!AE39*HTOCOEF!AE39</f>
        <v>20.49</v>
      </c>
      <c r="AF39" s="67">
        <f>+oferta!AF39*HTOCOEF!AF39</f>
        <v>25.15</v>
      </c>
      <c r="AG39" s="67">
        <f>+oferta!AG39*HTOCOEF!AG39</f>
        <v>36.54</v>
      </c>
      <c r="AH39" s="67">
        <f>+oferta!AH39*HTOCOEF!AH39</f>
        <v>39.08</v>
      </c>
      <c r="AI39" s="67">
        <f>+oferta!AI39*HTOCOEF!AI39</f>
        <v>16.440000000000001</v>
      </c>
      <c r="AJ39" s="67">
        <f>+oferta!AJ39*HTOCOEF!AJ39</f>
        <v>21.36</v>
      </c>
      <c r="AK39" s="67">
        <f>+oferta!AK39*HTOCOEF!AK39</f>
        <v>37.61</v>
      </c>
      <c r="AL39" s="67">
        <f>+oferta!AL39*HTOCOEF!AL39</f>
        <v>39.11</v>
      </c>
      <c r="AM39" s="61">
        <f>+oferta!AM39*HTOCOEF!AM39</f>
        <v>1415</v>
      </c>
      <c r="AN39" s="61">
        <f>+oferta!AN39*HTOCOEF!AN39</f>
        <v>2589</v>
      </c>
      <c r="AO39" s="61">
        <f>+oferta!AO39*HTOCOEF!AO39</f>
        <v>1242</v>
      </c>
      <c r="AP39" s="61">
        <f>+oferta!AP39*HTOCOEF!AP39</f>
        <v>2933</v>
      </c>
      <c r="AQ39" s="61">
        <f>+oferta!AQ39*HTOCOEF!AQ39</f>
        <v>660</v>
      </c>
      <c r="AR39" s="61">
        <f>+oferta!AR39*HTOCOEF!AR39</f>
        <v>832</v>
      </c>
      <c r="AS39" s="61">
        <f>+oferta!AS39*HTOCOEF!AS39</f>
        <v>7668</v>
      </c>
      <c r="AT39" s="61">
        <f>+oferta!AT39*HTOCOEF!AT39</f>
        <v>3491</v>
      </c>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row>
    <row r="40" spans="1:91" s="62" customFormat="1" x14ac:dyDescent="0.3">
      <c r="A40" s="60" t="s">
        <v>59</v>
      </c>
      <c r="B40" s="61">
        <f>+oferta!B40*HTOCOEF!B40</f>
        <v>1054367</v>
      </c>
      <c r="C40" s="61">
        <f>+oferta!C40*HTOCOEF!C40</f>
        <v>178303</v>
      </c>
      <c r="D40" s="61">
        <f>+oferta!D40*HTOCOEF!D40</f>
        <v>17529</v>
      </c>
      <c r="E40" s="61">
        <f>+oferta!E40*HTOCOEF!E40</f>
        <v>231535</v>
      </c>
      <c r="F40" s="61">
        <f>+oferta!F40*HTOCOEF!F40</f>
        <v>158505</v>
      </c>
      <c r="G40" s="61">
        <f>+oferta!G40*HTOCOEF!G40</f>
        <v>98165</v>
      </c>
      <c r="H40" s="61">
        <f>+oferta!H40*HTOCOEF!H40</f>
        <v>106628</v>
      </c>
      <c r="I40" s="67">
        <f>+oferta!I40*HTOCOEF!I40</f>
        <v>40.51</v>
      </c>
      <c r="J40" s="67">
        <f>+oferta!J40*HTOCOEF!J40</f>
        <v>31.82</v>
      </c>
      <c r="K40" s="67">
        <f>+oferta!K40*HTOCOEF!K40</f>
        <v>35.6</v>
      </c>
      <c r="L40" s="67">
        <f>+oferta!L40*HTOCOEF!L40</f>
        <v>73.180000000000007</v>
      </c>
      <c r="M40" s="67">
        <f>+oferta!M40*HTOCOEF!M40</f>
        <v>35.090000000000003</v>
      </c>
      <c r="N40" s="67">
        <f>+oferta!N40*HTOCOEF!N40</f>
        <v>37.46</v>
      </c>
      <c r="O40" s="67">
        <f>+oferta!O40*HTOCOEF!O40</f>
        <v>43.66</v>
      </c>
      <c r="P40" s="61">
        <f>+oferta!P40*HTOCOEF!P40</f>
        <v>133822</v>
      </c>
      <c r="Q40" s="61">
        <f>+oferta!Q40*HTOCOEF!Q40</f>
        <v>19997</v>
      </c>
      <c r="R40" s="61">
        <f>+oferta!R40*HTOCOEF!R40</f>
        <v>2499</v>
      </c>
      <c r="S40" s="61">
        <f>+oferta!S40*HTOCOEF!S40</f>
        <v>39724</v>
      </c>
      <c r="T40" s="61">
        <f>+oferta!T40*HTOCOEF!T40</f>
        <v>21202</v>
      </c>
      <c r="U40" s="61">
        <f>+oferta!U40*HTOCOEF!U40</f>
        <v>10484</v>
      </c>
      <c r="V40" s="61">
        <f>+oferta!V40*HTOCOEF!V40</f>
        <v>13032</v>
      </c>
      <c r="W40" s="61">
        <f>+oferta!W40*HTOCOEF!W40</f>
        <v>17026</v>
      </c>
      <c r="X40" s="61">
        <f>+oferta!X40*HTOCOEF!X40</f>
        <v>20307</v>
      </c>
      <c r="Y40" s="61">
        <f>+oferta!Y40*HTOCOEF!Y40</f>
        <v>10418</v>
      </c>
      <c r="Z40" s="61">
        <f>+oferta!Z40*HTOCOEF!Z40</f>
        <v>29280</v>
      </c>
      <c r="AA40" s="61">
        <f>+oferta!AA40*HTOCOEF!AA40</f>
        <v>7883</v>
      </c>
      <c r="AB40" s="61">
        <f>+oferta!AB40*HTOCOEF!AB40</f>
        <v>7927</v>
      </c>
      <c r="AC40" s="61">
        <f>+oferta!AC40*HTOCOEF!AC40</f>
        <v>57735</v>
      </c>
      <c r="AD40" s="61">
        <f>+oferta!AD40*HTOCOEF!AD40</f>
        <v>27728</v>
      </c>
      <c r="AE40" s="67">
        <f>+oferta!AE40*HTOCOEF!AE40</f>
        <v>18.89</v>
      </c>
      <c r="AF40" s="67">
        <f>+oferta!AF40*HTOCOEF!AF40</f>
        <v>22.85</v>
      </c>
      <c r="AG40" s="67">
        <f>+oferta!AG40*HTOCOEF!AG40</f>
        <v>31.4</v>
      </c>
      <c r="AH40" s="67">
        <f>+oferta!AH40*HTOCOEF!AH40</f>
        <v>36.97</v>
      </c>
      <c r="AI40" s="67">
        <f>+oferta!AI40*HTOCOEF!AI40</f>
        <v>15.8</v>
      </c>
      <c r="AJ40" s="67">
        <f>+oferta!AJ40*HTOCOEF!AJ40</f>
        <v>15.96</v>
      </c>
      <c r="AK40" s="67">
        <f>+oferta!AK40*HTOCOEF!AK40</f>
        <v>39.17</v>
      </c>
      <c r="AL40" s="67">
        <f>+oferta!AL40*HTOCOEF!AL40</f>
        <v>34.83</v>
      </c>
      <c r="AM40" s="61">
        <f>+oferta!AM40*HTOCOEF!AM40</f>
        <v>1354</v>
      </c>
      <c r="AN40" s="61">
        <f>+oferta!AN40*HTOCOEF!AN40</f>
        <v>2069</v>
      </c>
      <c r="AO40" s="61">
        <f>+oferta!AO40*HTOCOEF!AO40</f>
        <v>1162</v>
      </c>
      <c r="AP40" s="61">
        <f>+oferta!AP40*HTOCOEF!AP40</f>
        <v>2912</v>
      </c>
      <c r="AQ40" s="61">
        <f>+oferta!AQ40*HTOCOEF!AQ40</f>
        <v>603</v>
      </c>
      <c r="AR40" s="61">
        <f>+oferta!AR40*HTOCOEF!AR40</f>
        <v>809</v>
      </c>
      <c r="AS40" s="61">
        <f>+oferta!AS40*HTOCOEF!AS40</f>
        <v>7403</v>
      </c>
      <c r="AT40" s="61">
        <f>+oferta!AT40*HTOCOEF!AT40</f>
        <v>3685</v>
      </c>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row>
    <row r="41" spans="1:91" s="62" customFormat="1" x14ac:dyDescent="0.3">
      <c r="A41" s="60" t="s">
        <v>60</v>
      </c>
      <c r="B41" s="61">
        <f>+oferta!B41*HTOCOEF!B41</f>
        <v>1125523</v>
      </c>
      <c r="C41" s="61">
        <f>+oferta!C41*HTOCOEF!C41</f>
        <v>202625</v>
      </c>
      <c r="D41" s="61">
        <f>+oferta!D41*HTOCOEF!D41</f>
        <v>37577</v>
      </c>
      <c r="E41" s="61">
        <f>+oferta!E41*HTOCOEF!E41</f>
        <v>231089</v>
      </c>
      <c r="F41" s="61">
        <f>+oferta!F41*HTOCOEF!F41</f>
        <v>166993</v>
      </c>
      <c r="G41" s="61">
        <f>+oferta!G41*HTOCOEF!G41</f>
        <v>103327</v>
      </c>
      <c r="H41" s="61">
        <f>+oferta!H41*HTOCOEF!H41</f>
        <v>106391</v>
      </c>
      <c r="I41" s="67">
        <f>+oferta!I41*HTOCOEF!I41</f>
        <v>45.59</v>
      </c>
      <c r="J41" s="67">
        <f>+oferta!J41*HTOCOEF!J41</f>
        <v>40.58</v>
      </c>
      <c r="K41" s="67">
        <f>+oferta!K41*HTOCOEF!K41</f>
        <v>46.63</v>
      </c>
      <c r="L41" s="67">
        <f>+oferta!L41*HTOCOEF!L41</f>
        <v>75.63</v>
      </c>
      <c r="M41" s="67">
        <f>+oferta!M41*HTOCOEF!M41</f>
        <v>41.87</v>
      </c>
      <c r="N41" s="67">
        <f>+oferta!N41*HTOCOEF!N41</f>
        <v>44.33</v>
      </c>
      <c r="O41" s="67">
        <f>+oferta!O41*HTOCOEF!O41</f>
        <v>47.36</v>
      </c>
      <c r="P41" s="61">
        <f>+oferta!P41*HTOCOEF!P41</f>
        <v>141714</v>
      </c>
      <c r="Q41" s="61">
        <f>+oferta!Q41*HTOCOEF!Q41</f>
        <v>22245</v>
      </c>
      <c r="R41" s="61">
        <f>+oferta!R41*HTOCOEF!R41</f>
        <v>4700</v>
      </c>
      <c r="S41" s="61">
        <f>+oferta!S41*HTOCOEF!S41</f>
        <v>39799</v>
      </c>
      <c r="T41" s="61">
        <f>+oferta!T41*HTOCOEF!T41</f>
        <v>21821</v>
      </c>
      <c r="U41" s="61">
        <f>+oferta!U41*HTOCOEF!U41</f>
        <v>11140</v>
      </c>
      <c r="V41" s="61">
        <f>+oferta!V41*HTOCOEF!V41</f>
        <v>13250</v>
      </c>
      <c r="W41" s="61">
        <f>+oferta!W41*HTOCOEF!W41</f>
        <v>20965</v>
      </c>
      <c r="X41" s="61">
        <f>+oferta!X41*HTOCOEF!X41</f>
        <v>24427</v>
      </c>
      <c r="Y41" s="61">
        <f>+oferta!Y41*HTOCOEF!Y41</f>
        <v>10667</v>
      </c>
      <c r="Z41" s="61">
        <f>+oferta!Z41*HTOCOEF!Z41</f>
        <v>30314</v>
      </c>
      <c r="AA41" s="61">
        <f>+oferta!AA41*HTOCOEF!AA41</f>
        <v>14847</v>
      </c>
      <c r="AB41" s="61">
        <f>+oferta!AB41*HTOCOEF!AB41</f>
        <v>8136</v>
      </c>
      <c r="AC41" s="61">
        <f>+oferta!AC41*HTOCOEF!AC41</f>
        <v>64709</v>
      </c>
      <c r="AD41" s="61">
        <f>+oferta!AD41*HTOCOEF!AD41</f>
        <v>28560</v>
      </c>
      <c r="AE41" s="67">
        <f>+oferta!AE41*HTOCOEF!AE41</f>
        <v>30.19</v>
      </c>
      <c r="AF41" s="67">
        <f>+oferta!AF41*HTOCOEF!AF41</f>
        <v>34.86</v>
      </c>
      <c r="AG41" s="67">
        <f>+oferta!AG41*HTOCOEF!AG41</f>
        <v>37.64</v>
      </c>
      <c r="AH41" s="67">
        <f>+oferta!AH41*HTOCOEF!AH41</f>
        <v>47.39</v>
      </c>
      <c r="AI41" s="67">
        <f>+oferta!AI41*HTOCOEF!AI41</f>
        <v>31.57</v>
      </c>
      <c r="AJ41" s="67">
        <f>+oferta!AJ41*HTOCOEF!AJ41</f>
        <v>23.36</v>
      </c>
      <c r="AK41" s="67">
        <f>+oferta!AK41*HTOCOEF!AK41</f>
        <v>46.96</v>
      </c>
      <c r="AL41" s="67">
        <f>+oferta!AL41*HTOCOEF!AL41</f>
        <v>42.11</v>
      </c>
      <c r="AM41" s="61">
        <f>+oferta!AM41*HTOCOEF!AM41</f>
        <v>1627</v>
      </c>
      <c r="AN41" s="61">
        <f>+oferta!AN41*HTOCOEF!AN41</f>
        <v>2593</v>
      </c>
      <c r="AO41" s="61">
        <f>+oferta!AO41*HTOCOEF!AO41</f>
        <v>1194</v>
      </c>
      <c r="AP41" s="61">
        <f>+oferta!AP41*HTOCOEF!AP41</f>
        <v>3071</v>
      </c>
      <c r="AQ41" s="61">
        <f>+oferta!AQ41*HTOCOEF!AQ41</f>
        <v>1132</v>
      </c>
      <c r="AR41" s="61">
        <f>+oferta!AR41*HTOCOEF!AR41</f>
        <v>835</v>
      </c>
      <c r="AS41" s="61">
        <f>+oferta!AS41*HTOCOEF!AS41</f>
        <v>7997</v>
      </c>
      <c r="AT41" s="61">
        <f>+oferta!AT41*HTOCOEF!AT41</f>
        <v>3796</v>
      </c>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row>
    <row r="42" spans="1:91" s="62" customFormat="1" x14ac:dyDescent="0.3">
      <c r="A42" s="60" t="s">
        <v>61</v>
      </c>
      <c r="B42" s="61">
        <f>+oferta!B42*HTOCOEF!B42</f>
        <v>1232722</v>
      </c>
      <c r="C42" s="61">
        <f>+oferta!C42*HTOCOEF!C42</f>
        <v>226342</v>
      </c>
      <c r="D42" s="61">
        <f>+oferta!D42*HTOCOEF!D42</f>
        <v>67363</v>
      </c>
      <c r="E42" s="61">
        <f>+oferta!E42*HTOCOEF!E42</f>
        <v>231802</v>
      </c>
      <c r="F42" s="61">
        <f>+oferta!F42*HTOCOEF!F42</f>
        <v>186897</v>
      </c>
      <c r="G42" s="61">
        <f>+oferta!G42*HTOCOEF!G42</f>
        <v>116149</v>
      </c>
      <c r="H42" s="61">
        <f>+oferta!H42*HTOCOEF!H42</f>
        <v>106677</v>
      </c>
      <c r="I42" s="67">
        <f>+oferta!I42*HTOCOEF!I42</f>
        <v>48.21</v>
      </c>
      <c r="J42" s="67">
        <f>+oferta!J42*HTOCOEF!J42</f>
        <v>42.94</v>
      </c>
      <c r="K42" s="67">
        <f>+oferta!K42*HTOCOEF!K42</f>
        <v>52.41</v>
      </c>
      <c r="L42" s="67">
        <f>+oferta!L42*HTOCOEF!L42</f>
        <v>72.900000000000006</v>
      </c>
      <c r="M42" s="67">
        <f>+oferta!M42*HTOCOEF!M42</f>
        <v>47.62</v>
      </c>
      <c r="N42" s="67">
        <f>+oferta!N42*HTOCOEF!N42</f>
        <v>50.52</v>
      </c>
      <c r="O42" s="67">
        <f>+oferta!O42*HTOCOEF!O42</f>
        <v>52.01</v>
      </c>
      <c r="P42" s="61">
        <f>+oferta!P42*HTOCOEF!P42</f>
        <v>156353</v>
      </c>
      <c r="Q42" s="61">
        <f>+oferta!Q42*HTOCOEF!Q42</f>
        <v>25592</v>
      </c>
      <c r="R42" s="61">
        <f>+oferta!R42*HTOCOEF!R42</f>
        <v>8763</v>
      </c>
      <c r="S42" s="61">
        <f>+oferta!S42*HTOCOEF!S42</f>
        <v>39800</v>
      </c>
      <c r="T42" s="61">
        <f>+oferta!T42*HTOCOEF!T42</f>
        <v>24499</v>
      </c>
      <c r="U42" s="61">
        <f>+oferta!U42*HTOCOEF!U42</f>
        <v>12809</v>
      </c>
      <c r="V42" s="61">
        <f>+oferta!V42*HTOCOEF!V42</f>
        <v>13262</v>
      </c>
      <c r="W42" s="61">
        <f>+oferta!W42*HTOCOEF!W42</f>
        <v>24718</v>
      </c>
      <c r="X42" s="61">
        <f>+oferta!X42*HTOCOEF!X42</f>
        <v>29309</v>
      </c>
      <c r="Y42" s="61">
        <f>+oferta!Y42*HTOCOEF!Y42</f>
        <v>10950</v>
      </c>
      <c r="Z42" s="61">
        <f>+oferta!Z42*HTOCOEF!Z42</f>
        <v>32076</v>
      </c>
      <c r="AA42" s="61">
        <f>+oferta!AA42*HTOCOEF!AA42</f>
        <v>17238</v>
      </c>
      <c r="AB42" s="61">
        <f>+oferta!AB42*HTOCOEF!AB42</f>
        <v>8695</v>
      </c>
      <c r="AC42" s="61">
        <f>+oferta!AC42*HTOCOEF!AC42</f>
        <v>74588</v>
      </c>
      <c r="AD42" s="61">
        <f>+oferta!AD42*HTOCOEF!AD42</f>
        <v>28769</v>
      </c>
      <c r="AE42" s="67">
        <f>+oferta!AE42*HTOCOEF!AE42</f>
        <v>36.549999999999997</v>
      </c>
      <c r="AF42" s="67">
        <f>+oferta!AF42*HTOCOEF!AF42</f>
        <v>33.21</v>
      </c>
      <c r="AG42" s="67">
        <f>+oferta!AG42*HTOCOEF!AG42</f>
        <v>43.22</v>
      </c>
      <c r="AH42" s="67">
        <f>+oferta!AH42*HTOCOEF!AH42</f>
        <v>45.61</v>
      </c>
      <c r="AI42" s="67">
        <f>+oferta!AI42*HTOCOEF!AI42</f>
        <v>37.61</v>
      </c>
      <c r="AJ42" s="67">
        <f>+oferta!AJ42*HTOCOEF!AJ42</f>
        <v>24.96</v>
      </c>
      <c r="AK42" s="67">
        <f>+oferta!AK42*HTOCOEF!AK42</f>
        <v>49.24</v>
      </c>
      <c r="AL42" s="67">
        <f>+oferta!AL42*HTOCOEF!AL42</f>
        <v>47.56</v>
      </c>
      <c r="AM42" s="61">
        <f>+oferta!AM42*HTOCOEF!AM42</f>
        <v>2013</v>
      </c>
      <c r="AN42" s="61">
        <f>+oferta!AN42*HTOCOEF!AN42</f>
        <v>3189</v>
      </c>
      <c r="AO42" s="61">
        <f>+oferta!AO42*HTOCOEF!AO42</f>
        <v>1264</v>
      </c>
      <c r="AP42" s="61">
        <f>+oferta!AP42*HTOCOEF!AP42</f>
        <v>3408</v>
      </c>
      <c r="AQ42" s="61">
        <f>+oferta!AQ42*HTOCOEF!AQ42</f>
        <v>1556</v>
      </c>
      <c r="AR42" s="61">
        <f>+oferta!AR42*HTOCOEF!AR42</f>
        <v>933</v>
      </c>
      <c r="AS42" s="61">
        <f>+oferta!AS42*HTOCOEF!AS42</f>
        <v>9301</v>
      </c>
      <c r="AT42" s="61">
        <f>+oferta!AT42*HTOCOEF!AT42</f>
        <v>3928</v>
      </c>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row>
    <row r="43" spans="1:91" s="62" customFormat="1" x14ac:dyDescent="0.3">
      <c r="A43" s="60" t="s">
        <v>62</v>
      </c>
      <c r="B43" s="61">
        <f>+oferta!B43*HTOCOEF!B43</f>
        <v>1424718</v>
      </c>
      <c r="C43" s="61">
        <f>+oferta!C43*HTOCOEF!C43</f>
        <v>263851</v>
      </c>
      <c r="D43" s="61">
        <f>+oferta!D43*HTOCOEF!D43</f>
        <v>135614</v>
      </c>
      <c r="E43" s="61">
        <f>+oferta!E43*HTOCOEF!E43</f>
        <v>229807</v>
      </c>
      <c r="F43" s="61">
        <f>+oferta!F43*HTOCOEF!F43</f>
        <v>241430</v>
      </c>
      <c r="G43" s="61">
        <f>+oferta!G43*HTOCOEF!G43</f>
        <v>127283</v>
      </c>
      <c r="H43" s="61">
        <f>+oferta!H43*HTOCOEF!H43</f>
        <v>107021</v>
      </c>
      <c r="I43" s="67">
        <f>+oferta!I43*HTOCOEF!I43</f>
        <v>53.15</v>
      </c>
      <c r="J43" s="67">
        <f>+oferta!J43*HTOCOEF!J43</f>
        <v>49.29</v>
      </c>
      <c r="K43" s="67">
        <f>+oferta!K43*HTOCOEF!K43</f>
        <v>64.14</v>
      </c>
      <c r="L43" s="67">
        <f>+oferta!L43*HTOCOEF!L43</f>
        <v>68.38</v>
      </c>
      <c r="M43" s="67">
        <f>+oferta!M43*HTOCOEF!M43</f>
        <v>54.49</v>
      </c>
      <c r="N43" s="67">
        <f>+oferta!N43*HTOCOEF!N43</f>
        <v>58.23</v>
      </c>
      <c r="O43" s="67">
        <f>+oferta!O43*HTOCOEF!O43</f>
        <v>59.3</v>
      </c>
      <c r="P43" s="61">
        <f>+oferta!P43*HTOCOEF!P43</f>
        <v>178952</v>
      </c>
      <c r="Q43" s="61">
        <f>+oferta!Q43*HTOCOEF!Q43</f>
        <v>30756</v>
      </c>
      <c r="R43" s="61">
        <f>+oferta!R43*HTOCOEF!R43</f>
        <v>17709</v>
      </c>
      <c r="S43" s="61">
        <f>+oferta!S43*HTOCOEF!S43</f>
        <v>39493</v>
      </c>
      <c r="T43" s="61">
        <f>+oferta!T43*HTOCOEF!T43</f>
        <v>28900</v>
      </c>
      <c r="U43" s="61">
        <f>+oferta!U43*HTOCOEF!U43</f>
        <v>14326</v>
      </c>
      <c r="V43" s="61">
        <f>+oferta!V43*HTOCOEF!V43</f>
        <v>13480</v>
      </c>
      <c r="W43" s="61">
        <f>+oferta!W43*HTOCOEF!W43</f>
        <v>28087</v>
      </c>
      <c r="X43" s="61">
        <f>+oferta!X43*HTOCOEF!X43</f>
        <v>43230</v>
      </c>
      <c r="Y43" s="61">
        <f>+oferta!Y43*HTOCOEF!Y43</f>
        <v>11001</v>
      </c>
      <c r="Z43" s="61">
        <f>+oferta!Z43*HTOCOEF!Z43</f>
        <v>32467</v>
      </c>
      <c r="AA43" s="61">
        <f>+oferta!AA43*HTOCOEF!AA43</f>
        <v>21637</v>
      </c>
      <c r="AB43" s="61">
        <f>+oferta!AB43*HTOCOEF!AB43</f>
        <v>8830</v>
      </c>
      <c r="AC43" s="61">
        <f>+oferta!AC43*HTOCOEF!AC43</f>
        <v>89824</v>
      </c>
      <c r="AD43" s="61">
        <f>+oferta!AD43*HTOCOEF!AD43</f>
        <v>28775</v>
      </c>
      <c r="AE43" s="67">
        <f>+oferta!AE43*HTOCOEF!AE43</f>
        <v>37.049999999999997</v>
      </c>
      <c r="AF43" s="67">
        <f>+oferta!AF43*HTOCOEF!AF43</f>
        <v>38.32</v>
      </c>
      <c r="AG43" s="67">
        <f>+oferta!AG43*HTOCOEF!AG43</f>
        <v>54.98</v>
      </c>
      <c r="AH43" s="67">
        <f>+oferta!AH43*HTOCOEF!AH43</f>
        <v>51.66</v>
      </c>
      <c r="AI43" s="67">
        <f>+oferta!AI43*HTOCOEF!AI43</f>
        <v>38.770000000000003</v>
      </c>
      <c r="AJ43" s="67">
        <f>+oferta!AJ43*HTOCOEF!AJ43</f>
        <v>32.74</v>
      </c>
      <c r="AK43" s="67">
        <f>+oferta!AK43*HTOCOEF!AK43</f>
        <v>56.45</v>
      </c>
      <c r="AL43" s="67">
        <f>+oferta!AL43*HTOCOEF!AL43</f>
        <v>63.5</v>
      </c>
      <c r="AM43" s="61">
        <f>+oferta!AM43*HTOCOEF!AM43</f>
        <v>2307</v>
      </c>
      <c r="AN43" s="61">
        <f>+oferta!AN43*HTOCOEF!AN43</f>
        <v>4967</v>
      </c>
      <c r="AO43" s="61">
        <f>+oferta!AO43*HTOCOEF!AO43</f>
        <v>1316</v>
      </c>
      <c r="AP43" s="61">
        <f>+oferta!AP43*HTOCOEF!AP43</f>
        <v>3445</v>
      </c>
      <c r="AQ43" s="61">
        <f>+oferta!AQ43*HTOCOEF!AQ43</f>
        <v>2080</v>
      </c>
      <c r="AR43" s="61">
        <f>+oferta!AR43*HTOCOEF!AR43</f>
        <v>971</v>
      </c>
      <c r="AS43" s="61">
        <f>+oferta!AS43*HTOCOEF!AS43</f>
        <v>11613</v>
      </c>
      <c r="AT43" s="61">
        <f>+oferta!AT43*HTOCOEF!AT43</f>
        <v>4056</v>
      </c>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row>
    <row r="44" spans="1:91" s="62" customFormat="1" x14ac:dyDescent="0.3">
      <c r="A44" s="60" t="s">
        <v>63</v>
      </c>
      <c r="B44" s="61">
        <f>+oferta!B44*HTOCOEF!B44</f>
        <v>1656270</v>
      </c>
      <c r="C44" s="61">
        <f>+oferta!C44*HTOCOEF!C44</f>
        <v>275015</v>
      </c>
      <c r="D44" s="61">
        <f>+oferta!D44*HTOCOEF!D44</f>
        <v>317622</v>
      </c>
      <c r="E44" s="61">
        <f>+oferta!E44*HTOCOEF!E44</f>
        <v>224912</v>
      </c>
      <c r="F44" s="61">
        <f>+oferta!F44*HTOCOEF!F44</f>
        <v>283735</v>
      </c>
      <c r="G44" s="61">
        <f>+oferta!G44*HTOCOEF!G44</f>
        <v>127387</v>
      </c>
      <c r="H44" s="61">
        <f>+oferta!H44*HTOCOEF!H44</f>
        <v>105956</v>
      </c>
      <c r="I44" s="67">
        <f>+oferta!I44*HTOCOEF!I44</f>
        <v>53.84</v>
      </c>
      <c r="J44" s="67">
        <f>+oferta!J44*HTOCOEF!J44</f>
        <v>50.84</v>
      </c>
      <c r="K44" s="67">
        <f>+oferta!K44*HTOCOEF!K44</f>
        <v>61.6</v>
      </c>
      <c r="L44" s="67">
        <f>+oferta!L44*HTOCOEF!L44</f>
        <v>64.84</v>
      </c>
      <c r="M44" s="67">
        <f>+oferta!M44*HTOCOEF!M44</f>
        <v>54.53</v>
      </c>
      <c r="N44" s="67">
        <f>+oferta!N44*HTOCOEF!N44</f>
        <v>57.62</v>
      </c>
      <c r="O44" s="67">
        <f>+oferta!O44*HTOCOEF!O44</f>
        <v>63.52</v>
      </c>
      <c r="P44" s="61">
        <f>+oferta!P44*HTOCOEF!P44</f>
        <v>210054</v>
      </c>
      <c r="Q44" s="61">
        <f>+oferta!Q44*HTOCOEF!Q44</f>
        <v>33425</v>
      </c>
      <c r="R44" s="61">
        <f>+oferta!R44*HTOCOEF!R44</f>
        <v>42170</v>
      </c>
      <c r="S44" s="61">
        <f>+oferta!S44*HTOCOEF!S44</f>
        <v>38909</v>
      </c>
      <c r="T44" s="61">
        <f>+oferta!T44*HTOCOEF!T44</f>
        <v>33334</v>
      </c>
      <c r="U44" s="61">
        <f>+oferta!U44*HTOCOEF!U44</f>
        <v>14403</v>
      </c>
      <c r="V44" s="61">
        <f>+oferta!V44*HTOCOEF!V44</f>
        <v>13309</v>
      </c>
      <c r="W44" s="61">
        <f>+oferta!W44*HTOCOEF!W44</f>
        <v>30652</v>
      </c>
      <c r="X44" s="61">
        <f>+oferta!X44*HTOCOEF!X44</f>
        <v>45972</v>
      </c>
      <c r="Y44" s="61">
        <f>+oferta!Y44*HTOCOEF!Y44</f>
        <v>11031</v>
      </c>
      <c r="Z44" s="61">
        <f>+oferta!Z44*HTOCOEF!Z44</f>
        <v>30768</v>
      </c>
      <c r="AA44" s="61">
        <f>+oferta!AA44*HTOCOEF!AA44</f>
        <v>24718</v>
      </c>
      <c r="AB44" s="61">
        <f>+oferta!AB44*HTOCOEF!AB44</f>
        <v>8877</v>
      </c>
      <c r="AC44" s="61">
        <f>+oferta!AC44*HTOCOEF!AC44</f>
        <v>94182</v>
      </c>
      <c r="AD44" s="61">
        <f>+oferta!AD44*HTOCOEF!AD44</f>
        <v>28814</v>
      </c>
      <c r="AE44" s="67">
        <f>+oferta!AE44*HTOCOEF!AE44</f>
        <v>29.45</v>
      </c>
      <c r="AF44" s="67">
        <f>+oferta!AF44*HTOCOEF!AF44</f>
        <v>46.14</v>
      </c>
      <c r="AG44" s="67">
        <f>+oferta!AG44*HTOCOEF!AG44</f>
        <v>59.52</v>
      </c>
      <c r="AH44" s="67">
        <f>+oferta!AH44*HTOCOEF!AH44</f>
        <v>51.52</v>
      </c>
      <c r="AI44" s="67">
        <f>+oferta!AI44*HTOCOEF!AI44</f>
        <v>35.04</v>
      </c>
      <c r="AJ44" s="67">
        <f>+oferta!AJ44*HTOCOEF!AJ44</f>
        <v>30.49</v>
      </c>
      <c r="AK44" s="67">
        <f>+oferta!AK44*HTOCOEF!AK44</f>
        <v>61.5</v>
      </c>
      <c r="AL44" s="67">
        <f>+oferta!AL44*HTOCOEF!AL44</f>
        <v>62.02</v>
      </c>
      <c r="AM44" s="61">
        <f>+oferta!AM44*HTOCOEF!AM44</f>
        <v>2553</v>
      </c>
      <c r="AN44" s="61">
        <f>+oferta!AN44*HTOCOEF!AN44</f>
        <v>5710</v>
      </c>
      <c r="AO44" s="61">
        <f>+oferta!AO44*HTOCOEF!AO44</f>
        <v>1348</v>
      </c>
      <c r="AP44" s="61">
        <f>+oferta!AP44*HTOCOEF!AP44</f>
        <v>3289</v>
      </c>
      <c r="AQ44" s="61">
        <f>+oferta!AQ44*HTOCOEF!AQ44</f>
        <v>2537</v>
      </c>
      <c r="AR44" s="61">
        <f>+oferta!AR44*HTOCOEF!AR44</f>
        <v>981</v>
      </c>
      <c r="AS44" s="61">
        <f>+oferta!AS44*HTOCOEF!AS44</f>
        <v>12903</v>
      </c>
      <c r="AT44" s="61">
        <f>+oferta!AT44*HTOCOEF!AT44</f>
        <v>4103</v>
      </c>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row>
    <row r="45" spans="1:91" s="62" customFormat="1" x14ac:dyDescent="0.3">
      <c r="A45" s="60" t="s">
        <v>64</v>
      </c>
      <c r="B45" s="61">
        <f>+oferta!B45*HTOCOEF!B45</f>
        <v>1737502</v>
      </c>
      <c r="C45" s="61">
        <f>+oferta!C45*HTOCOEF!C45</f>
        <v>291061</v>
      </c>
      <c r="D45" s="61">
        <f>+oferta!D45*HTOCOEF!D45</f>
        <v>339454</v>
      </c>
      <c r="E45" s="61">
        <f>+oferta!E45*HTOCOEF!E45</f>
        <v>225106</v>
      </c>
      <c r="F45" s="61">
        <f>+oferta!F45*HTOCOEF!F45</f>
        <v>309884</v>
      </c>
      <c r="G45" s="61">
        <f>+oferta!G45*HTOCOEF!G45</f>
        <v>133328</v>
      </c>
      <c r="H45" s="61">
        <f>+oferta!H45*HTOCOEF!H45</f>
        <v>105805</v>
      </c>
      <c r="I45" s="67">
        <f>+oferta!I45*HTOCOEF!I45</f>
        <v>60.07</v>
      </c>
      <c r="J45" s="67">
        <f>+oferta!J45*HTOCOEF!J45</f>
        <v>55.52</v>
      </c>
      <c r="K45" s="67">
        <f>+oferta!K45*HTOCOEF!K45</f>
        <v>80.19</v>
      </c>
      <c r="L45" s="67">
        <f>+oferta!L45*HTOCOEF!L45</f>
        <v>69.680000000000007</v>
      </c>
      <c r="M45" s="67">
        <f>+oferta!M45*HTOCOEF!M45</f>
        <v>57.84</v>
      </c>
      <c r="N45" s="67">
        <f>+oferta!N45*HTOCOEF!N45</f>
        <v>64.47</v>
      </c>
      <c r="O45" s="67">
        <f>+oferta!O45*HTOCOEF!O45</f>
        <v>58.99</v>
      </c>
      <c r="P45" s="61">
        <f>+oferta!P45*HTOCOEF!P45</f>
        <v>231177</v>
      </c>
      <c r="Q45" s="61">
        <f>+oferta!Q45*HTOCOEF!Q45</f>
        <v>37584</v>
      </c>
      <c r="R45" s="61">
        <f>+oferta!R45*HTOCOEF!R45</f>
        <v>50963</v>
      </c>
      <c r="S45" s="61">
        <f>+oferta!S45*HTOCOEF!S45</f>
        <v>38942</v>
      </c>
      <c r="T45" s="61">
        <f>+oferta!T45*HTOCOEF!T45</f>
        <v>37642</v>
      </c>
      <c r="U45" s="61">
        <f>+oferta!U45*HTOCOEF!U45</f>
        <v>16103</v>
      </c>
      <c r="V45" s="61">
        <f>+oferta!V45*HTOCOEF!V45</f>
        <v>13413</v>
      </c>
      <c r="W45" s="61">
        <f>+oferta!W45*HTOCOEF!W45</f>
        <v>41588</v>
      </c>
      <c r="X45" s="61">
        <f>+oferta!X45*HTOCOEF!X45</f>
        <v>46602</v>
      </c>
      <c r="Y45" s="61">
        <f>+oferta!Y45*HTOCOEF!Y45</f>
        <v>10890</v>
      </c>
      <c r="Z45" s="61">
        <f>+oferta!Z45*HTOCOEF!Z45</f>
        <v>32341</v>
      </c>
      <c r="AA45" s="61">
        <f>+oferta!AA45*HTOCOEF!AA45</f>
        <v>26537</v>
      </c>
      <c r="AB45" s="61">
        <f>+oferta!AB45*HTOCOEF!AB45</f>
        <v>8867</v>
      </c>
      <c r="AC45" s="61">
        <f>+oferta!AC45*HTOCOEF!AC45</f>
        <v>95505</v>
      </c>
      <c r="AD45" s="61">
        <f>+oferta!AD45*HTOCOEF!AD45</f>
        <v>28730</v>
      </c>
      <c r="AE45" s="67">
        <f>+oferta!AE45*HTOCOEF!AE45</f>
        <v>44.1</v>
      </c>
      <c r="AF45" s="67">
        <f>+oferta!AF45*HTOCOEF!AF45</f>
        <v>54.78</v>
      </c>
      <c r="AG45" s="67">
        <f>+oferta!AG45*HTOCOEF!AG45</f>
        <v>45.84</v>
      </c>
      <c r="AH45" s="67">
        <f>+oferta!AH45*HTOCOEF!AH45</f>
        <v>49.24</v>
      </c>
      <c r="AI45" s="67">
        <f>+oferta!AI45*HTOCOEF!AI45</f>
        <v>49.88</v>
      </c>
      <c r="AJ45" s="67">
        <f>+oferta!AJ45*HTOCOEF!AJ45</f>
        <v>27.12</v>
      </c>
      <c r="AK45" s="67">
        <f>+oferta!AK45*HTOCOEF!AK45</f>
        <v>68.16</v>
      </c>
      <c r="AL45" s="67">
        <f>+oferta!AL45*HTOCOEF!AL45</f>
        <v>55.91</v>
      </c>
      <c r="AM45" s="61">
        <f>+oferta!AM45*HTOCOEF!AM45</f>
        <v>4072</v>
      </c>
      <c r="AN45" s="61">
        <f>+oferta!AN45*HTOCOEF!AN45</f>
        <v>6512</v>
      </c>
      <c r="AO45" s="61">
        <f>+oferta!AO45*HTOCOEF!AO45</f>
        <v>1312</v>
      </c>
      <c r="AP45" s="61">
        <f>+oferta!AP45*HTOCOEF!AP45</f>
        <v>3598</v>
      </c>
      <c r="AQ45" s="61">
        <f>+oferta!AQ45*HTOCOEF!AQ45</f>
        <v>3061</v>
      </c>
      <c r="AR45" s="61">
        <f>+oferta!AR45*HTOCOEF!AR45</f>
        <v>999</v>
      </c>
      <c r="AS45" s="61">
        <f>+oferta!AS45*HTOCOEF!AS45</f>
        <v>13968</v>
      </c>
      <c r="AT45" s="61">
        <f>+oferta!AT45*HTOCOEF!AT45</f>
        <v>4062</v>
      </c>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row>
    <row r="46" spans="1:91" s="62" customFormat="1" x14ac:dyDescent="0.3">
      <c r="A46" s="60" t="s">
        <v>65</v>
      </c>
      <c r="B46" s="61">
        <f>+oferta!B46*HTOCOEF!B46</f>
        <v>1771085</v>
      </c>
      <c r="C46" s="61">
        <f>+oferta!C46*HTOCOEF!C46</f>
        <v>294605</v>
      </c>
      <c r="D46" s="61">
        <f>+oferta!D46*HTOCOEF!D46</f>
        <v>342769</v>
      </c>
      <c r="E46" s="61">
        <f>+oferta!E46*HTOCOEF!E46</f>
        <v>227717</v>
      </c>
      <c r="F46" s="61">
        <f>+oferta!F46*HTOCOEF!F46</f>
        <v>320256</v>
      </c>
      <c r="G46" s="61">
        <f>+oferta!G46*HTOCOEF!G46</f>
        <v>135305</v>
      </c>
      <c r="H46" s="61">
        <f>+oferta!H46*HTOCOEF!H46</f>
        <v>103776</v>
      </c>
      <c r="I46" s="67">
        <f>+oferta!I46*HTOCOEF!I46</f>
        <v>68.790000000000006</v>
      </c>
      <c r="J46" s="67">
        <f>+oferta!J46*HTOCOEF!J46</f>
        <v>64.680000000000007</v>
      </c>
      <c r="K46" s="67">
        <f>+oferta!K46*HTOCOEF!K46</f>
        <v>89.1</v>
      </c>
      <c r="L46" s="67">
        <f>+oferta!L46*HTOCOEF!L46</f>
        <v>80.010000000000005</v>
      </c>
      <c r="M46" s="67">
        <f>+oferta!M46*HTOCOEF!M46</f>
        <v>71.19</v>
      </c>
      <c r="N46" s="67">
        <f>+oferta!N46*HTOCOEF!N46</f>
        <v>73.31</v>
      </c>
      <c r="O46" s="67">
        <f>+oferta!O46*HTOCOEF!O46</f>
        <v>56.04</v>
      </c>
      <c r="P46" s="61">
        <f>+oferta!P46*HTOCOEF!P46</f>
        <v>245873</v>
      </c>
      <c r="Q46" s="61">
        <f>+oferta!Q46*HTOCOEF!Q46</f>
        <v>40625</v>
      </c>
      <c r="R46" s="61">
        <f>+oferta!R46*HTOCOEF!R46</f>
        <v>52636</v>
      </c>
      <c r="S46" s="61">
        <f>+oferta!S46*HTOCOEF!S46</f>
        <v>40790</v>
      </c>
      <c r="T46" s="61">
        <f>+oferta!T46*HTOCOEF!T46</f>
        <v>40927</v>
      </c>
      <c r="U46" s="61">
        <f>+oferta!U46*HTOCOEF!U46</f>
        <v>17450</v>
      </c>
      <c r="V46" s="61">
        <f>+oferta!V46*HTOCOEF!V46</f>
        <v>13095</v>
      </c>
      <c r="W46" s="61">
        <f>+oferta!W46*HTOCOEF!W46</f>
        <v>42693</v>
      </c>
      <c r="X46" s="61">
        <f>+oferta!X46*HTOCOEF!X46</f>
        <v>46503</v>
      </c>
      <c r="Y46" s="61">
        <f>+oferta!Y46*HTOCOEF!Y46</f>
        <v>10632</v>
      </c>
      <c r="Z46" s="61">
        <f>+oferta!Z46*HTOCOEF!Z46</f>
        <v>32997</v>
      </c>
      <c r="AA46" s="61">
        <f>+oferta!AA46*HTOCOEF!AA46</f>
        <v>28397</v>
      </c>
      <c r="AB46" s="61">
        <f>+oferta!AB46*HTOCOEF!AB46</f>
        <v>8629</v>
      </c>
      <c r="AC46" s="61">
        <f>+oferta!AC46*HTOCOEF!AC46</f>
        <v>97111</v>
      </c>
      <c r="AD46" s="61">
        <f>+oferta!AD46*HTOCOEF!AD46</f>
        <v>27643</v>
      </c>
      <c r="AE46" s="67">
        <f>+oferta!AE46*HTOCOEF!AE46</f>
        <v>67.290000000000006</v>
      </c>
      <c r="AF46" s="67">
        <f>+oferta!AF46*HTOCOEF!AF46</f>
        <v>69.61</v>
      </c>
      <c r="AG46" s="67">
        <f>+oferta!AG46*HTOCOEF!AG46</f>
        <v>40.520000000000003</v>
      </c>
      <c r="AH46" s="67">
        <f>+oferta!AH46*HTOCOEF!AH46</f>
        <v>50.8</v>
      </c>
      <c r="AI46" s="67">
        <f>+oferta!AI46*HTOCOEF!AI46</f>
        <v>69.22</v>
      </c>
      <c r="AJ46" s="67">
        <f>+oferta!AJ46*HTOCOEF!AJ46</f>
        <v>25.42</v>
      </c>
      <c r="AK46" s="67">
        <f>+oferta!AK46*HTOCOEF!AK46</f>
        <v>75.150000000000006</v>
      </c>
      <c r="AL46" s="67">
        <f>+oferta!AL46*HTOCOEF!AL46</f>
        <v>49.01</v>
      </c>
      <c r="AM46" s="61">
        <f>+oferta!AM46*HTOCOEF!AM46</f>
        <v>4845</v>
      </c>
      <c r="AN46" s="61">
        <f>+oferta!AN46*HTOCOEF!AN46</f>
        <v>7192</v>
      </c>
      <c r="AO46" s="61">
        <f>+oferta!AO46*HTOCOEF!AO46</f>
        <v>1245</v>
      </c>
      <c r="AP46" s="61">
        <f>+oferta!AP46*HTOCOEF!AP46</f>
        <v>3677</v>
      </c>
      <c r="AQ46" s="61">
        <f>+oferta!AQ46*HTOCOEF!AQ46</f>
        <v>4212</v>
      </c>
      <c r="AR46" s="61">
        <f>+oferta!AR46*HTOCOEF!AR46</f>
        <v>1005</v>
      </c>
      <c r="AS46" s="61">
        <f>+oferta!AS46*HTOCOEF!AS46</f>
        <v>14649</v>
      </c>
      <c r="AT46" s="61">
        <f>+oferta!AT46*HTOCOEF!AT46</f>
        <v>3799</v>
      </c>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row>
    <row r="47" spans="1:91" s="62" customFormat="1" x14ac:dyDescent="0.3">
      <c r="A47" s="60" t="s">
        <v>66</v>
      </c>
      <c r="B47" s="61">
        <f>+oferta!B47*HTOCOEF!B47</f>
        <v>1773799</v>
      </c>
      <c r="C47" s="61">
        <f>+oferta!C47*HTOCOEF!C47</f>
        <v>295798</v>
      </c>
      <c r="D47" s="61">
        <f>+oferta!D47*HTOCOEF!D47</f>
        <v>343525</v>
      </c>
      <c r="E47" s="61">
        <f>+oferta!E47*HTOCOEF!E47</f>
        <v>227946</v>
      </c>
      <c r="F47" s="61">
        <f>+oferta!F47*HTOCOEF!F47</f>
        <v>321948</v>
      </c>
      <c r="G47" s="61">
        <f>+oferta!G47*HTOCOEF!G47</f>
        <v>135420</v>
      </c>
      <c r="H47" s="61">
        <f>+oferta!H47*HTOCOEF!H47</f>
        <v>101816</v>
      </c>
      <c r="I47" s="67">
        <f>+oferta!I47*HTOCOEF!I47</f>
        <v>76.33</v>
      </c>
      <c r="J47" s="67">
        <f>+oferta!J47*HTOCOEF!J47</f>
        <v>71.8</v>
      </c>
      <c r="K47" s="67">
        <f>+oferta!K47*HTOCOEF!K47</f>
        <v>93.08</v>
      </c>
      <c r="L47" s="67">
        <f>+oferta!L47*HTOCOEF!L47</f>
        <v>87.04</v>
      </c>
      <c r="M47" s="67">
        <f>+oferta!M47*HTOCOEF!M47</f>
        <v>80.47</v>
      </c>
      <c r="N47" s="67">
        <f>+oferta!N47*HTOCOEF!N47</f>
        <v>82.7</v>
      </c>
      <c r="O47" s="67">
        <f>+oferta!O47*HTOCOEF!O47</f>
        <v>53.78</v>
      </c>
      <c r="P47" s="61">
        <f>+oferta!P47*HTOCOEF!P47</f>
        <v>249760</v>
      </c>
      <c r="Q47" s="61">
        <f>+oferta!Q47*HTOCOEF!Q47</f>
        <v>42041</v>
      </c>
      <c r="R47" s="61">
        <f>+oferta!R47*HTOCOEF!R47</f>
        <v>53056</v>
      </c>
      <c r="S47" s="61">
        <f>+oferta!S47*HTOCOEF!S47</f>
        <v>40790</v>
      </c>
      <c r="T47" s="61">
        <f>+oferta!T47*HTOCOEF!T47</f>
        <v>41866</v>
      </c>
      <c r="U47" s="61">
        <f>+oferta!U47*HTOCOEF!U47</f>
        <v>17980</v>
      </c>
      <c r="V47" s="61">
        <f>+oferta!V47*HTOCOEF!V47</f>
        <v>12638</v>
      </c>
      <c r="W47" s="61">
        <f>+oferta!W47*HTOCOEF!W47</f>
        <v>42611</v>
      </c>
      <c r="X47" s="61">
        <f>+oferta!X47*HTOCOEF!X47</f>
        <v>46971</v>
      </c>
      <c r="Y47" s="61">
        <f>+oferta!Y47*HTOCOEF!Y47</f>
        <v>10570</v>
      </c>
      <c r="Z47" s="61">
        <f>+oferta!Z47*HTOCOEF!Z47</f>
        <v>33223</v>
      </c>
      <c r="AA47" s="61">
        <f>+oferta!AA47*HTOCOEF!AA47</f>
        <v>28859</v>
      </c>
      <c r="AB47" s="61">
        <f>+oferta!AB47*HTOCOEF!AB47</f>
        <v>8862</v>
      </c>
      <c r="AC47" s="61">
        <f>+oferta!AC47*HTOCOEF!AC47</f>
        <v>97290</v>
      </c>
      <c r="AD47" s="61">
        <f>+oferta!AD47*HTOCOEF!AD47</f>
        <v>27413</v>
      </c>
      <c r="AE47" s="67">
        <f>+oferta!AE47*HTOCOEF!AE47</f>
        <v>74.02</v>
      </c>
      <c r="AF47" s="67">
        <f>+oferta!AF47*HTOCOEF!AF47</f>
        <v>79.239999999999995</v>
      </c>
      <c r="AG47" s="67">
        <f>+oferta!AG47*HTOCOEF!AG47</f>
        <v>49.53</v>
      </c>
      <c r="AH47" s="67">
        <f>+oferta!AH47*HTOCOEF!AH47</f>
        <v>59.63</v>
      </c>
      <c r="AI47" s="67">
        <f>+oferta!AI47*HTOCOEF!AI47</f>
        <v>71.47</v>
      </c>
      <c r="AJ47" s="67">
        <f>+oferta!AJ47*HTOCOEF!AJ47</f>
        <v>34.369999999999997</v>
      </c>
      <c r="AK47" s="67">
        <f>+oferta!AK47*HTOCOEF!AK47</f>
        <v>81.45</v>
      </c>
      <c r="AL47" s="67">
        <f>+oferta!AL47*HTOCOEF!AL47</f>
        <v>57.17</v>
      </c>
      <c r="AM47" s="61">
        <f>+oferta!AM47*HTOCOEF!AM47</f>
        <v>4990</v>
      </c>
      <c r="AN47" s="61">
        <f>+oferta!AN47*HTOCOEF!AN47</f>
        <v>7587</v>
      </c>
      <c r="AO47" s="61">
        <f>+oferta!AO47*HTOCOEF!AO47</f>
        <v>1263</v>
      </c>
      <c r="AP47" s="61">
        <f>+oferta!AP47*HTOCOEF!AP47</f>
        <v>3743</v>
      </c>
      <c r="AQ47" s="61">
        <f>+oferta!AQ47*HTOCOEF!AQ47</f>
        <v>4325</v>
      </c>
      <c r="AR47" s="61">
        <f>+oferta!AR47*HTOCOEF!AR47</f>
        <v>1016</v>
      </c>
      <c r="AS47" s="61">
        <f>+oferta!AS47*HTOCOEF!AS47</f>
        <v>15259</v>
      </c>
      <c r="AT47" s="61">
        <f>+oferta!AT47*HTOCOEF!AT47</f>
        <v>3857</v>
      </c>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row>
    <row r="48" spans="1:91" s="62" customFormat="1" x14ac:dyDescent="0.3">
      <c r="A48" s="60" t="s">
        <v>67</v>
      </c>
      <c r="B48" s="61">
        <f>+oferta!B48*HTOCOEF!B48</f>
        <v>1746018</v>
      </c>
      <c r="C48" s="61">
        <f>+oferta!C48*HTOCOEF!C48</f>
        <v>292642</v>
      </c>
      <c r="D48" s="61">
        <f>+oferta!D48*HTOCOEF!D48</f>
        <v>341603</v>
      </c>
      <c r="E48" s="61">
        <f>+oferta!E48*HTOCOEF!E48</f>
        <v>226675</v>
      </c>
      <c r="F48" s="61">
        <f>+oferta!F48*HTOCOEF!F48</f>
        <v>308874</v>
      </c>
      <c r="G48" s="61">
        <f>+oferta!G48*HTOCOEF!G48</f>
        <v>134454</v>
      </c>
      <c r="H48" s="61">
        <f>+oferta!H48*HTOCOEF!H48</f>
        <v>104819</v>
      </c>
      <c r="I48" s="67">
        <f>+oferta!I48*HTOCOEF!I48</f>
        <v>65.36</v>
      </c>
      <c r="J48" s="67">
        <f>+oferta!J48*HTOCOEF!J48</f>
        <v>61.69</v>
      </c>
      <c r="K48" s="67">
        <f>+oferta!K48*HTOCOEF!K48</f>
        <v>83.38</v>
      </c>
      <c r="L48" s="67">
        <f>+oferta!L48*HTOCOEF!L48</f>
        <v>76.34</v>
      </c>
      <c r="M48" s="67">
        <f>+oferta!M48*HTOCOEF!M48</f>
        <v>63.68</v>
      </c>
      <c r="N48" s="67">
        <f>+oferta!N48*HTOCOEF!N48</f>
        <v>68.150000000000006</v>
      </c>
      <c r="O48" s="67">
        <f>+oferta!O48*HTOCOEF!O48</f>
        <v>63.72</v>
      </c>
      <c r="P48" s="61">
        <f>+oferta!P48*HTOCOEF!P48</f>
        <v>237346</v>
      </c>
      <c r="Q48" s="61">
        <f>+oferta!Q48*HTOCOEF!Q48</f>
        <v>39239</v>
      </c>
      <c r="R48" s="61">
        <f>+oferta!R48*HTOCOEF!R48</f>
        <v>50427</v>
      </c>
      <c r="S48" s="61">
        <f>+oferta!S48*HTOCOEF!S48</f>
        <v>41082</v>
      </c>
      <c r="T48" s="61">
        <f>+oferta!T48*HTOCOEF!T48</f>
        <v>38106</v>
      </c>
      <c r="U48" s="61">
        <f>+oferta!U48*HTOCOEF!U48</f>
        <v>16638</v>
      </c>
      <c r="V48" s="61">
        <f>+oferta!V48*HTOCOEF!V48</f>
        <v>13224</v>
      </c>
      <c r="W48" s="61">
        <f>+oferta!W48*HTOCOEF!W48</f>
        <v>40700</v>
      </c>
      <c r="X48" s="61">
        <f>+oferta!X48*HTOCOEF!X48</f>
        <v>46928</v>
      </c>
      <c r="Y48" s="61">
        <f>+oferta!Y48*HTOCOEF!Y48</f>
        <v>11106</v>
      </c>
      <c r="Z48" s="61">
        <f>+oferta!Z48*HTOCOEF!Z48</f>
        <v>31814</v>
      </c>
      <c r="AA48" s="61">
        <f>+oferta!AA48*HTOCOEF!AA48</f>
        <v>28231</v>
      </c>
      <c r="AB48" s="61">
        <f>+oferta!AB48*HTOCOEF!AB48</f>
        <v>8668</v>
      </c>
      <c r="AC48" s="61">
        <f>+oferta!AC48*HTOCOEF!AC48</f>
        <v>97012</v>
      </c>
      <c r="AD48" s="61">
        <f>+oferta!AD48*HTOCOEF!AD48</f>
        <v>28184</v>
      </c>
      <c r="AE48" s="67">
        <f>+oferta!AE48*HTOCOEF!AE48</f>
        <v>52.13</v>
      </c>
      <c r="AF48" s="67">
        <f>+oferta!AF48*HTOCOEF!AF48</f>
        <v>61.91</v>
      </c>
      <c r="AG48" s="67">
        <f>+oferta!AG48*HTOCOEF!AG48</f>
        <v>53.57</v>
      </c>
      <c r="AH48" s="67">
        <f>+oferta!AH48*HTOCOEF!AH48</f>
        <v>56.87</v>
      </c>
      <c r="AI48" s="67">
        <f>+oferta!AI48*HTOCOEF!AI48</f>
        <v>53.73</v>
      </c>
      <c r="AJ48" s="67">
        <f>+oferta!AJ48*HTOCOEF!AJ48</f>
        <v>29.87</v>
      </c>
      <c r="AK48" s="67">
        <f>+oferta!AK48*HTOCOEF!AK48</f>
        <v>72.38</v>
      </c>
      <c r="AL48" s="67">
        <f>+oferta!AL48*HTOCOEF!AL48</f>
        <v>64.75</v>
      </c>
      <c r="AM48" s="61">
        <f>+oferta!AM48*HTOCOEF!AM48</f>
        <v>4063</v>
      </c>
      <c r="AN48" s="61">
        <f>+oferta!AN48*HTOCOEF!AN48</f>
        <v>6935</v>
      </c>
      <c r="AO48" s="61">
        <f>+oferta!AO48*HTOCOEF!AO48</f>
        <v>1319</v>
      </c>
      <c r="AP48" s="61">
        <f>+oferta!AP48*HTOCOEF!AP48</f>
        <v>3521</v>
      </c>
      <c r="AQ48" s="61">
        <f>+oferta!AQ48*HTOCOEF!AQ48</f>
        <v>3740</v>
      </c>
      <c r="AR48" s="61">
        <f>+oferta!AR48*HTOCOEF!AR48</f>
        <v>1020</v>
      </c>
      <c r="AS48" s="61">
        <f>+oferta!AS48*HTOCOEF!AS48</f>
        <v>14566</v>
      </c>
      <c r="AT48" s="61">
        <f>+oferta!AT48*HTOCOEF!AT48</f>
        <v>4074</v>
      </c>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row>
    <row r="49" spans="1:91" s="62" customFormat="1" x14ac:dyDescent="0.3">
      <c r="A49" s="60" t="s">
        <v>68</v>
      </c>
      <c r="B49" s="61">
        <f>+oferta!B49*HTOCOEF!B49</f>
        <v>1561666</v>
      </c>
      <c r="C49" s="61">
        <f>+oferta!C49*HTOCOEF!C49</f>
        <v>262009</v>
      </c>
      <c r="D49" s="61">
        <f>+oferta!D49*HTOCOEF!D49</f>
        <v>280144</v>
      </c>
      <c r="E49" s="61">
        <f>+oferta!E49*HTOCOEF!E49</f>
        <v>228877</v>
      </c>
      <c r="F49" s="61">
        <f>+oferta!F49*HTOCOEF!F49</f>
        <v>245822</v>
      </c>
      <c r="G49" s="61">
        <f>+oferta!G49*HTOCOEF!G49</f>
        <v>122285</v>
      </c>
      <c r="H49" s="61">
        <f>+oferta!H49*HTOCOEF!H49</f>
        <v>106114</v>
      </c>
      <c r="I49" s="67">
        <f>+oferta!I49*HTOCOEF!I49</f>
        <v>57.01</v>
      </c>
      <c r="J49" s="67">
        <f>+oferta!J49*HTOCOEF!J49</f>
        <v>52.27</v>
      </c>
      <c r="K49" s="67">
        <f>+oferta!K49*HTOCOEF!K49</f>
        <v>61.1</v>
      </c>
      <c r="L49" s="67">
        <f>+oferta!L49*HTOCOEF!L49</f>
        <v>76.989999999999995</v>
      </c>
      <c r="M49" s="67">
        <f>+oferta!M49*HTOCOEF!M49</f>
        <v>57.09</v>
      </c>
      <c r="N49" s="67">
        <f>+oferta!N49*HTOCOEF!N49</f>
        <v>58.42</v>
      </c>
      <c r="O49" s="67">
        <f>+oferta!O49*HTOCOEF!O49</f>
        <v>65.599999999999994</v>
      </c>
      <c r="P49" s="61">
        <f>+oferta!P49*HTOCOEF!P49</f>
        <v>203116</v>
      </c>
      <c r="Q49" s="61">
        <f>+oferta!Q49*HTOCOEF!Q49</f>
        <v>32905</v>
      </c>
      <c r="R49" s="61">
        <f>+oferta!R49*HTOCOEF!R49</f>
        <v>36150</v>
      </c>
      <c r="S49" s="61">
        <f>+oferta!S49*HTOCOEF!S49</f>
        <v>40410</v>
      </c>
      <c r="T49" s="61">
        <f>+oferta!T49*HTOCOEF!T49</f>
        <v>30616</v>
      </c>
      <c r="U49" s="61">
        <f>+oferta!U49*HTOCOEF!U49</f>
        <v>14508</v>
      </c>
      <c r="V49" s="61">
        <f>+oferta!V49*HTOCOEF!V49</f>
        <v>13389</v>
      </c>
      <c r="W49" s="61">
        <f>+oferta!W49*HTOCOEF!W49</f>
        <v>25214</v>
      </c>
      <c r="X49" s="61">
        <f>+oferta!X49*HTOCOEF!X49</f>
        <v>43188</v>
      </c>
      <c r="Y49" s="61">
        <f>+oferta!Y49*HTOCOEF!Y49</f>
        <v>11138</v>
      </c>
      <c r="Z49" s="61">
        <f>+oferta!Z49*HTOCOEF!Z49</f>
        <v>30923</v>
      </c>
      <c r="AA49" s="61">
        <f>+oferta!AA49*HTOCOEF!AA49</f>
        <v>19592</v>
      </c>
      <c r="AB49" s="61">
        <f>+oferta!AB49*HTOCOEF!AB49</f>
        <v>8841</v>
      </c>
      <c r="AC49" s="61">
        <f>+oferta!AC49*HTOCOEF!AC49</f>
        <v>93349</v>
      </c>
      <c r="AD49" s="61">
        <f>+oferta!AD49*HTOCOEF!AD49</f>
        <v>29765</v>
      </c>
      <c r="AE49" s="67">
        <f>+oferta!AE49*HTOCOEF!AE49</f>
        <v>31.23</v>
      </c>
      <c r="AF49" s="67">
        <f>+oferta!AF49*HTOCOEF!AF49</f>
        <v>46.62</v>
      </c>
      <c r="AG49" s="67">
        <f>+oferta!AG49*HTOCOEF!AG49</f>
        <v>52.96</v>
      </c>
      <c r="AH49" s="67">
        <f>+oferta!AH49*HTOCOEF!AH49</f>
        <v>53.47</v>
      </c>
      <c r="AI49" s="67">
        <f>+oferta!AI49*HTOCOEF!AI49</f>
        <v>31.92</v>
      </c>
      <c r="AJ49" s="67">
        <f>+oferta!AJ49*HTOCOEF!AJ49</f>
        <v>31.98</v>
      </c>
      <c r="AK49" s="67">
        <f>+oferta!AK49*HTOCOEF!AK49</f>
        <v>63.04</v>
      </c>
      <c r="AL49" s="67">
        <f>+oferta!AL49*HTOCOEF!AL49</f>
        <v>62.43</v>
      </c>
      <c r="AM49" s="61">
        <f>+oferta!AM49*HTOCOEF!AM49</f>
        <v>2249</v>
      </c>
      <c r="AN49" s="61">
        <f>+oferta!AN49*HTOCOEF!AN49</f>
        <v>5728</v>
      </c>
      <c r="AO49" s="61">
        <f>+oferta!AO49*HTOCOEF!AO49</f>
        <v>1329</v>
      </c>
      <c r="AP49" s="61">
        <f>+oferta!AP49*HTOCOEF!AP49</f>
        <v>3302</v>
      </c>
      <c r="AQ49" s="61">
        <f>+oferta!AQ49*HTOCOEF!AQ49</f>
        <v>2010</v>
      </c>
      <c r="AR49" s="61">
        <f>+oferta!AR49*HTOCOEF!AR49</f>
        <v>1057</v>
      </c>
      <c r="AS49" s="61">
        <f>+oferta!AS49*HTOCOEF!AS49</f>
        <v>12994</v>
      </c>
      <c r="AT49" s="61">
        <f>+oferta!AT49*HTOCOEF!AT49</f>
        <v>4237</v>
      </c>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row>
    <row r="50" spans="1:91" s="62" customFormat="1" x14ac:dyDescent="0.3">
      <c r="A50" s="60" t="s">
        <v>69</v>
      </c>
      <c r="B50" s="61">
        <f>+oferta!B50*HTOCOEF!B50</f>
        <v>1117625</v>
      </c>
      <c r="C50" s="61">
        <f>+oferta!C50*HTOCOEF!C50</f>
        <v>188087</v>
      </c>
      <c r="D50" s="61">
        <f>+oferta!D50*HTOCOEF!D50</f>
        <v>23174</v>
      </c>
      <c r="E50" s="61">
        <f>+oferta!E50*HTOCOEF!E50</f>
        <v>235087</v>
      </c>
      <c r="F50" s="61">
        <f>+oferta!F50*HTOCOEF!F50</f>
        <v>170632</v>
      </c>
      <c r="G50" s="61">
        <f>+oferta!G50*HTOCOEF!G50</f>
        <v>104815</v>
      </c>
      <c r="H50" s="61">
        <f>+oferta!H50*HTOCOEF!H50</f>
        <v>105474</v>
      </c>
      <c r="I50" s="67">
        <f>+oferta!I50*HTOCOEF!I50</f>
        <v>46.92</v>
      </c>
      <c r="J50" s="67">
        <f>+oferta!J50*HTOCOEF!J50</f>
        <v>40.07</v>
      </c>
      <c r="K50" s="67">
        <f>+oferta!K50*HTOCOEF!K50</f>
        <v>46.25</v>
      </c>
      <c r="L50" s="67">
        <f>+oferta!L50*HTOCOEF!L50</f>
        <v>75.489999999999995</v>
      </c>
      <c r="M50" s="67">
        <f>+oferta!M50*HTOCOEF!M50</f>
        <v>42.67</v>
      </c>
      <c r="N50" s="67">
        <f>+oferta!N50*HTOCOEF!N50</f>
        <v>44.13</v>
      </c>
      <c r="O50" s="67">
        <f>+oferta!O50*HTOCOEF!O50</f>
        <v>54.7</v>
      </c>
      <c r="P50" s="61">
        <f>+oferta!P50*HTOCOEF!P50</f>
        <v>147754</v>
      </c>
      <c r="Q50" s="61">
        <f>+oferta!Q50*HTOCOEF!Q50</f>
        <v>23214</v>
      </c>
      <c r="R50" s="61">
        <f>+oferta!R50*HTOCOEF!R50</f>
        <v>3724</v>
      </c>
      <c r="S50" s="61">
        <f>+oferta!S50*HTOCOEF!S50</f>
        <v>41787</v>
      </c>
      <c r="T50" s="61">
        <f>+oferta!T50*HTOCOEF!T50</f>
        <v>22444</v>
      </c>
      <c r="U50" s="61">
        <f>+oferta!U50*HTOCOEF!U50</f>
        <v>11290</v>
      </c>
      <c r="V50" s="61">
        <f>+oferta!V50*HTOCOEF!V50</f>
        <v>13440</v>
      </c>
      <c r="W50" s="61">
        <f>+oferta!W50*HTOCOEF!W50</f>
        <v>15711</v>
      </c>
      <c r="X50" s="61">
        <f>+oferta!X50*HTOCOEF!X50</f>
        <v>26126</v>
      </c>
      <c r="Y50" s="61">
        <f>+oferta!Y50*HTOCOEF!Y50</f>
        <v>11144</v>
      </c>
      <c r="Z50" s="61">
        <f>+oferta!Z50*HTOCOEF!Z50</f>
        <v>27774</v>
      </c>
      <c r="AA50" s="61">
        <f>+oferta!AA50*HTOCOEF!AA50</f>
        <v>7801</v>
      </c>
      <c r="AB50" s="61">
        <f>+oferta!AB50*HTOCOEF!AB50</f>
        <v>8666</v>
      </c>
      <c r="AC50" s="61">
        <f>+oferta!AC50*HTOCOEF!AC50</f>
        <v>61303</v>
      </c>
      <c r="AD50" s="61">
        <f>+oferta!AD50*HTOCOEF!AD50</f>
        <v>29561</v>
      </c>
      <c r="AE50" s="67">
        <f>+oferta!AE50*HTOCOEF!AE50</f>
        <v>23.76</v>
      </c>
      <c r="AF50" s="67">
        <f>+oferta!AF50*HTOCOEF!AF50</f>
        <v>32.79</v>
      </c>
      <c r="AG50" s="67">
        <f>+oferta!AG50*HTOCOEF!AG50</f>
        <v>40.64</v>
      </c>
      <c r="AH50" s="67">
        <f>+oferta!AH50*HTOCOEF!AH50</f>
        <v>38.85</v>
      </c>
      <c r="AI50" s="67">
        <f>+oferta!AI50*HTOCOEF!AI50</f>
        <v>27.59</v>
      </c>
      <c r="AJ50" s="67">
        <f>+oferta!AJ50*HTOCOEF!AJ50</f>
        <v>22.64</v>
      </c>
      <c r="AK50" s="67">
        <f>+oferta!AK50*HTOCOEF!AK50</f>
        <v>47.06</v>
      </c>
      <c r="AL50" s="67">
        <f>+oferta!AL50*HTOCOEF!AL50</f>
        <v>49.99</v>
      </c>
      <c r="AM50" s="61">
        <f>+oferta!AM50*HTOCOEF!AM50</f>
        <v>1479</v>
      </c>
      <c r="AN50" s="61">
        <f>+oferta!AN50*HTOCOEF!AN50</f>
        <v>3107</v>
      </c>
      <c r="AO50" s="61">
        <f>+oferta!AO50*HTOCOEF!AO50</f>
        <v>1271</v>
      </c>
      <c r="AP50" s="61">
        <f>+oferta!AP50*HTOCOEF!AP50</f>
        <v>2775</v>
      </c>
      <c r="AQ50" s="61">
        <f>+oferta!AQ50*HTOCOEF!AQ50</f>
        <v>827</v>
      </c>
      <c r="AR50" s="61">
        <f>+oferta!AR50*HTOCOEF!AR50</f>
        <v>956</v>
      </c>
      <c r="AS50" s="61">
        <f>+oferta!AS50*HTOCOEF!AS50</f>
        <v>8628</v>
      </c>
      <c r="AT50" s="61">
        <f>+oferta!AT50*HTOCOEF!AT50</f>
        <v>4172</v>
      </c>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row>
    <row r="51" spans="1:91" s="62" customFormat="1" x14ac:dyDescent="0.3">
      <c r="A51" s="60" t="s">
        <v>70</v>
      </c>
      <c r="B51" s="61">
        <f>+oferta!B51*HTOCOEF!B51</f>
        <v>1078627</v>
      </c>
      <c r="C51" s="61">
        <f>+oferta!C51*HTOCOEF!C51</f>
        <v>180257</v>
      </c>
      <c r="D51" s="61">
        <f>+oferta!D51*HTOCOEF!D51</f>
        <v>16816</v>
      </c>
      <c r="E51" s="61">
        <f>+oferta!E51*HTOCOEF!E51</f>
        <v>235117</v>
      </c>
      <c r="F51" s="61">
        <f>+oferta!F51*HTOCOEF!F51</f>
        <v>166671</v>
      </c>
      <c r="G51" s="61">
        <f>+oferta!G51*HTOCOEF!G51</f>
        <v>102021</v>
      </c>
      <c r="H51" s="61">
        <f>+oferta!H51*HTOCOEF!H51</f>
        <v>105152</v>
      </c>
      <c r="I51" s="67">
        <f>+oferta!I51*HTOCOEF!I51</f>
        <v>44.5</v>
      </c>
      <c r="J51" s="67">
        <f>+oferta!J51*HTOCOEF!J51</f>
        <v>37.409999999999997</v>
      </c>
      <c r="K51" s="67">
        <f>+oferta!K51*HTOCOEF!K51</f>
        <v>38.35</v>
      </c>
      <c r="L51" s="67">
        <f>+oferta!L51*HTOCOEF!L51</f>
        <v>71.27</v>
      </c>
      <c r="M51" s="67">
        <f>+oferta!M51*HTOCOEF!M51</f>
        <v>39.85</v>
      </c>
      <c r="N51" s="67">
        <f>+oferta!N51*HTOCOEF!N51</f>
        <v>41.2</v>
      </c>
      <c r="O51" s="67">
        <f>+oferta!O51*HTOCOEF!O51</f>
        <v>51.45</v>
      </c>
      <c r="P51" s="61">
        <f>+oferta!P51*HTOCOEF!P51</f>
        <v>143599</v>
      </c>
      <c r="Q51" s="61">
        <f>+oferta!Q51*HTOCOEF!Q51</f>
        <v>22116</v>
      </c>
      <c r="R51" s="61">
        <f>+oferta!R51*HTOCOEF!R51</f>
        <v>2691</v>
      </c>
      <c r="S51" s="61">
        <f>+oferta!S51*HTOCOEF!S51</f>
        <v>42019</v>
      </c>
      <c r="T51" s="61">
        <f>+oferta!T51*HTOCOEF!T51</f>
        <v>22509</v>
      </c>
      <c r="U51" s="61">
        <f>+oferta!U51*HTOCOEF!U51</f>
        <v>11160</v>
      </c>
      <c r="V51" s="61">
        <f>+oferta!V51*HTOCOEF!V51</f>
        <v>13219</v>
      </c>
      <c r="W51" s="61">
        <f>+oferta!W51*HTOCOEF!W51</f>
        <v>15829</v>
      </c>
      <c r="X51" s="61">
        <f>+oferta!X51*HTOCOEF!X51</f>
        <v>22420</v>
      </c>
      <c r="Y51" s="61">
        <f>+oferta!Y51*HTOCOEF!Y51</f>
        <v>11086</v>
      </c>
      <c r="Z51" s="61">
        <f>+oferta!Z51*HTOCOEF!Z51</f>
        <v>29824</v>
      </c>
      <c r="AA51" s="61">
        <f>+oferta!AA51*HTOCOEF!AA51</f>
        <v>7378</v>
      </c>
      <c r="AB51" s="61">
        <f>+oferta!AB51*HTOCOEF!AB51</f>
        <v>8509</v>
      </c>
      <c r="AC51" s="61">
        <f>+oferta!AC51*HTOCOEF!AC51</f>
        <v>55988</v>
      </c>
      <c r="AD51" s="61">
        <f>+oferta!AD51*HTOCOEF!AD51</f>
        <v>29222</v>
      </c>
      <c r="AE51" s="67">
        <f>+oferta!AE51*HTOCOEF!AE51</f>
        <v>25.02</v>
      </c>
      <c r="AF51" s="67">
        <f>+oferta!AF51*HTOCOEF!AF51</f>
        <v>28.8</v>
      </c>
      <c r="AG51" s="67">
        <f>+oferta!AG51*HTOCOEF!AG51</f>
        <v>37.47</v>
      </c>
      <c r="AH51" s="67">
        <f>+oferta!AH51*HTOCOEF!AH51</f>
        <v>39.020000000000003</v>
      </c>
      <c r="AI51" s="67">
        <f>+oferta!AI51*HTOCOEF!AI51</f>
        <v>21.06</v>
      </c>
      <c r="AJ51" s="67">
        <f>+oferta!AJ51*HTOCOEF!AJ51</f>
        <v>23.48</v>
      </c>
      <c r="AK51" s="67">
        <f>+oferta!AK51*HTOCOEF!AK51</f>
        <v>43.08</v>
      </c>
      <c r="AL51" s="67">
        <f>+oferta!AL51*HTOCOEF!AL51</f>
        <v>46.38</v>
      </c>
      <c r="AM51" s="61">
        <f>+oferta!AM51*HTOCOEF!AM51</f>
        <v>1550</v>
      </c>
      <c r="AN51" s="61">
        <f>+oferta!AN51*HTOCOEF!AN51</f>
        <v>2518</v>
      </c>
      <c r="AO51" s="61">
        <f>+oferta!AO51*HTOCOEF!AO51</f>
        <v>1241</v>
      </c>
      <c r="AP51" s="61">
        <f>+oferta!AP51*HTOCOEF!AP51</f>
        <v>3012</v>
      </c>
      <c r="AQ51" s="61">
        <f>+oferta!AQ51*HTOCOEF!AQ51</f>
        <v>756</v>
      </c>
      <c r="AR51" s="61">
        <f>+oferta!AR51*HTOCOEF!AR51</f>
        <v>943</v>
      </c>
      <c r="AS51" s="61">
        <f>+oferta!AS51*HTOCOEF!AS51</f>
        <v>8015</v>
      </c>
      <c r="AT51" s="61">
        <f>+oferta!AT51*HTOCOEF!AT51</f>
        <v>4080</v>
      </c>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row>
    <row r="52" spans="1:91" s="62" customFormat="1" x14ac:dyDescent="0.3">
      <c r="A52" s="60" t="s">
        <v>71</v>
      </c>
      <c r="B52" s="61">
        <f>+oferta!B52*HTOCOEF!B52</f>
        <v>1067532</v>
      </c>
      <c r="C52" s="61">
        <f>+oferta!C52*HTOCOEF!C52</f>
        <v>183493</v>
      </c>
      <c r="D52" s="61">
        <f>+oferta!D52*HTOCOEF!D52</f>
        <v>18732</v>
      </c>
      <c r="E52" s="61">
        <f>+oferta!E52*HTOCOEF!E52</f>
        <v>235737</v>
      </c>
      <c r="F52" s="61">
        <f>+oferta!F52*HTOCOEF!F52</f>
        <v>160814</v>
      </c>
      <c r="G52" s="61">
        <f>+oferta!G52*HTOCOEF!G52</f>
        <v>99395</v>
      </c>
      <c r="H52" s="61">
        <f>+oferta!H52*HTOCOEF!H52</f>
        <v>105659</v>
      </c>
      <c r="I52" s="67">
        <f>+oferta!I52*HTOCOEF!I52</f>
        <v>43.36</v>
      </c>
      <c r="J52" s="67">
        <f>+oferta!J52*HTOCOEF!J52</f>
        <v>34.85</v>
      </c>
      <c r="K52" s="67">
        <f>+oferta!K52*HTOCOEF!K52</f>
        <v>38.56</v>
      </c>
      <c r="L52" s="67">
        <f>+oferta!L52*HTOCOEF!L52</f>
        <v>74.5</v>
      </c>
      <c r="M52" s="67">
        <f>+oferta!M52*HTOCOEF!M52</f>
        <v>38.61</v>
      </c>
      <c r="N52" s="67">
        <f>+oferta!N52*HTOCOEF!N52</f>
        <v>42.36</v>
      </c>
      <c r="O52" s="67">
        <f>+oferta!O52*HTOCOEF!O52</f>
        <v>46.29</v>
      </c>
      <c r="P52" s="61">
        <f>+oferta!P52*HTOCOEF!P52</f>
        <v>139860</v>
      </c>
      <c r="Q52" s="61">
        <f>+oferta!Q52*HTOCOEF!Q52</f>
        <v>21505</v>
      </c>
      <c r="R52" s="61">
        <f>+oferta!R52*HTOCOEF!R52</f>
        <v>2582</v>
      </c>
      <c r="S52" s="61">
        <f>+oferta!S52*HTOCOEF!S52</f>
        <v>42295</v>
      </c>
      <c r="T52" s="61">
        <f>+oferta!T52*HTOCOEF!T52</f>
        <v>21598</v>
      </c>
      <c r="U52" s="61">
        <f>+oferta!U52*HTOCOEF!U52</f>
        <v>10681</v>
      </c>
      <c r="V52" s="61">
        <f>+oferta!V52*HTOCOEF!V52</f>
        <v>13342</v>
      </c>
      <c r="W52" s="61">
        <f>+oferta!W52*HTOCOEF!W52</f>
        <v>16279</v>
      </c>
      <c r="X52" s="61">
        <f>+oferta!X52*HTOCOEF!X52</f>
        <v>21320</v>
      </c>
      <c r="Y52" s="61">
        <f>+oferta!Y52*HTOCOEF!Y52</f>
        <v>10761</v>
      </c>
      <c r="Z52" s="61">
        <f>+oferta!Z52*HTOCOEF!Z52</f>
        <v>29832</v>
      </c>
      <c r="AA52" s="61">
        <f>+oferta!AA52*HTOCOEF!AA52</f>
        <v>9856</v>
      </c>
      <c r="AB52" s="61">
        <f>+oferta!AB52*HTOCOEF!AB52</f>
        <v>8121</v>
      </c>
      <c r="AC52" s="61">
        <f>+oferta!AC52*HTOCOEF!AC52</f>
        <v>57483</v>
      </c>
      <c r="AD52" s="61">
        <f>+oferta!AD52*HTOCOEF!AD52</f>
        <v>29842</v>
      </c>
      <c r="AE52" s="67">
        <f>+oferta!AE52*HTOCOEF!AE52</f>
        <v>27.2</v>
      </c>
      <c r="AF52" s="67">
        <f>+oferta!AF52*HTOCOEF!AF52</f>
        <v>23.69</v>
      </c>
      <c r="AG52" s="67">
        <f>+oferta!AG52*HTOCOEF!AG52</f>
        <v>32.9</v>
      </c>
      <c r="AH52" s="67">
        <f>+oferta!AH52*HTOCOEF!AH52</f>
        <v>35.770000000000003</v>
      </c>
      <c r="AI52" s="67">
        <f>+oferta!AI52*HTOCOEF!AI52</f>
        <v>27.27</v>
      </c>
      <c r="AJ52" s="67">
        <f>+oferta!AJ52*HTOCOEF!AJ52</f>
        <v>17.329999999999998</v>
      </c>
      <c r="AK52" s="67">
        <f>+oferta!AK52*HTOCOEF!AK52</f>
        <v>42.97</v>
      </c>
      <c r="AL52" s="67">
        <f>+oferta!AL52*HTOCOEF!AL52</f>
        <v>38.42</v>
      </c>
      <c r="AM52" s="61">
        <f>+oferta!AM52*HTOCOEF!AM52</f>
        <v>1539</v>
      </c>
      <c r="AN52" s="61">
        <f>+oferta!AN52*HTOCOEF!AN52</f>
        <v>2317</v>
      </c>
      <c r="AO52" s="61">
        <f>+oferta!AO52*HTOCOEF!AO52</f>
        <v>1200</v>
      </c>
      <c r="AP52" s="61">
        <f>+oferta!AP52*HTOCOEF!AP52</f>
        <v>2980</v>
      </c>
      <c r="AQ52" s="61">
        <f>+oferta!AQ52*HTOCOEF!AQ52</f>
        <v>967</v>
      </c>
      <c r="AR52" s="61">
        <f>+oferta!AR52*HTOCOEF!AR52</f>
        <v>854</v>
      </c>
      <c r="AS52" s="61">
        <f>+oferta!AS52*HTOCOEF!AS52</f>
        <v>7682</v>
      </c>
      <c r="AT52" s="61">
        <f>+oferta!AT52*HTOCOEF!AT52</f>
        <v>3966</v>
      </c>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row>
    <row r="53" spans="1:91" s="62" customFormat="1" x14ac:dyDescent="0.3">
      <c r="A53" s="60" t="s">
        <v>72</v>
      </c>
      <c r="B53" s="61">
        <f>+oferta!B53*HTOCOEF!B53</f>
        <v>1138713</v>
      </c>
      <c r="C53" s="61">
        <f>+oferta!C53*HTOCOEF!C53</f>
        <v>206545</v>
      </c>
      <c r="D53" s="61">
        <f>+oferta!D53*HTOCOEF!D53</f>
        <v>37211</v>
      </c>
      <c r="E53" s="61">
        <f>+oferta!E53*HTOCOEF!E53</f>
        <v>235997</v>
      </c>
      <c r="F53" s="61">
        <f>+oferta!F53*HTOCOEF!F53</f>
        <v>169329</v>
      </c>
      <c r="G53" s="61">
        <f>+oferta!G53*HTOCOEF!G53</f>
        <v>105947</v>
      </c>
      <c r="H53" s="61">
        <f>+oferta!H53*HTOCOEF!H53</f>
        <v>105701</v>
      </c>
      <c r="I53" s="67">
        <f>+oferta!I53*HTOCOEF!I53</f>
        <v>49.02</v>
      </c>
      <c r="J53" s="67">
        <f>+oferta!J53*HTOCOEF!J53</f>
        <v>43.37</v>
      </c>
      <c r="K53" s="67">
        <f>+oferta!K53*HTOCOEF!K53</f>
        <v>50.03</v>
      </c>
      <c r="L53" s="67">
        <f>+oferta!L53*HTOCOEF!L53</f>
        <v>77.989999999999995</v>
      </c>
      <c r="M53" s="67">
        <f>+oferta!M53*HTOCOEF!M53</f>
        <v>46.09</v>
      </c>
      <c r="N53" s="67">
        <f>+oferta!N53*HTOCOEF!N53</f>
        <v>48.33</v>
      </c>
      <c r="O53" s="67">
        <f>+oferta!O53*HTOCOEF!O53</f>
        <v>52.92</v>
      </c>
      <c r="P53" s="61">
        <f>+oferta!P53*HTOCOEF!P53</f>
        <v>148063</v>
      </c>
      <c r="Q53" s="61">
        <f>+oferta!Q53*HTOCOEF!Q53</f>
        <v>24099</v>
      </c>
      <c r="R53" s="61">
        <f>+oferta!R53*HTOCOEF!R53</f>
        <v>5001</v>
      </c>
      <c r="S53" s="61">
        <f>+oferta!S53*HTOCOEF!S53</f>
        <v>42467</v>
      </c>
      <c r="T53" s="61">
        <f>+oferta!T53*HTOCOEF!T53</f>
        <v>22070</v>
      </c>
      <c r="U53" s="61">
        <f>+oferta!U53*HTOCOEF!U53</f>
        <v>11411</v>
      </c>
      <c r="V53" s="61">
        <f>+oferta!V53*HTOCOEF!V53</f>
        <v>13561</v>
      </c>
      <c r="W53" s="61">
        <f>+oferta!W53*HTOCOEF!W53</f>
        <v>22259</v>
      </c>
      <c r="X53" s="61">
        <f>+oferta!X53*HTOCOEF!X53</f>
        <v>24127</v>
      </c>
      <c r="Y53" s="61">
        <f>+oferta!Y53*HTOCOEF!Y53</f>
        <v>10975</v>
      </c>
      <c r="Z53" s="61">
        <f>+oferta!Z53*HTOCOEF!Z53</f>
        <v>30630</v>
      </c>
      <c r="AA53" s="61">
        <f>+oferta!AA53*HTOCOEF!AA53</f>
        <v>14726</v>
      </c>
      <c r="AB53" s="61">
        <f>+oferta!AB53*HTOCOEF!AB53</f>
        <v>8205</v>
      </c>
      <c r="AC53" s="61">
        <f>+oferta!AC53*HTOCOEF!AC53</f>
        <v>65786</v>
      </c>
      <c r="AD53" s="61">
        <f>+oferta!AD53*HTOCOEF!AD53</f>
        <v>29837</v>
      </c>
      <c r="AE53" s="67">
        <f>+oferta!AE53*HTOCOEF!AE53</f>
        <v>36.44</v>
      </c>
      <c r="AF53" s="67">
        <f>+oferta!AF53*HTOCOEF!AF53</f>
        <v>36.479999999999997</v>
      </c>
      <c r="AG53" s="67">
        <f>+oferta!AG53*HTOCOEF!AG53</f>
        <v>41.01</v>
      </c>
      <c r="AH53" s="67">
        <f>+oferta!AH53*HTOCOEF!AH53</f>
        <v>43.92</v>
      </c>
      <c r="AI53" s="67">
        <f>+oferta!AI53*HTOCOEF!AI53</f>
        <v>35.619999999999997</v>
      </c>
      <c r="AJ53" s="67">
        <f>+oferta!AJ53*HTOCOEF!AJ53</f>
        <v>24</v>
      </c>
      <c r="AK53" s="67">
        <f>+oferta!AK53*HTOCOEF!AK53</f>
        <v>50.22</v>
      </c>
      <c r="AL53" s="67">
        <f>+oferta!AL53*HTOCOEF!AL53</f>
        <v>48.47</v>
      </c>
      <c r="AM53" s="61">
        <f>+oferta!AM53*HTOCOEF!AM53</f>
        <v>1998</v>
      </c>
      <c r="AN53" s="61">
        <f>+oferta!AN53*HTOCOEF!AN53</f>
        <v>2791</v>
      </c>
      <c r="AO53" s="61">
        <f>+oferta!AO53*HTOCOEF!AO53</f>
        <v>1280</v>
      </c>
      <c r="AP53" s="61">
        <f>+oferta!AP53*HTOCOEF!AP53</f>
        <v>3054</v>
      </c>
      <c r="AQ53" s="61">
        <f>+oferta!AQ53*HTOCOEF!AQ53</f>
        <v>1474</v>
      </c>
      <c r="AR53" s="61">
        <f>+oferta!AR53*HTOCOEF!AR53</f>
        <v>885</v>
      </c>
      <c r="AS53" s="61">
        <f>+oferta!AS53*HTOCOEF!AS53</f>
        <v>8580</v>
      </c>
      <c r="AT53" s="61">
        <f>+oferta!AT53*HTOCOEF!AT53</f>
        <v>4037</v>
      </c>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row>
    <row r="54" spans="1:91" s="62" customFormat="1" x14ac:dyDescent="0.3">
      <c r="A54" s="60" t="s">
        <v>73</v>
      </c>
      <c r="B54" s="61">
        <f>+oferta!B54*HTOCOEF!B54</f>
        <v>1296442</v>
      </c>
      <c r="C54" s="61">
        <f>+oferta!C54*HTOCOEF!C54</f>
        <v>242977</v>
      </c>
      <c r="D54" s="61">
        <f>+oferta!D54*HTOCOEF!D54</f>
        <v>79519</v>
      </c>
      <c r="E54" s="61">
        <f>+oferta!E54*HTOCOEF!E54</f>
        <v>235356</v>
      </c>
      <c r="F54" s="61">
        <f>+oferta!F54*HTOCOEF!F54</f>
        <v>206402</v>
      </c>
      <c r="G54" s="61">
        <f>+oferta!G54*HTOCOEF!G54</f>
        <v>121050</v>
      </c>
      <c r="H54" s="61">
        <f>+oferta!H54*HTOCOEF!H54</f>
        <v>105479</v>
      </c>
      <c r="I54" s="67">
        <f>+oferta!I54*HTOCOEF!I54</f>
        <v>53.87</v>
      </c>
      <c r="J54" s="67">
        <f>+oferta!J54*HTOCOEF!J54</f>
        <v>49.01</v>
      </c>
      <c r="K54" s="67">
        <f>+oferta!K54*HTOCOEF!K54</f>
        <v>58.15</v>
      </c>
      <c r="L54" s="67">
        <f>+oferta!L54*HTOCOEF!L54</f>
        <v>79.92</v>
      </c>
      <c r="M54" s="67">
        <f>+oferta!M54*HTOCOEF!M54</f>
        <v>51.99</v>
      </c>
      <c r="N54" s="67">
        <f>+oferta!N54*HTOCOEF!N54</f>
        <v>56.79</v>
      </c>
      <c r="O54" s="67">
        <f>+oferta!O54*HTOCOEF!O54</f>
        <v>55.8</v>
      </c>
      <c r="P54" s="61">
        <f>+oferta!P54*HTOCOEF!P54</f>
        <v>169891</v>
      </c>
      <c r="Q54" s="61">
        <f>+oferta!Q54*HTOCOEF!Q54</f>
        <v>29043</v>
      </c>
      <c r="R54" s="61">
        <f>+oferta!R54*HTOCOEF!R54</f>
        <v>11503</v>
      </c>
      <c r="S54" s="61">
        <f>+oferta!S54*HTOCOEF!S54</f>
        <v>42650</v>
      </c>
      <c r="T54" s="61">
        <f>+oferta!T54*HTOCOEF!T54</f>
        <v>26004</v>
      </c>
      <c r="U54" s="61">
        <f>+oferta!U54*HTOCOEF!U54</f>
        <v>13549</v>
      </c>
      <c r="V54" s="61">
        <f>+oferta!V54*HTOCOEF!V54</f>
        <v>13577</v>
      </c>
      <c r="W54" s="61">
        <f>+oferta!W54*HTOCOEF!W54</f>
        <v>26424</v>
      </c>
      <c r="X54" s="61">
        <f>+oferta!X54*HTOCOEF!X54</f>
        <v>35396</v>
      </c>
      <c r="Y54" s="61">
        <f>+oferta!Y54*HTOCOEF!Y54</f>
        <v>11305</v>
      </c>
      <c r="Z54" s="61">
        <f>+oferta!Z54*HTOCOEF!Z54</f>
        <v>32389</v>
      </c>
      <c r="AA54" s="61">
        <f>+oferta!AA54*HTOCOEF!AA54</f>
        <v>19146</v>
      </c>
      <c r="AB54" s="61">
        <f>+oferta!AB54*HTOCOEF!AB54</f>
        <v>8651</v>
      </c>
      <c r="AC54" s="61">
        <f>+oferta!AC54*HTOCOEF!AC54</f>
        <v>79496</v>
      </c>
      <c r="AD54" s="61">
        <f>+oferta!AD54*HTOCOEF!AD54</f>
        <v>30170</v>
      </c>
      <c r="AE54" s="67">
        <f>+oferta!AE54*HTOCOEF!AE54</f>
        <v>44.48</v>
      </c>
      <c r="AF54" s="67">
        <f>+oferta!AF54*HTOCOEF!AF54</f>
        <v>38.380000000000003</v>
      </c>
      <c r="AG54" s="67">
        <f>+oferta!AG54*HTOCOEF!AG54</f>
        <v>50.92</v>
      </c>
      <c r="AH54" s="67">
        <f>+oferta!AH54*HTOCOEF!AH54</f>
        <v>52.35</v>
      </c>
      <c r="AI54" s="67">
        <f>+oferta!AI54*HTOCOEF!AI54</f>
        <v>40.729999999999997</v>
      </c>
      <c r="AJ54" s="67">
        <f>+oferta!AJ54*HTOCOEF!AJ54</f>
        <v>30.45</v>
      </c>
      <c r="AK54" s="67">
        <f>+oferta!AK54*HTOCOEF!AK54</f>
        <v>54.63</v>
      </c>
      <c r="AL54" s="67">
        <f>+oferta!AL54*HTOCOEF!AL54</f>
        <v>56.95</v>
      </c>
      <c r="AM54" s="61">
        <f>+oferta!AM54*HTOCOEF!AM54</f>
        <v>2428</v>
      </c>
      <c r="AN54" s="61">
        <f>+oferta!AN54*HTOCOEF!AN54</f>
        <v>3998</v>
      </c>
      <c r="AO54" s="61">
        <f>+oferta!AO54*HTOCOEF!AO54</f>
        <v>1354</v>
      </c>
      <c r="AP54" s="61">
        <f>+oferta!AP54*HTOCOEF!AP54</f>
        <v>3489</v>
      </c>
      <c r="AQ54" s="61">
        <f>+oferta!AQ54*HTOCOEF!AQ54</f>
        <v>1980</v>
      </c>
      <c r="AR54" s="61">
        <f>+oferta!AR54*HTOCOEF!AR54</f>
        <v>976</v>
      </c>
      <c r="AS54" s="61">
        <f>+oferta!AS54*HTOCOEF!AS54</f>
        <v>10752</v>
      </c>
      <c r="AT54" s="61">
        <f>+oferta!AT54*HTOCOEF!AT54</f>
        <v>4066</v>
      </c>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row>
    <row r="55" spans="1:91" s="62" customFormat="1" x14ac:dyDescent="0.3">
      <c r="A55" s="60" t="s">
        <v>74</v>
      </c>
      <c r="B55" s="61">
        <f>+oferta!B55*HTOCOEF!B55</f>
        <v>1424939</v>
      </c>
      <c r="C55" s="61">
        <f>+oferta!C55*HTOCOEF!C55</f>
        <v>269327</v>
      </c>
      <c r="D55" s="61">
        <f>+oferta!D55*HTOCOEF!D55</f>
        <v>135002</v>
      </c>
      <c r="E55" s="61">
        <f>+oferta!E55*HTOCOEF!E55</f>
        <v>232904</v>
      </c>
      <c r="F55" s="61">
        <f>+oferta!F55*HTOCOEF!F55</f>
        <v>236914</v>
      </c>
      <c r="G55" s="61">
        <f>+oferta!G55*HTOCOEF!G55</f>
        <v>126779</v>
      </c>
      <c r="H55" s="61">
        <f>+oferta!H55*HTOCOEF!H55</f>
        <v>105833</v>
      </c>
      <c r="I55" s="67">
        <f>+oferta!I55*HTOCOEF!I55</f>
        <v>53.17</v>
      </c>
      <c r="J55" s="67">
        <f>+oferta!J55*HTOCOEF!J55</f>
        <v>49.63</v>
      </c>
      <c r="K55" s="67">
        <f>+oferta!K55*HTOCOEF!K55</f>
        <v>65.45</v>
      </c>
      <c r="L55" s="67">
        <f>+oferta!L55*HTOCOEF!L55</f>
        <v>74.45</v>
      </c>
      <c r="M55" s="67">
        <f>+oferta!M55*HTOCOEF!M55</f>
        <v>53.75</v>
      </c>
      <c r="N55" s="67">
        <f>+oferta!N55*HTOCOEF!N55</f>
        <v>55.46</v>
      </c>
      <c r="O55" s="67">
        <f>+oferta!O55*HTOCOEF!O55</f>
        <v>57.94</v>
      </c>
      <c r="P55" s="61">
        <f>+oferta!P55*HTOCOEF!P55</f>
        <v>185437</v>
      </c>
      <c r="Q55" s="61">
        <f>+oferta!Q55*HTOCOEF!Q55</f>
        <v>32376</v>
      </c>
      <c r="R55" s="61">
        <f>+oferta!R55*HTOCOEF!R55</f>
        <v>19570</v>
      </c>
      <c r="S55" s="61">
        <f>+oferta!S55*HTOCOEF!S55</f>
        <v>41934</v>
      </c>
      <c r="T55" s="61">
        <f>+oferta!T55*HTOCOEF!T55</f>
        <v>29229</v>
      </c>
      <c r="U55" s="61">
        <f>+oferta!U55*HTOCOEF!U55</f>
        <v>14408</v>
      </c>
      <c r="V55" s="61">
        <f>+oferta!V55*HTOCOEF!V55</f>
        <v>13620</v>
      </c>
      <c r="W55" s="61">
        <f>+oferta!W55*HTOCOEF!W55</f>
        <v>28201</v>
      </c>
      <c r="X55" s="61">
        <f>+oferta!X55*HTOCOEF!X55</f>
        <v>43532</v>
      </c>
      <c r="Y55" s="61">
        <f>+oferta!Y55*HTOCOEF!Y55</f>
        <v>11261</v>
      </c>
      <c r="Z55" s="61">
        <f>+oferta!Z55*HTOCOEF!Z55</f>
        <v>31703</v>
      </c>
      <c r="AA55" s="61">
        <f>+oferta!AA55*HTOCOEF!AA55</f>
        <v>23001</v>
      </c>
      <c r="AB55" s="61">
        <f>+oferta!AB55*HTOCOEF!AB55</f>
        <v>8682</v>
      </c>
      <c r="AC55" s="61">
        <f>+oferta!AC55*HTOCOEF!AC55</f>
        <v>92669</v>
      </c>
      <c r="AD55" s="61">
        <f>+oferta!AD55*HTOCOEF!AD55</f>
        <v>30278</v>
      </c>
      <c r="AE55" s="67">
        <f>+oferta!AE55*HTOCOEF!AE55</f>
        <v>36.92</v>
      </c>
      <c r="AF55" s="67">
        <f>+oferta!AF55*HTOCOEF!AF55</f>
        <v>38.44</v>
      </c>
      <c r="AG55" s="67">
        <f>+oferta!AG55*HTOCOEF!AG55</f>
        <v>53.97</v>
      </c>
      <c r="AH55" s="67">
        <f>+oferta!AH55*HTOCOEF!AH55</f>
        <v>50.18</v>
      </c>
      <c r="AI55" s="67">
        <f>+oferta!AI55*HTOCOEF!AI55</f>
        <v>37.5</v>
      </c>
      <c r="AJ55" s="67">
        <f>+oferta!AJ55*HTOCOEF!AJ55</f>
        <v>30.27</v>
      </c>
      <c r="AK55" s="67">
        <f>+oferta!AK55*HTOCOEF!AK55</f>
        <v>58.49</v>
      </c>
      <c r="AL55" s="67">
        <f>+oferta!AL55*HTOCOEF!AL55</f>
        <v>63.02</v>
      </c>
      <c r="AM55" s="61">
        <f>+oferta!AM55*HTOCOEF!AM55</f>
        <v>2515</v>
      </c>
      <c r="AN55" s="61">
        <f>+oferta!AN55*HTOCOEF!AN55</f>
        <v>5086</v>
      </c>
      <c r="AO55" s="61">
        <f>+oferta!AO55*HTOCOEF!AO55</f>
        <v>1330</v>
      </c>
      <c r="AP55" s="61">
        <f>+oferta!AP55*HTOCOEF!AP55</f>
        <v>3323</v>
      </c>
      <c r="AQ55" s="61">
        <f>+oferta!AQ55*HTOCOEF!AQ55</f>
        <v>2301</v>
      </c>
      <c r="AR55" s="61">
        <f>+oferta!AR55*HTOCOEF!AR55</f>
        <v>990</v>
      </c>
      <c r="AS55" s="61">
        <f>+oferta!AS55*HTOCOEF!AS55</f>
        <v>12582</v>
      </c>
      <c r="AT55" s="61">
        <f>+oferta!AT55*HTOCOEF!AT55</f>
        <v>4249</v>
      </c>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row>
    <row r="56" spans="1:91" s="62" customFormat="1" x14ac:dyDescent="0.3">
      <c r="A56" s="60" t="s">
        <v>75</v>
      </c>
      <c r="B56" s="61">
        <f>+oferta!B56*HTOCOEF!B56</f>
        <v>1684428</v>
      </c>
      <c r="C56" s="61">
        <f>+oferta!C56*HTOCOEF!C56</f>
        <v>288983</v>
      </c>
      <c r="D56" s="61">
        <f>+oferta!D56*HTOCOEF!D56</f>
        <v>321238</v>
      </c>
      <c r="E56" s="61">
        <f>+oferta!E56*HTOCOEF!E56</f>
        <v>229060</v>
      </c>
      <c r="F56" s="61">
        <f>+oferta!F56*HTOCOEF!F56</f>
        <v>286407</v>
      </c>
      <c r="G56" s="61">
        <f>+oferta!G56*HTOCOEF!G56</f>
        <v>130226</v>
      </c>
      <c r="H56" s="61">
        <f>+oferta!H56*HTOCOEF!H56</f>
        <v>105784</v>
      </c>
      <c r="I56" s="67">
        <f>+oferta!I56*HTOCOEF!I56</f>
        <v>57.25</v>
      </c>
      <c r="J56" s="67">
        <f>+oferta!J56*HTOCOEF!J56</f>
        <v>52.89</v>
      </c>
      <c r="K56" s="67">
        <f>+oferta!K56*HTOCOEF!K56</f>
        <v>69.849999999999994</v>
      </c>
      <c r="L56" s="67">
        <f>+oferta!L56*HTOCOEF!L56</f>
        <v>71.78</v>
      </c>
      <c r="M56" s="67">
        <f>+oferta!M56*HTOCOEF!M56</f>
        <v>56.66</v>
      </c>
      <c r="N56" s="67">
        <f>+oferta!N56*HTOCOEF!N56</f>
        <v>58.25</v>
      </c>
      <c r="O56" s="67">
        <f>+oferta!O56*HTOCOEF!O56</f>
        <v>60.9</v>
      </c>
      <c r="P56" s="61">
        <f>+oferta!P56*HTOCOEF!P56</f>
        <v>223688</v>
      </c>
      <c r="Q56" s="61">
        <f>+oferta!Q56*HTOCOEF!Q56</f>
        <v>36247</v>
      </c>
      <c r="R56" s="61">
        <f>+oferta!R56*HTOCOEF!R56</f>
        <v>45974</v>
      </c>
      <c r="S56" s="61">
        <f>+oferta!S56*HTOCOEF!S56</f>
        <v>41567</v>
      </c>
      <c r="T56" s="61">
        <f>+oferta!T56*HTOCOEF!T56</f>
        <v>35125</v>
      </c>
      <c r="U56" s="61">
        <f>+oferta!U56*HTOCOEF!U56</f>
        <v>15187</v>
      </c>
      <c r="V56" s="61">
        <f>+oferta!V56*HTOCOEF!V56</f>
        <v>13913</v>
      </c>
      <c r="W56" s="61">
        <f>+oferta!W56*HTOCOEF!W56</f>
        <v>35362</v>
      </c>
      <c r="X56" s="61">
        <f>+oferta!X56*HTOCOEF!X56</f>
        <v>46629</v>
      </c>
      <c r="Y56" s="61">
        <f>+oferta!Y56*HTOCOEF!Y56</f>
        <v>11224</v>
      </c>
      <c r="Z56" s="61">
        <f>+oferta!Z56*HTOCOEF!Z56</f>
        <v>31361</v>
      </c>
      <c r="AA56" s="61">
        <f>+oferta!AA56*HTOCOEF!AA56</f>
        <v>27811</v>
      </c>
      <c r="AB56" s="61">
        <f>+oferta!AB56*HTOCOEF!AB56</f>
        <v>8685</v>
      </c>
      <c r="AC56" s="61">
        <f>+oferta!AC56*HTOCOEF!AC56</f>
        <v>97678</v>
      </c>
      <c r="AD56" s="61">
        <f>+oferta!AD56*HTOCOEF!AD56</f>
        <v>30233</v>
      </c>
      <c r="AE56" s="67">
        <f>+oferta!AE56*HTOCOEF!AE56</f>
        <v>40.51</v>
      </c>
      <c r="AF56" s="67">
        <f>+oferta!AF56*HTOCOEF!AF56</f>
        <v>47.13</v>
      </c>
      <c r="AG56" s="67">
        <f>+oferta!AG56*HTOCOEF!AG56</f>
        <v>58.62</v>
      </c>
      <c r="AH56" s="67">
        <f>+oferta!AH56*HTOCOEF!AH56</f>
        <v>51.15</v>
      </c>
      <c r="AI56" s="67">
        <f>+oferta!AI56*HTOCOEF!AI56</f>
        <v>37.54</v>
      </c>
      <c r="AJ56" s="67">
        <f>+oferta!AJ56*HTOCOEF!AJ56</f>
        <v>32.28</v>
      </c>
      <c r="AK56" s="67">
        <f>+oferta!AK56*HTOCOEF!AK56</f>
        <v>63.39</v>
      </c>
      <c r="AL56" s="67">
        <f>+oferta!AL56*HTOCOEF!AL56</f>
        <v>62.04</v>
      </c>
      <c r="AM56" s="61">
        <f>+oferta!AM56*HTOCOEF!AM56</f>
        <v>3205</v>
      </c>
      <c r="AN56" s="61">
        <f>+oferta!AN56*HTOCOEF!AN56</f>
        <v>6219</v>
      </c>
      <c r="AO56" s="61">
        <f>+oferta!AO56*HTOCOEF!AO56</f>
        <v>1376</v>
      </c>
      <c r="AP56" s="61">
        <f>+oferta!AP56*HTOCOEF!AP56</f>
        <v>3277</v>
      </c>
      <c r="AQ56" s="61">
        <f>+oferta!AQ56*HTOCOEF!AQ56</f>
        <v>2971</v>
      </c>
      <c r="AR56" s="61">
        <f>+oferta!AR56*HTOCOEF!AR56</f>
        <v>1020</v>
      </c>
      <c r="AS56" s="61">
        <f>+oferta!AS56*HTOCOEF!AS56</f>
        <v>13871</v>
      </c>
      <c r="AT56" s="61">
        <f>+oferta!AT56*HTOCOEF!AT56</f>
        <v>4307</v>
      </c>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row>
    <row r="57" spans="1:91" s="62" customFormat="1" x14ac:dyDescent="0.3">
      <c r="A57" s="60" t="s">
        <v>76</v>
      </c>
      <c r="B57" s="61">
        <f>+oferta!B57*HTOCOEF!B57</f>
        <v>1762029</v>
      </c>
      <c r="C57" s="61">
        <f>+oferta!C57*HTOCOEF!C57</f>
        <v>297585</v>
      </c>
      <c r="D57" s="61">
        <f>+oferta!D57*HTOCOEF!D57</f>
        <v>345828</v>
      </c>
      <c r="E57" s="61">
        <f>+oferta!E57*HTOCOEF!E57</f>
        <v>232014</v>
      </c>
      <c r="F57" s="61">
        <f>+oferta!F57*HTOCOEF!F57</f>
        <v>312938</v>
      </c>
      <c r="G57" s="61">
        <f>+oferta!G57*HTOCOEF!G57</f>
        <v>134114</v>
      </c>
      <c r="H57" s="61">
        <f>+oferta!H57*HTOCOEF!H57</f>
        <v>105524</v>
      </c>
      <c r="I57" s="67">
        <f>+oferta!I57*HTOCOEF!I57</f>
        <v>63.17</v>
      </c>
      <c r="J57" s="67">
        <f>+oferta!J57*HTOCOEF!J57</f>
        <v>57.54</v>
      </c>
      <c r="K57" s="67">
        <f>+oferta!K57*HTOCOEF!K57</f>
        <v>84.64</v>
      </c>
      <c r="L57" s="67">
        <f>+oferta!L57*HTOCOEF!L57</f>
        <v>76.430000000000007</v>
      </c>
      <c r="M57" s="67">
        <f>+oferta!M57*HTOCOEF!M57</f>
        <v>61.1</v>
      </c>
      <c r="N57" s="67">
        <f>+oferta!N57*HTOCOEF!N57</f>
        <v>63.36</v>
      </c>
      <c r="O57" s="67">
        <f>+oferta!O57*HTOCOEF!O57</f>
        <v>60.47</v>
      </c>
      <c r="P57" s="61">
        <f>+oferta!P57*HTOCOEF!P57</f>
        <v>243807</v>
      </c>
      <c r="Q57" s="61">
        <f>+oferta!Q57*HTOCOEF!Q57</f>
        <v>40009</v>
      </c>
      <c r="R57" s="61">
        <f>+oferta!R57*HTOCOEF!R57</f>
        <v>53983</v>
      </c>
      <c r="S57" s="61">
        <f>+oferta!S57*HTOCOEF!S57</f>
        <v>43353</v>
      </c>
      <c r="T57" s="61">
        <f>+oferta!T57*HTOCOEF!T57</f>
        <v>38719</v>
      </c>
      <c r="U57" s="61">
        <f>+oferta!U57*HTOCOEF!U57</f>
        <v>16614</v>
      </c>
      <c r="V57" s="61">
        <f>+oferta!V57*HTOCOEF!V57</f>
        <v>13654</v>
      </c>
      <c r="W57" s="61">
        <f>+oferta!W57*HTOCOEF!W57</f>
        <v>41251</v>
      </c>
      <c r="X57" s="61">
        <f>+oferta!X57*HTOCOEF!X57</f>
        <v>47185</v>
      </c>
      <c r="Y57" s="61">
        <f>+oferta!Y57*HTOCOEF!Y57</f>
        <v>11330</v>
      </c>
      <c r="Z57" s="61">
        <f>+oferta!Z57*HTOCOEF!Z57</f>
        <v>32104</v>
      </c>
      <c r="AA57" s="61">
        <f>+oferta!AA57*HTOCOEF!AA57</f>
        <v>28660</v>
      </c>
      <c r="AB57" s="61">
        <f>+oferta!AB57*HTOCOEF!AB57</f>
        <v>8560</v>
      </c>
      <c r="AC57" s="61">
        <f>+oferta!AC57*HTOCOEF!AC57</f>
        <v>98492</v>
      </c>
      <c r="AD57" s="61">
        <f>+oferta!AD57*HTOCOEF!AD57</f>
        <v>30003</v>
      </c>
      <c r="AE57" s="67">
        <f>+oferta!AE57*HTOCOEF!AE57</f>
        <v>48.48</v>
      </c>
      <c r="AF57" s="67">
        <f>+oferta!AF57*HTOCOEF!AF57</f>
        <v>59.33</v>
      </c>
      <c r="AG57" s="67">
        <f>+oferta!AG57*HTOCOEF!AG57</f>
        <v>43.47</v>
      </c>
      <c r="AH57" s="67">
        <f>+oferta!AH57*HTOCOEF!AH57</f>
        <v>50.09</v>
      </c>
      <c r="AI57" s="67">
        <f>+oferta!AI57*HTOCOEF!AI57</f>
        <v>50.35</v>
      </c>
      <c r="AJ57" s="67">
        <f>+oferta!AJ57*HTOCOEF!AJ57</f>
        <v>28.97</v>
      </c>
      <c r="AK57" s="67">
        <f>+oferta!AK57*HTOCOEF!AK57</f>
        <v>69.05</v>
      </c>
      <c r="AL57" s="67">
        <f>+oferta!AL57*HTOCOEF!AL57</f>
        <v>57.66</v>
      </c>
      <c r="AM57" s="61">
        <f>+oferta!AM57*HTOCOEF!AM57</f>
        <v>4504</v>
      </c>
      <c r="AN57" s="61">
        <f>+oferta!AN57*HTOCOEF!AN57</f>
        <v>7174</v>
      </c>
      <c r="AO57" s="61">
        <f>+oferta!AO57*HTOCOEF!AO57</f>
        <v>1348</v>
      </c>
      <c r="AP57" s="61">
        <f>+oferta!AP57*HTOCOEF!AP57</f>
        <v>3580</v>
      </c>
      <c r="AQ57" s="61">
        <f>+oferta!AQ57*HTOCOEF!AQ57</f>
        <v>3385</v>
      </c>
      <c r="AR57" s="61">
        <f>+oferta!AR57*HTOCOEF!AR57</f>
        <v>1026</v>
      </c>
      <c r="AS57" s="61">
        <f>+oferta!AS57*HTOCOEF!AS57</f>
        <v>14851</v>
      </c>
      <c r="AT57" s="61">
        <f>+oferta!AT57*HTOCOEF!AT57</f>
        <v>4140</v>
      </c>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row>
    <row r="58" spans="1:91" s="62" customFormat="1" x14ac:dyDescent="0.3">
      <c r="A58" s="60" t="s">
        <v>77</v>
      </c>
      <c r="B58" s="61">
        <f>+oferta!B58*HTOCOEF!B58</f>
        <v>1793218</v>
      </c>
      <c r="C58" s="61">
        <f>+oferta!C58*HTOCOEF!C58</f>
        <v>296952</v>
      </c>
      <c r="D58" s="61">
        <f>+oferta!D58*HTOCOEF!D58</f>
        <v>345652</v>
      </c>
      <c r="E58" s="61">
        <f>+oferta!E58*HTOCOEF!E58</f>
        <v>236256</v>
      </c>
      <c r="F58" s="61">
        <f>+oferta!F58*HTOCOEF!F58</f>
        <v>324845</v>
      </c>
      <c r="G58" s="61">
        <f>+oferta!G58*HTOCOEF!G58</f>
        <v>137368</v>
      </c>
      <c r="H58" s="61">
        <f>+oferta!H58*HTOCOEF!H58</f>
        <v>104450</v>
      </c>
      <c r="I58" s="67">
        <f>+oferta!I58*HTOCOEF!I58</f>
        <v>72.66</v>
      </c>
      <c r="J58" s="67">
        <f>+oferta!J58*HTOCOEF!J58</f>
        <v>68.260000000000005</v>
      </c>
      <c r="K58" s="67">
        <f>+oferta!K58*HTOCOEF!K58</f>
        <v>91.53</v>
      </c>
      <c r="L58" s="67">
        <f>+oferta!L58*HTOCOEF!L58</f>
        <v>85.15</v>
      </c>
      <c r="M58" s="67">
        <f>+oferta!M58*HTOCOEF!M58</f>
        <v>75.489999999999995</v>
      </c>
      <c r="N58" s="67">
        <f>+oferta!N58*HTOCOEF!N58</f>
        <v>77.34</v>
      </c>
      <c r="O58" s="67">
        <f>+oferta!O58*HTOCOEF!O58</f>
        <v>57.77</v>
      </c>
      <c r="P58" s="61">
        <f>+oferta!P58*HTOCOEF!P58</f>
        <v>259030</v>
      </c>
      <c r="Q58" s="61">
        <f>+oferta!Q58*HTOCOEF!Q58</f>
        <v>43000</v>
      </c>
      <c r="R58" s="61">
        <f>+oferta!R58*HTOCOEF!R58</f>
        <v>55902</v>
      </c>
      <c r="S58" s="61">
        <f>+oferta!S58*HTOCOEF!S58</f>
        <v>44714</v>
      </c>
      <c r="T58" s="61">
        <f>+oferta!T58*HTOCOEF!T58</f>
        <v>42456</v>
      </c>
      <c r="U58" s="61">
        <f>+oferta!U58*HTOCOEF!U58</f>
        <v>18455</v>
      </c>
      <c r="V58" s="61">
        <f>+oferta!V58*HTOCOEF!V58</f>
        <v>13600</v>
      </c>
      <c r="W58" s="61">
        <f>+oferta!W58*HTOCOEF!W58</f>
        <v>42168</v>
      </c>
      <c r="X58" s="61">
        <f>+oferta!X58*HTOCOEF!X58</f>
        <v>47273</v>
      </c>
      <c r="Y58" s="61">
        <f>+oferta!Y58*HTOCOEF!Y58</f>
        <v>10866</v>
      </c>
      <c r="Z58" s="61">
        <f>+oferta!Z58*HTOCOEF!Z58</f>
        <v>32779</v>
      </c>
      <c r="AA58" s="61">
        <f>+oferta!AA58*HTOCOEF!AA58</f>
        <v>29195</v>
      </c>
      <c r="AB58" s="61">
        <f>+oferta!AB58*HTOCOEF!AB58</f>
        <v>8378</v>
      </c>
      <c r="AC58" s="61">
        <f>+oferta!AC58*HTOCOEF!AC58</f>
        <v>98316</v>
      </c>
      <c r="AD58" s="61">
        <f>+oferta!AD58*HTOCOEF!AD58</f>
        <v>27979</v>
      </c>
      <c r="AE58" s="67">
        <f>+oferta!AE58*HTOCOEF!AE58</f>
        <v>71.209999999999994</v>
      </c>
      <c r="AF58" s="67">
        <f>+oferta!AF58*HTOCOEF!AF58</f>
        <v>76.260000000000005</v>
      </c>
      <c r="AG58" s="67">
        <f>+oferta!AG58*HTOCOEF!AG58</f>
        <v>42.21</v>
      </c>
      <c r="AH58" s="67">
        <f>+oferta!AH58*HTOCOEF!AH58</f>
        <v>53.36</v>
      </c>
      <c r="AI58" s="67">
        <f>+oferta!AI58*HTOCOEF!AI58</f>
        <v>72.459999999999994</v>
      </c>
      <c r="AJ58" s="67">
        <f>+oferta!AJ58*HTOCOEF!AJ58</f>
        <v>29.33</v>
      </c>
      <c r="AK58" s="67">
        <f>+oferta!AK58*HTOCOEF!AK58</f>
        <v>77.23</v>
      </c>
      <c r="AL58" s="67">
        <f>+oferta!AL58*HTOCOEF!AL58</f>
        <v>53.69</v>
      </c>
      <c r="AM58" s="61">
        <f>+oferta!AM58*HTOCOEF!AM58</f>
        <v>5224</v>
      </c>
      <c r="AN58" s="61">
        <f>+oferta!AN58*HTOCOEF!AN58</f>
        <v>7790</v>
      </c>
      <c r="AO58" s="61">
        <f>+oferta!AO58*HTOCOEF!AO58</f>
        <v>1285</v>
      </c>
      <c r="AP58" s="61">
        <f>+oferta!AP58*HTOCOEF!AP58</f>
        <v>3768</v>
      </c>
      <c r="AQ58" s="61">
        <f>+oferta!AQ58*HTOCOEF!AQ58</f>
        <v>4394</v>
      </c>
      <c r="AR58" s="61">
        <f>+oferta!AR58*HTOCOEF!AR58</f>
        <v>1023</v>
      </c>
      <c r="AS58" s="61">
        <f>+oferta!AS58*HTOCOEF!AS58</f>
        <v>15758</v>
      </c>
      <c r="AT58" s="61">
        <f>+oferta!AT58*HTOCOEF!AT58</f>
        <v>3759</v>
      </c>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row>
    <row r="59" spans="1:91" s="62" customFormat="1" x14ac:dyDescent="0.3">
      <c r="A59" s="60" t="s">
        <v>78</v>
      </c>
      <c r="B59" s="61">
        <f>+oferta!B59*HTOCOEF!B59</f>
        <v>1793898</v>
      </c>
      <c r="C59" s="61">
        <f>+oferta!C59*HTOCOEF!C59</f>
        <v>298241</v>
      </c>
      <c r="D59" s="61">
        <f>+oferta!D59*HTOCOEF!D59</f>
        <v>347795</v>
      </c>
      <c r="E59" s="61">
        <f>+oferta!E59*HTOCOEF!E59</f>
        <v>235487</v>
      </c>
      <c r="F59" s="61">
        <f>+oferta!F59*HTOCOEF!F59</f>
        <v>324754</v>
      </c>
      <c r="G59" s="61">
        <f>+oferta!G59*HTOCOEF!G59</f>
        <v>136921</v>
      </c>
      <c r="H59" s="61">
        <f>+oferta!H59*HTOCOEF!H59</f>
        <v>103384</v>
      </c>
      <c r="I59" s="67">
        <v>77.77</v>
      </c>
      <c r="J59" s="67">
        <f>+oferta!J59*HTOCOEF!J59</f>
        <v>72.98</v>
      </c>
      <c r="K59" s="67">
        <f>+oferta!K59*HTOCOEF!K59</f>
        <v>92.85</v>
      </c>
      <c r="L59" s="67">
        <f>+oferta!L59*HTOCOEF!L59</f>
        <v>89.44</v>
      </c>
      <c r="M59" s="67">
        <f>+oferta!M59*HTOCOEF!M59</f>
        <v>81.92</v>
      </c>
      <c r="N59" s="67">
        <f>+oferta!N59*HTOCOEF!N59</f>
        <v>81.73</v>
      </c>
      <c r="O59" s="67">
        <f>+oferta!O59*HTOCOEF!O59</f>
        <v>55.61</v>
      </c>
      <c r="P59" s="61">
        <f>+oferta!P59*HTOCOEF!P59</f>
        <v>263363</v>
      </c>
      <c r="Q59" s="61">
        <f>+oferta!Q59*HTOCOEF!Q59</f>
        <v>43948</v>
      </c>
      <c r="R59" s="61">
        <f>+oferta!R59*HTOCOEF!R59</f>
        <v>56894</v>
      </c>
      <c r="S59" s="61">
        <f>+oferta!S59*HTOCOEF!S59</f>
        <v>44259</v>
      </c>
      <c r="T59" s="61">
        <f>+oferta!T59*HTOCOEF!T59</f>
        <v>43334</v>
      </c>
      <c r="U59" s="61">
        <f>+oferta!U59*HTOCOEF!U59</f>
        <v>18958</v>
      </c>
      <c r="V59" s="61">
        <f>+oferta!V59*HTOCOEF!V59</f>
        <v>13542</v>
      </c>
      <c r="W59" s="61">
        <f>+oferta!W59*HTOCOEF!W59</f>
        <v>42157</v>
      </c>
      <c r="X59" s="61">
        <f>+oferta!X59*HTOCOEF!X59</f>
        <v>47674</v>
      </c>
      <c r="Y59" s="61">
        <f>+oferta!Y59*HTOCOEF!Y59</f>
        <v>10624</v>
      </c>
      <c r="Z59" s="61">
        <f>+oferta!Z59*HTOCOEF!Z59</f>
        <v>32483</v>
      </c>
      <c r="AA59" s="61">
        <f>+oferta!AA59*HTOCOEF!AA59</f>
        <v>29492</v>
      </c>
      <c r="AB59" s="61">
        <f>+oferta!AB59*HTOCOEF!AB59</f>
        <v>8471</v>
      </c>
      <c r="AC59" s="61">
        <f>+oferta!AC59*HTOCOEF!AC59</f>
        <v>99255</v>
      </c>
      <c r="AD59" s="61">
        <f>+oferta!AD59*HTOCOEF!AD59</f>
        <v>28084</v>
      </c>
      <c r="AE59" s="67">
        <f>+oferta!AE59*HTOCOEF!AE59</f>
        <v>75.45</v>
      </c>
      <c r="AF59" s="67">
        <f>+oferta!AF59*HTOCOEF!AF59</f>
        <v>81.790000000000006</v>
      </c>
      <c r="AG59" s="67">
        <f>+oferta!AG59*HTOCOEF!AG59</f>
        <v>51.88</v>
      </c>
      <c r="AH59" s="67">
        <f>+oferta!AH59*HTOCOEF!AH59</f>
        <v>60.16</v>
      </c>
      <c r="AI59" s="67">
        <f>+oferta!AI59*HTOCOEF!AI59</f>
        <v>70.27</v>
      </c>
      <c r="AJ59" s="67">
        <f>+oferta!AJ59*HTOCOEF!AJ59</f>
        <v>38.93</v>
      </c>
      <c r="AK59" s="67">
        <f>+oferta!AK59*HTOCOEF!AK59</f>
        <v>81.52</v>
      </c>
      <c r="AL59" s="67">
        <f>+oferta!AL59*HTOCOEF!AL59</f>
        <v>60.02</v>
      </c>
      <c r="AM59" s="61">
        <f>+oferta!AM59*HTOCOEF!AM59</f>
        <v>5260</v>
      </c>
      <c r="AN59" s="61">
        <f>+oferta!AN59*HTOCOEF!AN59</f>
        <v>8120</v>
      </c>
      <c r="AO59" s="61">
        <f>+oferta!AO59*HTOCOEF!AO59</f>
        <v>1271</v>
      </c>
      <c r="AP59" s="61">
        <f>+oferta!AP59*HTOCOEF!AP59</f>
        <v>3728</v>
      </c>
      <c r="AQ59" s="61">
        <f>+oferta!AQ59*HTOCOEF!AQ59</f>
        <v>4486</v>
      </c>
      <c r="AR59" s="61">
        <f>+oferta!AR59*HTOCOEF!AR59</f>
        <v>995</v>
      </c>
      <c r="AS59" s="61">
        <f>+oferta!AS59*HTOCOEF!AS59</f>
        <v>16333</v>
      </c>
      <c r="AT59" s="61">
        <f>+oferta!AT59*HTOCOEF!AT59</f>
        <v>3755</v>
      </c>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row>
    <row r="60" spans="1:91" s="62" customFormat="1" x14ac:dyDescent="0.3">
      <c r="A60" s="60" t="s">
        <v>79</v>
      </c>
      <c r="B60" s="61">
        <f>+oferta!B60*HTOCOEF!B60</f>
        <v>1772496</v>
      </c>
      <c r="C60" s="61">
        <f>+oferta!C60*HTOCOEF!C60</f>
        <v>297327</v>
      </c>
      <c r="D60" s="61">
        <f>+oferta!D60*HTOCOEF!D60</f>
        <v>347617</v>
      </c>
      <c r="E60" s="61">
        <f>+oferta!E60*HTOCOEF!E60</f>
        <v>235576</v>
      </c>
      <c r="F60" s="61">
        <f>+oferta!F60*HTOCOEF!F60</f>
        <v>312628</v>
      </c>
      <c r="G60" s="61">
        <f>+oferta!G60*HTOCOEF!G60</f>
        <v>135845</v>
      </c>
      <c r="H60" s="61">
        <f>+oferta!H60*HTOCOEF!H60</f>
        <v>105313</v>
      </c>
      <c r="I60" s="67">
        <f>+oferta!I60*HTOCOEF!I60</f>
        <v>68.42</v>
      </c>
      <c r="J60" s="67">
        <f>+oferta!J60*HTOCOEF!J60</f>
        <v>63.53</v>
      </c>
      <c r="K60" s="67">
        <f>+oferta!K60*HTOCOEF!K60</f>
        <v>86.61</v>
      </c>
      <c r="L60" s="67">
        <f>+oferta!L60*HTOCOEF!L60</f>
        <v>80.760000000000005</v>
      </c>
      <c r="M60" s="67">
        <f>+oferta!M60*HTOCOEF!M60</f>
        <v>66.97</v>
      </c>
      <c r="N60" s="67">
        <f>+oferta!N60*HTOCOEF!N60</f>
        <v>72.48</v>
      </c>
      <c r="O60" s="67">
        <f>+oferta!O60*HTOCOEF!O60</f>
        <v>64.510000000000005</v>
      </c>
      <c r="P60" s="61">
        <f>+oferta!P60*HTOCOEF!P60</f>
        <v>251979</v>
      </c>
      <c r="Q60" s="61">
        <f>+oferta!Q60*HTOCOEF!Q60</f>
        <v>41461</v>
      </c>
      <c r="R60" s="61">
        <f>+oferta!R60*HTOCOEF!R60</f>
        <v>55470</v>
      </c>
      <c r="S60" s="61">
        <f>+oferta!S60*HTOCOEF!S60</f>
        <v>44013</v>
      </c>
      <c r="T60" s="61">
        <f>+oferta!T60*HTOCOEF!T60</f>
        <v>39869</v>
      </c>
      <c r="U60" s="61">
        <f>+oferta!U60*HTOCOEF!U60</f>
        <v>17919</v>
      </c>
      <c r="V60" s="61">
        <f>+oferta!V60*HTOCOEF!V60</f>
        <v>13635</v>
      </c>
      <c r="W60" s="61">
        <f>+oferta!W60*HTOCOEF!W60</f>
        <v>41033</v>
      </c>
      <c r="X60" s="61">
        <f>+oferta!X60*HTOCOEF!X60</f>
        <v>47365</v>
      </c>
      <c r="Y60" s="61">
        <f>+oferta!Y60*HTOCOEF!Y60</f>
        <v>11061</v>
      </c>
      <c r="Z60" s="61">
        <f>+oferta!Z60*HTOCOEF!Z60</f>
        <v>31638</v>
      </c>
      <c r="AA60" s="61">
        <f>+oferta!AA60*HTOCOEF!AA60</f>
        <v>28774</v>
      </c>
      <c r="AB60" s="61">
        <f>+oferta!AB60*HTOCOEF!AB60</f>
        <v>8534</v>
      </c>
      <c r="AC60" s="61">
        <f>+oferta!AC60*HTOCOEF!AC60</f>
        <v>98897</v>
      </c>
      <c r="AD60" s="61">
        <f>+oferta!AD60*HTOCOEF!AD60</f>
        <v>30024</v>
      </c>
      <c r="AE60" s="67">
        <f>+oferta!AE60*HTOCOEF!AE60</f>
        <v>57.93</v>
      </c>
      <c r="AF60" s="67">
        <f>+oferta!AF60*HTOCOEF!AF60</f>
        <v>63.86</v>
      </c>
      <c r="AG60" s="67">
        <f>+oferta!AG60*HTOCOEF!AG60</f>
        <v>50.72</v>
      </c>
      <c r="AH60" s="67">
        <f>+oferta!AH60*HTOCOEF!AH60</f>
        <v>57.7</v>
      </c>
      <c r="AI60" s="67">
        <f>+oferta!AI60*HTOCOEF!AI60</f>
        <v>57.89</v>
      </c>
      <c r="AJ60" s="67">
        <f>+oferta!AJ60*HTOCOEF!AJ60</f>
        <v>31.68</v>
      </c>
      <c r="AK60" s="67">
        <f>+oferta!AK60*HTOCOEF!AK60</f>
        <v>73.44</v>
      </c>
      <c r="AL60" s="67">
        <f>+oferta!AL60*HTOCOEF!AL60</f>
        <v>63.34</v>
      </c>
      <c r="AM60" s="61">
        <f>+oferta!AM60*HTOCOEF!AM60</f>
        <v>4539</v>
      </c>
      <c r="AN60" s="61">
        <f>+oferta!AN60*HTOCOEF!AN60</f>
        <v>7380</v>
      </c>
      <c r="AO60" s="61">
        <f>+oferta!AO60*HTOCOEF!AO60</f>
        <v>1332</v>
      </c>
      <c r="AP60" s="61">
        <f>+oferta!AP60*HTOCOEF!AP60</f>
        <v>3534</v>
      </c>
      <c r="AQ60" s="61">
        <f>+oferta!AQ60*HTOCOEF!AQ60</f>
        <v>4025</v>
      </c>
      <c r="AR60" s="61">
        <f>+oferta!AR60*HTOCOEF!AR60</f>
        <v>1016</v>
      </c>
      <c r="AS60" s="61">
        <f>+oferta!AS60*HTOCOEF!AS60</f>
        <v>15352</v>
      </c>
      <c r="AT60" s="61">
        <f>+oferta!AT60*HTOCOEF!AT60</f>
        <v>4282</v>
      </c>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row>
    <row r="61" spans="1:91" s="62" customFormat="1" x14ac:dyDescent="0.3">
      <c r="A61" s="60" t="s">
        <v>80</v>
      </c>
      <c r="B61" s="61">
        <f>+oferta!B61*HTOCOEF!B61</f>
        <v>1594395</v>
      </c>
      <c r="C61" s="61">
        <f>+oferta!C61*HTOCOEF!C61</f>
        <v>273374</v>
      </c>
      <c r="D61" s="61">
        <f>+oferta!D61*HTOCOEF!D61</f>
        <v>283645</v>
      </c>
      <c r="E61" s="61">
        <f>+oferta!E61*HTOCOEF!E61</f>
        <v>236391</v>
      </c>
      <c r="F61" s="61">
        <f>+oferta!F61*HTOCOEF!F61</f>
        <v>250784</v>
      </c>
      <c r="G61" s="61">
        <f>+oferta!G61*HTOCOEF!G61</f>
        <v>125694</v>
      </c>
      <c r="H61" s="61">
        <f>+oferta!H61*HTOCOEF!H61</f>
        <v>106203</v>
      </c>
      <c r="I61" s="67">
        <f>+oferta!I61*HTOCOEF!I61</f>
        <v>60.79</v>
      </c>
      <c r="J61" s="67">
        <f>+oferta!J61*HTOCOEF!J61</f>
        <v>56.55</v>
      </c>
      <c r="K61" s="67">
        <f>+oferta!K61*HTOCOEF!K61</f>
        <v>67.13</v>
      </c>
      <c r="L61" s="67">
        <f>+oferta!L61*HTOCOEF!L61</f>
        <v>81.349999999999994</v>
      </c>
      <c r="M61" s="67">
        <f>+oferta!M61*HTOCOEF!M61</f>
        <v>59.24</v>
      </c>
      <c r="N61" s="67">
        <f>+oferta!N61*HTOCOEF!N61</f>
        <v>62.91</v>
      </c>
      <c r="O61" s="67">
        <f>+oferta!O61*HTOCOEF!O61</f>
        <v>64.099999999999994</v>
      </c>
      <c r="P61" s="61">
        <f>+oferta!P61*HTOCOEF!P61</f>
        <v>217314</v>
      </c>
      <c r="Q61" s="61">
        <f>+oferta!Q61*HTOCOEF!Q61</f>
        <v>35875</v>
      </c>
      <c r="R61" s="61">
        <f>+oferta!R61*HTOCOEF!R61</f>
        <v>40448</v>
      </c>
      <c r="S61" s="61">
        <f>+oferta!S61*HTOCOEF!S61</f>
        <v>44026</v>
      </c>
      <c r="T61" s="61">
        <f>+oferta!T61*HTOCOEF!T61</f>
        <v>31679</v>
      </c>
      <c r="U61" s="61">
        <f>+oferta!U61*HTOCOEF!U61</f>
        <v>15457</v>
      </c>
      <c r="V61" s="61">
        <f>+oferta!V61*HTOCOEF!V61</f>
        <v>13761</v>
      </c>
      <c r="W61" s="61">
        <f>+oferta!W61*HTOCOEF!W61</f>
        <v>27474</v>
      </c>
      <c r="X61" s="61">
        <f>+oferta!X61*HTOCOEF!X61</f>
        <v>43759</v>
      </c>
      <c r="Y61" s="61">
        <f>+oferta!Y61*HTOCOEF!Y61</f>
        <v>11187</v>
      </c>
      <c r="Z61" s="61">
        <f>+oferta!Z61*HTOCOEF!Z61</f>
        <v>31437</v>
      </c>
      <c r="AA61" s="61">
        <f>+oferta!AA61*HTOCOEF!AA61</f>
        <v>25612</v>
      </c>
      <c r="AB61" s="61">
        <f>+oferta!AB61*HTOCOEF!AB61</f>
        <v>8613</v>
      </c>
      <c r="AC61" s="61">
        <f>+oferta!AC61*HTOCOEF!AC61</f>
        <v>95148</v>
      </c>
      <c r="AD61" s="61">
        <f>+oferta!AD61*HTOCOEF!AD61</f>
        <v>30144</v>
      </c>
      <c r="AE61" s="67">
        <f>+oferta!AE61*HTOCOEF!AE61</f>
        <v>41.96</v>
      </c>
      <c r="AF61" s="67">
        <f>+oferta!AF61*HTOCOEF!AF61</f>
        <v>52.12</v>
      </c>
      <c r="AG61" s="67">
        <f>+oferta!AG61*HTOCOEF!AG61</f>
        <v>54.95</v>
      </c>
      <c r="AH61" s="67">
        <f>+oferta!AH61*HTOCOEF!AH61</f>
        <v>54.78</v>
      </c>
      <c r="AI61" s="67">
        <f>+oferta!AI61*HTOCOEF!AI61</f>
        <v>39.020000000000003</v>
      </c>
      <c r="AJ61" s="67">
        <f>+oferta!AJ61*HTOCOEF!AJ61</f>
        <v>34.450000000000003</v>
      </c>
      <c r="AK61" s="67">
        <f>+oferta!AK61*HTOCOEF!AK61</f>
        <v>67.41</v>
      </c>
      <c r="AL61" s="67">
        <f>+oferta!AL61*HTOCOEF!AL61</f>
        <v>65.599999999999994</v>
      </c>
      <c r="AM61" s="61">
        <f>+oferta!AM61*HTOCOEF!AM61</f>
        <v>2712</v>
      </c>
      <c r="AN61" s="61">
        <f>+oferta!AN61*HTOCOEF!AN61</f>
        <v>6188</v>
      </c>
      <c r="AO61" s="61">
        <f>+oferta!AO61*HTOCOEF!AO61</f>
        <v>1313</v>
      </c>
      <c r="AP61" s="61">
        <f>+oferta!AP61*HTOCOEF!AP61</f>
        <v>3381</v>
      </c>
      <c r="AQ61" s="61">
        <f>+oferta!AQ61*HTOCOEF!AQ61</f>
        <v>2967</v>
      </c>
      <c r="AR61" s="61">
        <f>+oferta!AR61*HTOCOEF!AR61</f>
        <v>997</v>
      </c>
      <c r="AS61" s="61">
        <f>+oferta!AS61*HTOCOEF!AS61</f>
        <v>13945</v>
      </c>
      <c r="AT61" s="61">
        <f>+oferta!AT61*HTOCOEF!AT61</f>
        <v>4372</v>
      </c>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row>
    <row r="62" spans="1:91" s="62" customFormat="1" x14ac:dyDescent="0.3">
      <c r="A62" s="60" t="s">
        <v>81</v>
      </c>
      <c r="B62" s="61">
        <f>+oferta!B62*HTOCOEF!B62</f>
        <v>1139493</v>
      </c>
      <c r="C62" s="61">
        <f>+oferta!C62*HTOCOEF!C62</f>
        <v>192615</v>
      </c>
      <c r="D62" s="61">
        <f>+oferta!D62*HTOCOEF!D62</f>
        <v>28288</v>
      </c>
      <c r="E62" s="61">
        <f>+oferta!E62*HTOCOEF!E62</f>
        <v>237813</v>
      </c>
      <c r="F62" s="61">
        <f>+oferta!F62*HTOCOEF!F62</f>
        <v>170864</v>
      </c>
      <c r="G62" s="61">
        <f>+oferta!G62*HTOCOEF!G62</f>
        <v>111759</v>
      </c>
      <c r="H62" s="61">
        <f>+oferta!H62*HTOCOEF!H62</f>
        <v>106619</v>
      </c>
      <c r="I62" s="67">
        <f>+oferta!I62*HTOCOEF!I62</f>
        <v>49.7</v>
      </c>
      <c r="J62" s="67">
        <f>+oferta!J62*HTOCOEF!J62</f>
        <v>42.7</v>
      </c>
      <c r="K62" s="67">
        <f>+oferta!K62*HTOCOEF!K62</f>
        <v>50.4</v>
      </c>
      <c r="L62" s="67">
        <f>+oferta!L62*HTOCOEF!L62</f>
        <v>78.56</v>
      </c>
      <c r="M62" s="67">
        <f>+oferta!M62*HTOCOEF!M62</f>
        <v>45.35</v>
      </c>
      <c r="N62" s="67">
        <f>+oferta!N62*HTOCOEF!N62</f>
        <v>51.09</v>
      </c>
      <c r="O62" s="67">
        <f>+oferta!O62*HTOCOEF!O62</f>
        <v>54.4</v>
      </c>
      <c r="P62" s="61">
        <f>+oferta!P62*HTOCOEF!P62</f>
        <v>154656</v>
      </c>
      <c r="Q62" s="61">
        <f>+oferta!Q62*HTOCOEF!Q62</f>
        <v>23833</v>
      </c>
      <c r="R62" s="61">
        <f>+oferta!R62*HTOCOEF!R62</f>
        <v>4625</v>
      </c>
      <c r="S62" s="61">
        <f>+oferta!S62*HTOCOEF!S62</f>
        <v>44523</v>
      </c>
      <c r="T62" s="61">
        <f>+oferta!T62*HTOCOEF!T62</f>
        <v>22940</v>
      </c>
      <c r="U62" s="61">
        <f>+oferta!U62*HTOCOEF!U62</f>
        <v>12803</v>
      </c>
      <c r="V62" s="61">
        <f>+oferta!V62*HTOCOEF!V62</f>
        <v>13731</v>
      </c>
      <c r="W62" s="61">
        <f>+oferta!W62*HTOCOEF!W62</f>
        <v>17027</v>
      </c>
      <c r="X62" s="61">
        <f>+oferta!X62*HTOCOEF!X62</f>
        <v>25106</v>
      </c>
      <c r="Y62" s="61">
        <f>+oferta!Y62*HTOCOEF!Y62</f>
        <v>10964</v>
      </c>
      <c r="Z62" s="61">
        <f>+oferta!Z62*HTOCOEF!Z62</f>
        <v>27836</v>
      </c>
      <c r="AA62" s="61">
        <f>+oferta!AA62*HTOCOEF!AA62</f>
        <v>11013</v>
      </c>
      <c r="AB62" s="61">
        <f>+oferta!AB62*HTOCOEF!AB62</f>
        <v>8354</v>
      </c>
      <c r="AC62" s="61">
        <f>+oferta!AC62*HTOCOEF!AC62</f>
        <v>62215</v>
      </c>
      <c r="AD62" s="61">
        <f>+oferta!AD62*HTOCOEF!AD62</f>
        <v>30099</v>
      </c>
      <c r="AE62" s="67">
        <f>+oferta!AE62*HTOCOEF!AE62</f>
        <v>27.7</v>
      </c>
      <c r="AF62" s="67">
        <f>+oferta!AF62*HTOCOEF!AF62</f>
        <v>31.9</v>
      </c>
      <c r="AG62" s="67">
        <f>+oferta!AG62*HTOCOEF!AG62</f>
        <v>41.97</v>
      </c>
      <c r="AH62" s="67">
        <f>+oferta!AH62*HTOCOEF!AH62</f>
        <v>42.61</v>
      </c>
      <c r="AI62" s="67">
        <f>+oferta!AI62*HTOCOEF!AI62</f>
        <v>28.53</v>
      </c>
      <c r="AJ62" s="67">
        <f>+oferta!AJ62*HTOCOEF!AJ62</f>
        <v>25.78</v>
      </c>
      <c r="AK62" s="67">
        <f>+oferta!AK62*HTOCOEF!AK62</f>
        <v>52.63</v>
      </c>
      <c r="AL62" s="67">
        <f>+oferta!AL62*HTOCOEF!AL62</f>
        <v>49.9</v>
      </c>
      <c r="AM62" s="61">
        <f>+oferta!AM62*HTOCOEF!AM62</f>
        <v>1590</v>
      </c>
      <c r="AN62" s="61">
        <f>+oferta!AN62*HTOCOEF!AN62</f>
        <v>2987</v>
      </c>
      <c r="AO62" s="61">
        <f>+oferta!AO62*HTOCOEF!AO62</f>
        <v>1262</v>
      </c>
      <c r="AP62" s="61">
        <f>+oferta!AP62*HTOCOEF!AP62</f>
        <v>2828</v>
      </c>
      <c r="AQ62" s="61">
        <f>+oferta!AQ62*HTOCOEF!AQ62</f>
        <v>967</v>
      </c>
      <c r="AR62" s="61">
        <f>+oferta!AR62*HTOCOEF!AR62</f>
        <v>954</v>
      </c>
      <c r="AS62" s="61">
        <f>+oferta!AS62*HTOCOEF!AS62</f>
        <v>9098</v>
      </c>
      <c r="AT62" s="61">
        <f>+oferta!AT62*HTOCOEF!AT62</f>
        <v>4147</v>
      </c>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row>
    <row r="63" spans="1:91" s="62" customFormat="1" x14ac:dyDescent="0.3">
      <c r="A63" s="60" t="s">
        <v>82</v>
      </c>
      <c r="B63" s="61">
        <f>+oferta!B63*HTOCOEF!B63</f>
        <v>1099130</v>
      </c>
      <c r="C63" s="61">
        <f>+oferta!C63*HTOCOEF!C63</f>
        <v>180043</v>
      </c>
      <c r="D63" s="61">
        <f>+oferta!D63*HTOCOEF!D63</f>
        <v>19391</v>
      </c>
      <c r="E63" s="61">
        <f>+oferta!E63*HTOCOEF!E63</f>
        <v>241165</v>
      </c>
      <c r="F63" s="61">
        <f>+oferta!F63*HTOCOEF!F63</f>
        <v>171761</v>
      </c>
      <c r="G63" s="61">
        <f>+oferta!G63*HTOCOEF!G63</f>
        <v>102529</v>
      </c>
      <c r="H63" s="61">
        <f>+oferta!H63*HTOCOEF!H63</f>
        <v>106315</v>
      </c>
      <c r="I63" s="67">
        <f>+oferta!I63*HTOCOEF!I63</f>
        <v>46.44</v>
      </c>
      <c r="J63" s="67">
        <f>+oferta!J63*HTOCOEF!J63</f>
        <v>38.93</v>
      </c>
      <c r="K63" s="67">
        <f>+oferta!K63*HTOCOEF!K63</f>
        <v>39.54</v>
      </c>
      <c r="L63" s="67">
        <f>+oferta!L63*HTOCOEF!L63</f>
        <v>73.72</v>
      </c>
      <c r="M63" s="67">
        <f>+oferta!M63*HTOCOEF!M63</f>
        <v>43.07</v>
      </c>
      <c r="N63" s="67">
        <f>+oferta!N63*HTOCOEF!N63</f>
        <v>42.36</v>
      </c>
      <c r="O63" s="67">
        <f>+oferta!O63*HTOCOEF!O63</f>
        <v>53.33</v>
      </c>
      <c r="P63" s="61">
        <f>+oferta!P63*HTOCOEF!P63</f>
        <v>150107</v>
      </c>
      <c r="Q63" s="61">
        <f>+oferta!Q63*HTOCOEF!Q63</f>
        <v>22084</v>
      </c>
      <c r="R63" s="61">
        <f>+oferta!R63*HTOCOEF!R63</f>
        <v>3263</v>
      </c>
      <c r="S63" s="61">
        <f>+oferta!S63*HTOCOEF!S63</f>
        <v>45695</v>
      </c>
      <c r="T63" s="61">
        <f>+oferta!T63*HTOCOEF!T63</f>
        <v>23221</v>
      </c>
      <c r="U63" s="61">
        <f>+oferta!U63*HTOCOEF!U63</f>
        <v>11625</v>
      </c>
      <c r="V63" s="61">
        <f>+oferta!V63*HTOCOEF!V63</f>
        <v>13675</v>
      </c>
      <c r="W63" s="61">
        <f>+oferta!W63*HTOCOEF!W63</f>
        <v>16352</v>
      </c>
      <c r="X63" s="61">
        <f>+oferta!X63*HTOCOEF!X63</f>
        <v>21865</v>
      </c>
      <c r="Y63" s="61">
        <f>+oferta!Y63*HTOCOEF!Y63</f>
        <v>11014</v>
      </c>
      <c r="Z63" s="61">
        <f>+oferta!Z63*HTOCOEF!Z63</f>
        <v>30527</v>
      </c>
      <c r="AA63" s="61">
        <f>+oferta!AA63*HTOCOEF!AA63</f>
        <v>6575</v>
      </c>
      <c r="AB63" s="61">
        <f>+oferta!AB63*HTOCOEF!AB63</f>
        <v>8031</v>
      </c>
      <c r="AC63" s="61">
        <f>+oferta!AC63*HTOCOEF!AC63</f>
        <v>55912</v>
      </c>
      <c r="AD63" s="61">
        <f>+oferta!AD63*HTOCOEF!AD63</f>
        <v>29768</v>
      </c>
      <c r="AE63" s="67">
        <f>+oferta!AE63*HTOCOEF!AE63</f>
        <v>23.07</v>
      </c>
      <c r="AF63" s="67">
        <f>+oferta!AF63*HTOCOEF!AF63</f>
        <v>28.77</v>
      </c>
      <c r="AG63" s="67">
        <f>+oferta!AG63*HTOCOEF!AG63</f>
        <v>41.18</v>
      </c>
      <c r="AH63" s="67">
        <f>+oferta!AH63*HTOCOEF!AH63</f>
        <v>44.8</v>
      </c>
      <c r="AI63" s="67">
        <f>+oferta!AI63*HTOCOEF!AI63</f>
        <v>23.4</v>
      </c>
      <c r="AJ63" s="67">
        <f>+oferta!AJ63*HTOCOEF!AJ63</f>
        <v>25.27</v>
      </c>
      <c r="AK63" s="67">
        <f>+oferta!AK63*HTOCOEF!AK63</f>
        <v>43.94</v>
      </c>
      <c r="AL63" s="67">
        <f>+oferta!AL63*HTOCOEF!AL63</f>
        <v>45.98</v>
      </c>
      <c r="AM63" s="61">
        <f>+oferta!AM63*HTOCOEF!AM63</f>
        <v>1436</v>
      </c>
      <c r="AN63" s="61">
        <f>+oferta!AN63*HTOCOEF!AN63</f>
        <v>2575</v>
      </c>
      <c r="AO63" s="61">
        <f>+oferta!AO63*HTOCOEF!AO63</f>
        <v>1267</v>
      </c>
      <c r="AP63" s="61">
        <f>+oferta!AP63*HTOCOEF!AP63</f>
        <v>3295</v>
      </c>
      <c r="AQ63" s="61">
        <f>+oferta!AQ63*HTOCOEF!AQ63</f>
        <v>593</v>
      </c>
      <c r="AR63" s="61">
        <f>+oferta!AR63*HTOCOEF!AR63</f>
        <v>877</v>
      </c>
      <c r="AS63" s="61">
        <f>+oferta!AS63*HTOCOEF!AS63</f>
        <v>7977</v>
      </c>
      <c r="AT63" s="61">
        <f>+oferta!AT63*HTOCOEF!AT63</f>
        <v>4065</v>
      </c>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row>
    <row r="64" spans="1:91" s="62" customFormat="1" x14ac:dyDescent="0.3">
      <c r="A64" s="60" t="s">
        <v>83</v>
      </c>
      <c r="B64" s="61">
        <f>+oferta!B64*HTOCOEF!B64</f>
        <v>1073304</v>
      </c>
      <c r="C64" s="61">
        <f>+oferta!C64*HTOCOEF!C64</f>
        <v>180321</v>
      </c>
      <c r="D64" s="61">
        <f>+oferta!D64*HTOCOEF!D64</f>
        <v>19459</v>
      </c>
      <c r="E64" s="61">
        <f>+oferta!E64*HTOCOEF!E64</f>
        <v>240915</v>
      </c>
      <c r="F64" s="61">
        <f>+oferta!F64*HTOCOEF!F64</f>
        <v>159705</v>
      </c>
      <c r="G64" s="61">
        <f>+oferta!G64*HTOCOEF!G64</f>
        <v>100308</v>
      </c>
      <c r="H64" s="61">
        <f>+oferta!H64*HTOCOEF!H64</f>
        <v>107089</v>
      </c>
      <c r="I64" s="67">
        <f>+oferta!I64*HTOCOEF!I64</f>
        <v>45.23</v>
      </c>
      <c r="J64" s="67">
        <f>+oferta!J64*HTOCOEF!J64</f>
        <v>36.299999999999997</v>
      </c>
      <c r="K64" s="67">
        <f>+oferta!K64*HTOCOEF!K64</f>
        <v>37.200000000000003</v>
      </c>
      <c r="L64" s="67">
        <f>+oferta!L64*HTOCOEF!L64</f>
        <v>77.25</v>
      </c>
      <c r="M64" s="67">
        <f>+oferta!M64*HTOCOEF!M64</f>
        <v>40.630000000000003</v>
      </c>
      <c r="N64" s="67">
        <f>+oferta!N64*HTOCOEF!N64</f>
        <v>41.27</v>
      </c>
      <c r="O64" s="67">
        <f>+oferta!O64*HTOCOEF!O64</f>
        <v>50.64</v>
      </c>
      <c r="P64" s="61">
        <f>+oferta!P64*HTOCOEF!P64</f>
        <v>146069</v>
      </c>
      <c r="Q64" s="61">
        <f>+oferta!Q64*HTOCOEF!Q64</f>
        <v>21345</v>
      </c>
      <c r="R64" s="61">
        <f>+oferta!R64*HTOCOEF!R64</f>
        <v>3058</v>
      </c>
      <c r="S64" s="61">
        <f>+oferta!S64*HTOCOEF!S64</f>
        <v>45284</v>
      </c>
      <c r="T64" s="61">
        <f>+oferta!T64*HTOCOEF!T64</f>
        <v>22301</v>
      </c>
      <c r="U64" s="61">
        <f>+oferta!U64*HTOCOEF!U64</f>
        <v>11390</v>
      </c>
      <c r="V64" s="61">
        <f>+oferta!V64*HTOCOEF!V64</f>
        <v>14343</v>
      </c>
      <c r="W64" s="61">
        <f>+oferta!W64*HTOCOEF!W64</f>
        <v>15916</v>
      </c>
      <c r="X64" s="61">
        <f>+oferta!X64*HTOCOEF!X64</f>
        <v>21007</v>
      </c>
      <c r="Y64" s="61">
        <f>+oferta!Y64*HTOCOEF!Y64</f>
        <v>10782</v>
      </c>
      <c r="Z64" s="61">
        <f>+oferta!Z64*HTOCOEF!Z64</f>
        <v>29274</v>
      </c>
      <c r="AA64" s="61">
        <f>+oferta!AA64*HTOCOEF!AA64</f>
        <v>9463</v>
      </c>
      <c r="AB64" s="61">
        <f>+oferta!AB64*HTOCOEF!AB64</f>
        <v>7548</v>
      </c>
      <c r="AC64" s="61">
        <f>+oferta!AC64*HTOCOEF!AC64</f>
        <v>56513</v>
      </c>
      <c r="AD64" s="61">
        <f>+oferta!AD64*HTOCOEF!AD64</f>
        <v>29816</v>
      </c>
      <c r="AE64" s="67">
        <f>+oferta!AE64*HTOCOEF!AE64</f>
        <v>24.02</v>
      </c>
      <c r="AF64" s="67">
        <f>+oferta!AF64*HTOCOEF!AF64</f>
        <v>27.13</v>
      </c>
      <c r="AG64" s="67">
        <f>+oferta!AG64*HTOCOEF!AG64</f>
        <v>35.869999999999997</v>
      </c>
      <c r="AH64" s="67">
        <f>+oferta!AH64*HTOCOEF!AH64</f>
        <v>41.3</v>
      </c>
      <c r="AI64" s="67">
        <f>+oferta!AI64*HTOCOEF!AI64</f>
        <v>23.02</v>
      </c>
      <c r="AJ64" s="67">
        <f>+oferta!AJ64*HTOCOEF!AJ64</f>
        <v>19.32</v>
      </c>
      <c r="AK64" s="67">
        <f>+oferta!AK64*HTOCOEF!AK64</f>
        <v>41.9</v>
      </c>
      <c r="AL64" s="67">
        <f>+oferta!AL64*HTOCOEF!AL64</f>
        <v>42.46</v>
      </c>
      <c r="AM64" s="61">
        <f>+oferta!AM64*HTOCOEF!AM64</f>
        <v>1480</v>
      </c>
      <c r="AN64" s="61">
        <f>+oferta!AN64*HTOCOEF!AN64</f>
        <v>2508</v>
      </c>
      <c r="AO64" s="61">
        <f>+oferta!AO64*HTOCOEF!AO64</f>
        <v>1214</v>
      </c>
      <c r="AP64" s="61">
        <f>+oferta!AP64*HTOCOEF!AP64</f>
        <v>3152</v>
      </c>
      <c r="AQ64" s="61">
        <f>+oferta!AQ64*HTOCOEF!AQ64</f>
        <v>700</v>
      </c>
      <c r="AR64" s="61">
        <f>+oferta!AR64*HTOCOEF!AR64</f>
        <v>804</v>
      </c>
      <c r="AS64" s="61">
        <f>+oferta!AS64*HTOCOEF!AS64</f>
        <v>7469</v>
      </c>
      <c r="AT64" s="61">
        <f>+oferta!AT64*HTOCOEF!AT64</f>
        <v>4020</v>
      </c>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row>
    <row r="65" spans="1:91" s="62" customFormat="1" x14ac:dyDescent="0.3">
      <c r="A65" s="60" t="s">
        <v>84</v>
      </c>
      <c r="B65" s="61">
        <f>+oferta!B65*HTOCOEF!B65</f>
        <v>1153957</v>
      </c>
      <c r="C65" s="61">
        <f>+oferta!C65*HTOCOEF!C65</f>
        <v>205820</v>
      </c>
      <c r="D65" s="61">
        <f>+oferta!D65*HTOCOEF!D65</f>
        <v>40419</v>
      </c>
      <c r="E65" s="61">
        <f>+oferta!E65*HTOCOEF!E65</f>
        <v>241783</v>
      </c>
      <c r="F65" s="61">
        <f>+oferta!F65*HTOCOEF!F65</f>
        <v>169215</v>
      </c>
      <c r="G65" s="61">
        <f>+oferta!G65*HTOCOEF!G65</f>
        <v>108902</v>
      </c>
      <c r="H65" s="61">
        <f>+oferta!H65*HTOCOEF!H65</f>
        <v>107312</v>
      </c>
      <c r="I65" s="67">
        <f>+oferta!I65*HTOCOEF!I65</f>
        <v>49.98</v>
      </c>
      <c r="J65" s="67">
        <f>+oferta!J65*HTOCOEF!J65</f>
        <v>42.89</v>
      </c>
      <c r="K65" s="67">
        <f>+oferta!K65*HTOCOEF!K65</f>
        <v>46.11</v>
      </c>
      <c r="L65" s="67">
        <f>+oferta!L65*HTOCOEF!L65</f>
        <v>78.67</v>
      </c>
      <c r="M65" s="67">
        <f>+oferta!M65*HTOCOEF!M65</f>
        <v>48.7</v>
      </c>
      <c r="N65" s="67">
        <f>+oferta!N65*HTOCOEF!N65</f>
        <v>47.37</v>
      </c>
      <c r="O65" s="67">
        <f>+oferta!O65*HTOCOEF!O65</f>
        <v>55.9</v>
      </c>
      <c r="P65" s="61">
        <f>+oferta!P65*HTOCOEF!P65</f>
        <v>156596</v>
      </c>
      <c r="Q65" s="61">
        <f>+oferta!Q65*HTOCOEF!Q65</f>
        <v>24396</v>
      </c>
      <c r="R65" s="61">
        <f>+oferta!R65*HTOCOEF!R65</f>
        <v>6204</v>
      </c>
      <c r="S65" s="61">
        <f>+oferta!S65*HTOCOEF!S65</f>
        <v>45524</v>
      </c>
      <c r="T65" s="61">
        <f>+oferta!T65*HTOCOEF!T65</f>
        <v>23576</v>
      </c>
      <c r="U65" s="61">
        <f>+oferta!U65*HTOCOEF!U65</f>
        <v>12308</v>
      </c>
      <c r="V65" s="61">
        <f>+oferta!V65*HTOCOEF!V65</f>
        <v>14471</v>
      </c>
      <c r="W65" s="61">
        <f>+oferta!W65*HTOCOEF!W65</f>
        <v>20288</v>
      </c>
      <c r="X65" s="61">
        <f>+oferta!X65*HTOCOEF!X65</f>
        <v>25169</v>
      </c>
      <c r="Y65" s="61">
        <f>+oferta!Y65*HTOCOEF!Y65</f>
        <v>11106</v>
      </c>
      <c r="Z65" s="61">
        <f>+oferta!Z65*HTOCOEF!Z65</f>
        <v>29601</v>
      </c>
      <c r="AA65" s="61">
        <f>+oferta!AA65*HTOCOEF!AA65</f>
        <v>15930</v>
      </c>
      <c r="AB65" s="61">
        <f>+oferta!AB65*HTOCOEF!AB65</f>
        <v>7967</v>
      </c>
      <c r="AC65" s="61">
        <f>+oferta!AC65*HTOCOEF!AC65</f>
        <v>65871</v>
      </c>
      <c r="AD65" s="61">
        <f>+oferta!AD65*HTOCOEF!AD65</f>
        <v>29888</v>
      </c>
      <c r="AE65" s="67">
        <f>+oferta!AE65*HTOCOEF!AE65</f>
        <v>33.130000000000003</v>
      </c>
      <c r="AF65" s="67">
        <f>+oferta!AF65*HTOCOEF!AF65</f>
        <v>34.6</v>
      </c>
      <c r="AG65" s="67">
        <f>+oferta!AG65*HTOCOEF!AG65</f>
        <v>41.54</v>
      </c>
      <c r="AH65" s="67">
        <f>+oferta!AH65*HTOCOEF!AH65</f>
        <v>46.21</v>
      </c>
      <c r="AI65" s="67">
        <f>+oferta!AI65*HTOCOEF!AI65</f>
        <v>31.19</v>
      </c>
      <c r="AJ65" s="67">
        <f>+oferta!AJ65*HTOCOEF!AJ65</f>
        <v>24.66</v>
      </c>
      <c r="AK65" s="67">
        <f>+oferta!AK65*HTOCOEF!AK65</f>
        <v>49.55</v>
      </c>
      <c r="AL65" s="67">
        <f>+oferta!AL65*HTOCOEF!AL65</f>
        <v>50.14</v>
      </c>
      <c r="AM65" s="61">
        <f>+oferta!AM65*HTOCOEF!AM65</f>
        <v>1885</v>
      </c>
      <c r="AN65" s="61">
        <f>+oferta!AN65*HTOCOEF!AN65</f>
        <v>2854</v>
      </c>
      <c r="AO65" s="61">
        <f>+oferta!AO65*HTOCOEF!AO65</f>
        <v>1249</v>
      </c>
      <c r="AP65" s="61">
        <f>+oferta!AP65*HTOCOEF!AP65</f>
        <v>3250</v>
      </c>
      <c r="AQ65" s="61">
        <f>+oferta!AQ65*HTOCOEF!AQ65</f>
        <v>1359</v>
      </c>
      <c r="AR65" s="61">
        <f>+oferta!AR65*HTOCOEF!AR65</f>
        <v>863</v>
      </c>
      <c r="AS65" s="61">
        <f>+oferta!AS65*HTOCOEF!AS65</f>
        <v>8822</v>
      </c>
      <c r="AT65" s="61">
        <f>+oferta!AT65*HTOCOEF!AT65</f>
        <v>4115</v>
      </c>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row>
    <row r="66" spans="1:91" s="62" customFormat="1" x14ac:dyDescent="0.3">
      <c r="A66" s="60" t="s">
        <v>85</v>
      </c>
      <c r="B66" s="61">
        <f>+oferta!B66*HTOCOEF!B66</f>
        <v>1265957</v>
      </c>
      <c r="C66" s="61">
        <f>+oferta!C66*HTOCOEF!C66</f>
        <v>232023</v>
      </c>
      <c r="D66" s="61">
        <f>+oferta!D66*HTOCOEF!D66</f>
        <v>70453</v>
      </c>
      <c r="E66" s="61">
        <f>+oferta!E66*HTOCOEF!E66</f>
        <v>242804</v>
      </c>
      <c r="F66" s="61">
        <f>+oferta!F66*HTOCOEF!F66</f>
        <v>194931</v>
      </c>
      <c r="G66" s="61">
        <f>+oferta!G66*HTOCOEF!G66</f>
        <v>120872</v>
      </c>
      <c r="H66" s="61">
        <f>+oferta!H66*HTOCOEF!H66</f>
        <v>107940</v>
      </c>
      <c r="I66" s="67">
        <f>+oferta!I66*HTOCOEF!I66</f>
        <v>51.78</v>
      </c>
      <c r="J66" s="67">
        <f>+oferta!J66*HTOCOEF!J66</f>
        <v>46.65</v>
      </c>
      <c r="K66" s="67">
        <f>+oferta!K66*HTOCOEF!K66</f>
        <v>55.59</v>
      </c>
      <c r="L66" s="67">
        <f>+oferta!L66*HTOCOEF!L66</f>
        <v>76.75</v>
      </c>
      <c r="M66" s="67">
        <f>+oferta!M66*HTOCOEF!M66</f>
        <v>51.54</v>
      </c>
      <c r="N66" s="67">
        <f>+oferta!N66*HTOCOEF!N66</f>
        <v>53.15</v>
      </c>
      <c r="O66" s="67">
        <f>+oferta!O66*HTOCOEF!O66</f>
        <v>56.28</v>
      </c>
      <c r="P66" s="61">
        <f>+oferta!P66*HTOCOEF!P66</f>
        <v>171370</v>
      </c>
      <c r="Q66" s="61">
        <f>+oferta!Q66*HTOCOEF!Q66</f>
        <v>28040</v>
      </c>
      <c r="R66" s="61">
        <f>+oferta!R66*HTOCOEF!R66</f>
        <v>10523</v>
      </c>
      <c r="S66" s="61">
        <f>+oferta!S66*HTOCOEF!S66</f>
        <v>45526</v>
      </c>
      <c r="T66" s="61">
        <f>+oferta!T66*HTOCOEF!T66</f>
        <v>26201</v>
      </c>
      <c r="U66" s="61">
        <f>+oferta!U66*HTOCOEF!U66</f>
        <v>14029</v>
      </c>
      <c r="V66" s="61">
        <f>+oferta!V66*HTOCOEF!V66</f>
        <v>14452</v>
      </c>
      <c r="W66" s="61">
        <f>+oferta!W66*HTOCOEF!W66</f>
        <v>23960</v>
      </c>
      <c r="X66" s="61">
        <f>+oferta!X66*HTOCOEF!X66</f>
        <v>30911</v>
      </c>
      <c r="Y66" s="61">
        <f>+oferta!Y66*HTOCOEF!Y66</f>
        <v>11219</v>
      </c>
      <c r="Z66" s="61">
        <f>+oferta!Z66*HTOCOEF!Z66</f>
        <v>31288</v>
      </c>
      <c r="AA66" s="61">
        <f>+oferta!AA66*HTOCOEF!AA66</f>
        <v>18922</v>
      </c>
      <c r="AB66" s="61">
        <f>+oferta!AB66*HTOCOEF!AB66</f>
        <v>8444</v>
      </c>
      <c r="AC66" s="61">
        <f>+oferta!AC66*HTOCOEF!AC66</f>
        <v>77342</v>
      </c>
      <c r="AD66" s="61">
        <f>+oferta!AD66*HTOCOEF!AD66</f>
        <v>29936</v>
      </c>
      <c r="AE66" s="67">
        <f>+oferta!AE66*HTOCOEF!AE66</f>
        <v>42.01</v>
      </c>
      <c r="AF66" s="67">
        <f>+oferta!AF66*HTOCOEF!AF66</f>
        <v>37.18</v>
      </c>
      <c r="AG66" s="67">
        <f>+oferta!AG66*HTOCOEF!AG66</f>
        <v>45.49</v>
      </c>
      <c r="AH66" s="67">
        <f>+oferta!AH66*HTOCOEF!AH66</f>
        <v>46.65</v>
      </c>
      <c r="AI66" s="67">
        <f>+oferta!AI66*HTOCOEF!AI66</f>
        <v>36.590000000000003</v>
      </c>
      <c r="AJ66" s="67">
        <f>+oferta!AJ66*HTOCOEF!AJ66</f>
        <v>27.35</v>
      </c>
      <c r="AK66" s="67">
        <f>+oferta!AK66*HTOCOEF!AK66</f>
        <v>53.21</v>
      </c>
      <c r="AL66" s="67">
        <f>+oferta!AL66*HTOCOEF!AL66</f>
        <v>55.45</v>
      </c>
      <c r="AM66" s="61">
        <f>+oferta!AM66*HTOCOEF!AM66</f>
        <v>2241</v>
      </c>
      <c r="AN66" s="61">
        <f>+oferta!AN66*HTOCOEF!AN66</f>
        <v>3726</v>
      </c>
      <c r="AO66" s="61">
        <f>+oferta!AO66*HTOCOEF!AO66</f>
        <v>1268</v>
      </c>
      <c r="AP66" s="61">
        <f>+oferta!AP66*HTOCOEF!AP66</f>
        <v>3485</v>
      </c>
      <c r="AQ66" s="61">
        <f>+oferta!AQ66*HTOCOEF!AQ66</f>
        <v>1644</v>
      </c>
      <c r="AR66" s="61">
        <f>+oferta!AR66*HTOCOEF!AR66</f>
        <v>926</v>
      </c>
      <c r="AS66" s="61">
        <f>+oferta!AS66*HTOCOEF!AS66</f>
        <v>10612</v>
      </c>
      <c r="AT66" s="61">
        <f>+oferta!AT66*HTOCOEF!AT66</f>
        <v>4139</v>
      </c>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row>
    <row r="67" spans="1:91" s="62" customFormat="1" x14ac:dyDescent="0.3">
      <c r="A67" s="60" t="s">
        <v>86</v>
      </c>
      <c r="B67" s="61">
        <f>+oferta!B67*HTOCOEF!B67</f>
        <v>1466395</v>
      </c>
      <c r="C67" s="61">
        <f>+oferta!C67*HTOCOEF!C67</f>
        <v>274317</v>
      </c>
      <c r="D67" s="61">
        <f>+oferta!D67*HTOCOEF!D67</f>
        <v>136281</v>
      </c>
      <c r="E67" s="61">
        <f>+oferta!E67*HTOCOEF!E67</f>
        <v>241347</v>
      </c>
      <c r="F67" s="61">
        <f>+oferta!F67*HTOCOEF!F67</f>
        <v>252005</v>
      </c>
      <c r="G67" s="61">
        <f>+oferta!G67*HTOCOEF!G67</f>
        <v>130877</v>
      </c>
      <c r="H67" s="61">
        <f>+oferta!H67*HTOCOEF!H67</f>
        <v>108579</v>
      </c>
      <c r="I67" s="67">
        <f>+oferta!I67*HTOCOEF!I67</f>
        <v>61.15</v>
      </c>
      <c r="J67" s="67">
        <f>+oferta!J67*HTOCOEF!J67</f>
        <v>57.12</v>
      </c>
      <c r="K67" s="67">
        <f>+oferta!K67*HTOCOEF!K67</f>
        <v>70.760000000000005</v>
      </c>
      <c r="L67" s="67">
        <f>+oferta!L67*HTOCOEF!L67</f>
        <v>78.67</v>
      </c>
      <c r="M67" s="67">
        <f>+oferta!M67*HTOCOEF!M67</f>
        <v>62.37</v>
      </c>
      <c r="N67" s="67">
        <f>+oferta!N67*HTOCOEF!N67</f>
        <v>63.85</v>
      </c>
      <c r="O67" s="67">
        <f>+oferta!O67*HTOCOEF!O67</f>
        <v>65.599999999999994</v>
      </c>
      <c r="P67" s="61">
        <f>+oferta!P67*HTOCOEF!P67</f>
        <v>200631</v>
      </c>
      <c r="Q67" s="61">
        <f>+oferta!Q67*HTOCOEF!Q67</f>
        <v>35754</v>
      </c>
      <c r="R67" s="61">
        <f>+oferta!R67*HTOCOEF!R67</f>
        <v>21006</v>
      </c>
      <c r="S67" s="61">
        <f>+oferta!S67*HTOCOEF!S67</f>
        <v>45635</v>
      </c>
      <c r="T67" s="61">
        <f>+oferta!T67*HTOCOEF!T67</f>
        <v>32412</v>
      </c>
      <c r="U67" s="61">
        <f>+oferta!U67*HTOCOEF!U67</f>
        <v>15902</v>
      </c>
      <c r="V67" s="61">
        <f>+oferta!V67*HTOCOEF!V67</f>
        <v>14241</v>
      </c>
      <c r="W67" s="61">
        <f>+oferta!W67*HTOCOEF!W67</f>
        <v>29536</v>
      </c>
      <c r="X67" s="61">
        <f>+oferta!X67*HTOCOEF!X67</f>
        <v>45226</v>
      </c>
      <c r="Y67" s="61">
        <f>+oferta!Y67*HTOCOEF!Y67</f>
        <v>11390</v>
      </c>
      <c r="Z67" s="61">
        <f>+oferta!Z67*HTOCOEF!Z67</f>
        <v>32203</v>
      </c>
      <c r="AA67" s="61">
        <f>+oferta!AA67*HTOCOEF!AA67</f>
        <v>24099</v>
      </c>
      <c r="AB67" s="61">
        <f>+oferta!AB67*HTOCOEF!AB67</f>
        <v>8697</v>
      </c>
      <c r="AC67" s="61">
        <f>+oferta!AC67*HTOCOEF!AC67</f>
        <v>93232</v>
      </c>
      <c r="AD67" s="61">
        <f>+oferta!AD67*HTOCOEF!AD67</f>
        <v>29935</v>
      </c>
      <c r="AE67" s="67">
        <f>+oferta!AE67*HTOCOEF!AE67</f>
        <v>46.67</v>
      </c>
      <c r="AF67" s="67">
        <f>+oferta!AF67*HTOCOEF!AF67</f>
        <v>46.7</v>
      </c>
      <c r="AG67" s="67">
        <f>+oferta!AG67*HTOCOEF!AG67</f>
        <v>61.58</v>
      </c>
      <c r="AH67" s="67">
        <f>+oferta!AH67*HTOCOEF!AH67</f>
        <v>59.26</v>
      </c>
      <c r="AI67" s="67">
        <f>+oferta!AI67*HTOCOEF!AI67</f>
        <v>45.66</v>
      </c>
      <c r="AJ67" s="67">
        <f>+oferta!AJ67*HTOCOEF!AJ67</f>
        <v>39.479999999999997</v>
      </c>
      <c r="AK67" s="67">
        <f>+oferta!AK67*HTOCOEF!AK67</f>
        <v>64.84</v>
      </c>
      <c r="AL67" s="67">
        <f>+oferta!AL67*HTOCOEF!AL67</f>
        <v>69.459999999999994</v>
      </c>
      <c r="AM67" s="61">
        <f>+oferta!AM67*HTOCOEF!AM67</f>
        <v>2987</v>
      </c>
      <c r="AN67" s="61">
        <f>+oferta!AN67*HTOCOEF!AN67</f>
        <v>6101</v>
      </c>
      <c r="AO67" s="61">
        <f>+oferta!AO67*HTOCOEF!AO67</f>
        <v>1363</v>
      </c>
      <c r="AP67" s="61">
        <f>+oferta!AP67*HTOCOEF!AP67</f>
        <v>3598</v>
      </c>
      <c r="AQ67" s="61">
        <f>+oferta!AQ67*HTOCOEF!AQ67</f>
        <v>2671</v>
      </c>
      <c r="AR67" s="61">
        <f>+oferta!AR67*HTOCOEF!AR67</f>
        <v>996</v>
      </c>
      <c r="AS67" s="61">
        <f>+oferta!AS67*HTOCOEF!AS67</f>
        <v>13691</v>
      </c>
      <c r="AT67" s="61">
        <f>+oferta!AT67*HTOCOEF!AT67</f>
        <v>4348</v>
      </c>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row>
    <row r="68" spans="1:91" s="62" customFormat="1" x14ac:dyDescent="0.3">
      <c r="A68" s="60" t="s">
        <v>87</v>
      </c>
      <c r="B68" s="61">
        <f>+oferta!B68*HTOCOEF!B68</f>
        <v>1716166</v>
      </c>
      <c r="C68" s="61">
        <f>+oferta!C68*HTOCOEF!C68</f>
        <v>288641</v>
      </c>
      <c r="D68" s="61">
        <f>+oferta!D68*HTOCOEF!D68</f>
        <v>336778</v>
      </c>
      <c r="E68" s="61">
        <f>+oferta!E68*HTOCOEF!E68</f>
        <v>233890</v>
      </c>
      <c r="F68" s="61">
        <f>+oferta!F68*HTOCOEF!F68</f>
        <v>293595</v>
      </c>
      <c r="G68" s="61">
        <f>+oferta!G68*HTOCOEF!G68</f>
        <v>131501</v>
      </c>
      <c r="H68" s="61">
        <f>+oferta!H68*HTOCOEF!H68</f>
        <v>108875</v>
      </c>
      <c r="I68" s="67">
        <f>+oferta!I68*HTOCOEF!I68</f>
        <v>58.14</v>
      </c>
      <c r="J68" s="67">
        <f>+oferta!J68*HTOCOEF!J68</f>
        <v>53.98</v>
      </c>
      <c r="K68" s="67">
        <f>+oferta!K68*HTOCOEF!K68</f>
        <v>69.56</v>
      </c>
      <c r="L68" s="67">
        <f>+oferta!L68*HTOCOEF!L68</f>
        <v>71.27</v>
      </c>
      <c r="M68" s="67">
        <f>+oferta!M68*HTOCOEF!M68</f>
        <v>57.03</v>
      </c>
      <c r="N68" s="67">
        <f>+oferta!N68*HTOCOEF!N68</f>
        <v>59.98</v>
      </c>
      <c r="O68" s="67">
        <f>+oferta!O68*HTOCOEF!O68</f>
        <v>63.6</v>
      </c>
      <c r="P68" s="61">
        <f>+oferta!P68*HTOCOEF!P68</f>
        <v>237425</v>
      </c>
      <c r="Q68" s="61">
        <f>+oferta!Q68*HTOCOEF!Q68</f>
        <v>38215</v>
      </c>
      <c r="R68" s="61">
        <f>+oferta!R68*HTOCOEF!R68</f>
        <v>50481</v>
      </c>
      <c r="S68" s="61">
        <f>+oferta!S68*HTOCOEF!S68</f>
        <v>44414</v>
      </c>
      <c r="T68" s="61">
        <f>+oferta!T68*HTOCOEF!T68</f>
        <v>37400</v>
      </c>
      <c r="U68" s="61">
        <f>+oferta!U68*HTOCOEF!U68</f>
        <v>16216</v>
      </c>
      <c r="V68" s="61">
        <f>+oferta!V68*HTOCOEF!V68</f>
        <v>14532</v>
      </c>
      <c r="W68" s="61">
        <f>+oferta!W68*HTOCOEF!W68</f>
        <v>34937</v>
      </c>
      <c r="X68" s="61">
        <f>+oferta!X68*HTOCOEF!X68</f>
        <v>47032</v>
      </c>
      <c r="Y68" s="61">
        <f>+oferta!Y68*HTOCOEF!Y68</f>
        <v>11465</v>
      </c>
      <c r="Z68" s="61">
        <f>+oferta!Z68*HTOCOEF!Z68</f>
        <v>31236</v>
      </c>
      <c r="AA68" s="61">
        <f>+oferta!AA68*HTOCOEF!AA68</f>
        <v>28348</v>
      </c>
      <c r="AB68" s="61">
        <f>+oferta!AB68*HTOCOEF!AB68</f>
        <v>8705</v>
      </c>
      <c r="AC68" s="61">
        <f>+oferta!AC68*HTOCOEF!AC68</f>
        <v>97059</v>
      </c>
      <c r="AD68" s="61">
        <f>+oferta!AD68*HTOCOEF!AD68</f>
        <v>29859</v>
      </c>
      <c r="AE68" s="67">
        <f>+oferta!AE68*HTOCOEF!AE68</f>
        <v>36.18</v>
      </c>
      <c r="AF68" s="67">
        <f>+oferta!AF68*HTOCOEF!AF68</f>
        <v>50.04</v>
      </c>
      <c r="AG68" s="67">
        <f>+oferta!AG68*HTOCOEF!AG68</f>
        <v>59.82</v>
      </c>
      <c r="AH68" s="67">
        <f>+oferta!AH68*HTOCOEF!AH68</f>
        <v>52.23</v>
      </c>
      <c r="AI68" s="67">
        <f>+oferta!AI68*HTOCOEF!AI68</f>
        <v>39.22</v>
      </c>
      <c r="AJ68" s="67">
        <f>+oferta!AJ68*HTOCOEF!AJ68</f>
        <v>33.799999999999997</v>
      </c>
      <c r="AK68" s="67">
        <f>+oferta!AK68*HTOCOEF!AK68</f>
        <v>64.23</v>
      </c>
      <c r="AL68" s="67">
        <f>+oferta!AL68*HTOCOEF!AL68</f>
        <v>67.209999999999994</v>
      </c>
      <c r="AM68" s="61">
        <f>+oferta!AM68*HTOCOEF!AM68</f>
        <v>3388</v>
      </c>
      <c r="AN68" s="61">
        <f>+oferta!AN68*HTOCOEF!AN68</f>
        <v>6523</v>
      </c>
      <c r="AO68" s="61">
        <f>+oferta!AO68*HTOCOEF!AO68</f>
        <v>1389</v>
      </c>
      <c r="AP68" s="61">
        <f>+oferta!AP68*HTOCOEF!AP68</f>
        <v>3412</v>
      </c>
      <c r="AQ68" s="61">
        <f>+oferta!AQ68*HTOCOEF!AQ68</f>
        <v>3142</v>
      </c>
      <c r="AR68" s="61">
        <f>+oferta!AR68*HTOCOEF!AR68</f>
        <v>1006</v>
      </c>
      <c r="AS68" s="61">
        <f>+oferta!AS68*HTOCOEF!AS68</f>
        <v>14874</v>
      </c>
      <c r="AT68" s="61">
        <f>+oferta!AT68*HTOCOEF!AT68</f>
        <v>4483</v>
      </c>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row>
    <row r="69" spans="1:91" s="62" customFormat="1" x14ac:dyDescent="0.3">
      <c r="A69" s="60" t="s">
        <v>88</v>
      </c>
      <c r="B69" s="61">
        <f>+oferta!B69*HTOCOEF!B69</f>
        <v>1779267</v>
      </c>
      <c r="C69" s="61">
        <f>+oferta!C69*HTOCOEF!C69</f>
        <v>297143</v>
      </c>
      <c r="D69" s="61">
        <f>+oferta!D69*HTOCOEF!D69</f>
        <v>351308</v>
      </c>
      <c r="E69" s="61">
        <f>+oferta!E69*HTOCOEF!E69</f>
        <v>237090</v>
      </c>
      <c r="F69" s="61">
        <f>+oferta!F69*HTOCOEF!F69</f>
        <v>314826</v>
      </c>
      <c r="G69" s="61">
        <f>+oferta!G69*HTOCOEF!G69</f>
        <v>135258</v>
      </c>
      <c r="H69" s="61">
        <f>+oferta!H69*HTOCOEF!H69</f>
        <v>108807</v>
      </c>
      <c r="I69" s="67">
        <f>+oferta!I69*HTOCOEF!I69</f>
        <v>66.33</v>
      </c>
      <c r="J69" s="67">
        <f>+oferta!J69*HTOCOEF!J69</f>
        <v>60.97</v>
      </c>
      <c r="K69" s="67">
        <f>+oferta!K69*HTOCOEF!K69</f>
        <v>84.78</v>
      </c>
      <c r="L69" s="67">
        <f>+oferta!L69*HTOCOEF!L69</f>
        <v>77.510000000000005</v>
      </c>
      <c r="M69" s="67">
        <f>+oferta!M69*HTOCOEF!M69</f>
        <v>67.819999999999993</v>
      </c>
      <c r="N69" s="67">
        <f>+oferta!N69*HTOCOEF!N69</f>
        <v>68.69</v>
      </c>
      <c r="O69" s="67">
        <f>+oferta!O69*HTOCOEF!O69</f>
        <v>65.22</v>
      </c>
      <c r="P69" s="61">
        <f>+oferta!P69*HTOCOEF!P69</f>
        <v>255422</v>
      </c>
      <c r="Q69" s="61">
        <f>+oferta!Q69*HTOCOEF!Q69</f>
        <v>42385</v>
      </c>
      <c r="R69" s="61">
        <f>+oferta!R69*HTOCOEF!R69</f>
        <v>56766</v>
      </c>
      <c r="S69" s="61">
        <f>+oferta!S69*HTOCOEF!S69</f>
        <v>44980</v>
      </c>
      <c r="T69" s="61">
        <f>+oferta!T69*HTOCOEF!T69</f>
        <v>41080</v>
      </c>
      <c r="U69" s="61">
        <f>+oferta!U69*HTOCOEF!U69</f>
        <v>17783</v>
      </c>
      <c r="V69" s="61">
        <f>+oferta!V69*HTOCOEF!V69</f>
        <v>14464</v>
      </c>
      <c r="W69" s="61">
        <f>+oferta!W69*HTOCOEF!W69</f>
        <v>40576</v>
      </c>
      <c r="X69" s="61">
        <f>+oferta!X69*HTOCOEF!X69</f>
        <v>47799</v>
      </c>
      <c r="Y69" s="61">
        <f>+oferta!Y69*HTOCOEF!Y69</f>
        <v>11465</v>
      </c>
      <c r="Z69" s="61">
        <f>+oferta!Z69*HTOCOEF!Z69</f>
        <v>31320</v>
      </c>
      <c r="AA69" s="61">
        <f>+oferta!AA69*HTOCOEF!AA69</f>
        <v>29469</v>
      </c>
      <c r="AB69" s="61">
        <f>+oferta!AB69*HTOCOEF!AB69</f>
        <v>8660</v>
      </c>
      <c r="AC69" s="61">
        <f>+oferta!AC69*HTOCOEF!AC69</f>
        <v>97707</v>
      </c>
      <c r="AD69" s="61">
        <f>+oferta!AD69*HTOCOEF!AD69</f>
        <v>30146</v>
      </c>
      <c r="AE69" s="67">
        <f>+oferta!AE69*HTOCOEF!AE69</f>
        <v>54.28</v>
      </c>
      <c r="AF69" s="67">
        <f>+oferta!AF69*HTOCOEF!AF69</f>
        <v>62.61</v>
      </c>
      <c r="AG69" s="67">
        <f>+oferta!AG69*HTOCOEF!AG69</f>
        <v>45.3</v>
      </c>
      <c r="AH69" s="67">
        <f>+oferta!AH69*HTOCOEF!AH69</f>
        <v>53.78</v>
      </c>
      <c r="AI69" s="67">
        <f>+oferta!AI69*HTOCOEF!AI69</f>
        <v>53.85</v>
      </c>
      <c r="AJ69" s="67">
        <f>+oferta!AJ69*HTOCOEF!AJ69</f>
        <v>30.81</v>
      </c>
      <c r="AK69" s="67">
        <f>+oferta!AK69*HTOCOEF!AK69</f>
        <v>71.739999999999995</v>
      </c>
      <c r="AL69" s="67">
        <f>+oferta!AL69*HTOCOEF!AL69</f>
        <v>61.5</v>
      </c>
      <c r="AM69" s="61">
        <f>+oferta!AM69*HTOCOEF!AM69</f>
        <v>4757</v>
      </c>
      <c r="AN69" s="61">
        <f>+oferta!AN69*HTOCOEF!AN69</f>
        <v>7366</v>
      </c>
      <c r="AO69" s="61">
        <f>+oferta!AO69*HTOCOEF!AO69</f>
        <v>1343</v>
      </c>
      <c r="AP69" s="61">
        <f>+oferta!AP69*HTOCOEF!AP69</f>
        <v>3544</v>
      </c>
      <c r="AQ69" s="61">
        <f>+oferta!AQ69*HTOCOEF!AQ69</f>
        <v>3884</v>
      </c>
      <c r="AR69" s="61">
        <f>+oferta!AR69*HTOCOEF!AR69</f>
        <v>994</v>
      </c>
      <c r="AS69" s="61">
        <f>+oferta!AS69*HTOCOEF!AS69</f>
        <v>16021</v>
      </c>
      <c r="AT69" s="61">
        <f>+oferta!AT69*HTOCOEF!AT69</f>
        <v>4475</v>
      </c>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row>
    <row r="70" spans="1:91" s="62" customFormat="1" x14ac:dyDescent="0.3">
      <c r="A70" s="60" t="s">
        <v>89</v>
      </c>
      <c r="B70" s="61">
        <f>+oferta!B70*HTOCOEF!B70</f>
        <v>1813544</v>
      </c>
      <c r="C70" s="61">
        <f>+oferta!C70*HTOCOEF!C70</f>
        <v>300177</v>
      </c>
      <c r="D70" s="61">
        <f>+oferta!D70*HTOCOEF!D70</f>
        <v>353784</v>
      </c>
      <c r="E70" s="61">
        <f>+oferta!E70*HTOCOEF!E70</f>
        <v>241525</v>
      </c>
      <c r="F70" s="61">
        <f>+oferta!F70*HTOCOEF!F70</f>
        <v>323980</v>
      </c>
      <c r="G70" s="61">
        <f>+oferta!G70*HTOCOEF!G70</f>
        <v>138121</v>
      </c>
      <c r="H70" s="61">
        <f>+oferta!H70*HTOCOEF!H70</f>
        <v>107102</v>
      </c>
      <c r="I70" s="67">
        <f>+oferta!I70*HTOCOEF!I70</f>
        <v>72.8</v>
      </c>
      <c r="J70" s="67">
        <f>+oferta!J70*HTOCOEF!J70</f>
        <v>67.44</v>
      </c>
      <c r="K70" s="67">
        <f>+oferta!K70*HTOCOEF!K70</f>
        <v>89.96</v>
      </c>
      <c r="L70" s="67">
        <f>+oferta!L70*HTOCOEF!L70</f>
        <v>83.64</v>
      </c>
      <c r="M70" s="67">
        <f>+oferta!M70*HTOCOEF!M70</f>
        <v>77.37</v>
      </c>
      <c r="N70" s="67">
        <f>+oferta!N70*HTOCOEF!N70</f>
        <v>76.78</v>
      </c>
      <c r="O70" s="67">
        <f>+oferta!O70*HTOCOEF!O70</f>
        <v>61.54</v>
      </c>
      <c r="P70" s="61">
        <f>+oferta!P70*HTOCOEF!P70</f>
        <v>270294</v>
      </c>
      <c r="Q70" s="61">
        <f>+oferta!Q70*HTOCOEF!Q70</f>
        <v>44955</v>
      </c>
      <c r="R70" s="61">
        <f>+oferta!R70*HTOCOEF!R70</f>
        <v>60055</v>
      </c>
      <c r="S70" s="61">
        <f>+oferta!S70*HTOCOEF!S70</f>
        <v>46383</v>
      </c>
      <c r="T70" s="61">
        <f>+oferta!T70*HTOCOEF!T70</f>
        <v>44289</v>
      </c>
      <c r="U70" s="61">
        <f>+oferta!U70*HTOCOEF!U70</f>
        <v>19006</v>
      </c>
      <c r="V70" s="61">
        <f>+oferta!V70*HTOCOEF!V70</f>
        <v>13967</v>
      </c>
      <c r="W70" s="61">
        <f>+oferta!W70*HTOCOEF!W70</f>
        <v>42513</v>
      </c>
      <c r="X70" s="61">
        <f>+oferta!X70*HTOCOEF!X70</f>
        <v>48637</v>
      </c>
      <c r="Y70" s="61">
        <f>+oferta!Y70*HTOCOEF!Y70</f>
        <v>10835</v>
      </c>
      <c r="Z70" s="61">
        <f>+oferta!Z70*HTOCOEF!Z70</f>
        <v>31872</v>
      </c>
      <c r="AA70" s="61">
        <f>+oferta!AA70*HTOCOEF!AA70</f>
        <v>29766</v>
      </c>
      <c r="AB70" s="61">
        <f>+oferta!AB70*HTOCOEF!AB70</f>
        <v>8693</v>
      </c>
      <c r="AC70" s="61">
        <f>+oferta!AC70*HTOCOEF!AC70</f>
        <v>98662</v>
      </c>
      <c r="AD70" s="61">
        <f>+oferta!AD70*HTOCOEF!AD70</f>
        <v>29200</v>
      </c>
      <c r="AE70" s="67">
        <f>+oferta!AE70*HTOCOEF!AE70</f>
        <v>70.099999999999994</v>
      </c>
      <c r="AF70" s="67">
        <f>+oferta!AF70*HTOCOEF!AF70</f>
        <v>72.56</v>
      </c>
      <c r="AG70" s="67">
        <f>+oferta!AG70*HTOCOEF!AG70</f>
        <v>41.63</v>
      </c>
      <c r="AH70" s="67">
        <f>+oferta!AH70*HTOCOEF!AH70</f>
        <v>56.2</v>
      </c>
      <c r="AI70" s="67">
        <f>+oferta!AI70*HTOCOEF!AI70</f>
        <v>69.11</v>
      </c>
      <c r="AJ70" s="67">
        <f>+oferta!AJ70*HTOCOEF!AJ70</f>
        <v>32.950000000000003</v>
      </c>
      <c r="AK70" s="67">
        <f>+oferta!AK70*HTOCOEF!AK70</f>
        <v>76.58</v>
      </c>
      <c r="AL70" s="67">
        <f>+oferta!AL70*HTOCOEF!AL70</f>
        <v>54.56</v>
      </c>
      <c r="AM70" s="61">
        <f>+oferta!AM70*HTOCOEF!AM70</f>
        <v>5485</v>
      </c>
      <c r="AN70" s="61">
        <f>+oferta!AN70*HTOCOEF!AN70</f>
        <v>8172</v>
      </c>
      <c r="AO70" s="61">
        <f>+oferta!AO70*HTOCOEF!AO70</f>
        <v>1257</v>
      </c>
      <c r="AP70" s="61">
        <f>+oferta!AP70*HTOCOEF!AP70</f>
        <v>3663</v>
      </c>
      <c r="AQ70" s="61">
        <f>+oferta!AQ70*HTOCOEF!AQ70</f>
        <v>4559</v>
      </c>
      <c r="AR70" s="61">
        <f>+oferta!AR70*HTOCOEF!AR70</f>
        <v>991</v>
      </c>
      <c r="AS70" s="61">
        <f>+oferta!AS70*HTOCOEF!AS70</f>
        <v>16607</v>
      </c>
      <c r="AT70" s="61">
        <f>+oferta!AT70*HTOCOEF!AT70</f>
        <v>4222</v>
      </c>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row>
    <row r="71" spans="1:91" s="62" customFormat="1" x14ac:dyDescent="0.3">
      <c r="A71" s="60" t="s">
        <v>90</v>
      </c>
      <c r="B71" s="61">
        <f>+oferta!B71*HTOCOEF!B71</f>
        <v>1816418</v>
      </c>
      <c r="C71" s="61">
        <f>+oferta!C71*HTOCOEF!C71</f>
        <v>301334</v>
      </c>
      <c r="D71" s="61">
        <f>+oferta!D71*HTOCOEF!D71</f>
        <v>354588</v>
      </c>
      <c r="E71" s="61">
        <f>+oferta!E71*HTOCOEF!E71</f>
        <v>242190</v>
      </c>
      <c r="F71" s="61">
        <f>+oferta!F71*HTOCOEF!F71</f>
        <v>325806</v>
      </c>
      <c r="G71" s="61">
        <f>+oferta!G71*HTOCOEF!G71</f>
        <v>138517</v>
      </c>
      <c r="H71" s="61">
        <f>+oferta!H71*HTOCOEF!H71</f>
        <v>103717</v>
      </c>
      <c r="I71" s="67">
        <f>+oferta!I71*HTOCOEF!I71</f>
        <v>77.180000000000007</v>
      </c>
      <c r="J71" s="67">
        <f>+oferta!J71*HTOCOEF!J71</f>
        <v>72.28</v>
      </c>
      <c r="K71" s="67">
        <f>+oferta!K71*HTOCOEF!K71</f>
        <v>90.48</v>
      </c>
      <c r="L71" s="67">
        <f>+oferta!L71*HTOCOEF!L71</f>
        <v>87.43</v>
      </c>
      <c r="M71" s="67">
        <f>+oferta!M71*HTOCOEF!M71</f>
        <v>80.790000000000006</v>
      </c>
      <c r="N71" s="67">
        <f>+oferta!N71*HTOCOEF!N71</f>
        <v>80.45</v>
      </c>
      <c r="O71" s="67">
        <f>+oferta!O71*HTOCOEF!O71</f>
        <v>60.19</v>
      </c>
      <c r="P71" s="61">
        <f>+oferta!P71*HTOCOEF!P71</f>
        <v>275026</v>
      </c>
      <c r="Q71" s="61">
        <f>+oferta!Q71*HTOCOEF!Q71</f>
        <v>45953</v>
      </c>
      <c r="R71" s="61">
        <f>+oferta!R71*HTOCOEF!R71</f>
        <v>60828</v>
      </c>
      <c r="S71" s="61">
        <f>+oferta!S71*HTOCOEF!S71</f>
        <v>46953</v>
      </c>
      <c r="T71" s="61">
        <f>+oferta!T71*HTOCOEF!T71</f>
        <v>44911</v>
      </c>
      <c r="U71" s="61">
        <f>+oferta!U71*HTOCOEF!U71</f>
        <v>19564</v>
      </c>
      <c r="V71" s="61">
        <f>+oferta!V71*HTOCOEF!V71</f>
        <v>13518</v>
      </c>
      <c r="W71" s="61">
        <f>+oferta!W71*HTOCOEF!W71</f>
        <v>42753</v>
      </c>
      <c r="X71" s="61">
        <f>+oferta!X71*HTOCOEF!X71</f>
        <v>48686</v>
      </c>
      <c r="Y71" s="61">
        <f>+oferta!Y71*HTOCOEF!Y71</f>
        <v>11008</v>
      </c>
      <c r="Z71" s="61">
        <f>+oferta!Z71*HTOCOEF!Z71</f>
        <v>32303</v>
      </c>
      <c r="AA71" s="61">
        <f>+oferta!AA71*HTOCOEF!AA71</f>
        <v>29859</v>
      </c>
      <c r="AB71" s="61">
        <f>+oferta!AB71*HTOCOEF!AB71</f>
        <v>8747</v>
      </c>
      <c r="AC71" s="61">
        <f>+oferta!AC71*HTOCOEF!AC71</f>
        <v>98718</v>
      </c>
      <c r="AD71" s="61">
        <f>+oferta!AD71*HTOCOEF!AD71</f>
        <v>29261</v>
      </c>
      <c r="AE71" s="67">
        <f>+oferta!AE71*HTOCOEF!AE71</f>
        <v>75.31</v>
      </c>
      <c r="AF71" s="67">
        <f>+oferta!AF71*HTOCOEF!AF71</f>
        <v>79.78</v>
      </c>
      <c r="AG71" s="67">
        <f>+oferta!AG71*HTOCOEF!AG71</f>
        <v>48.87</v>
      </c>
      <c r="AH71" s="67">
        <f>+oferta!AH71*HTOCOEF!AH71</f>
        <v>61.45</v>
      </c>
      <c r="AI71" s="67">
        <f>+oferta!AI71*HTOCOEF!AI71</f>
        <v>71.099999999999994</v>
      </c>
      <c r="AJ71" s="67">
        <f>+oferta!AJ71*HTOCOEF!AJ71</f>
        <v>36.6</v>
      </c>
      <c r="AK71" s="67">
        <f>+oferta!AK71*HTOCOEF!AK71</f>
        <v>80.09</v>
      </c>
      <c r="AL71" s="67">
        <f>+oferta!AL71*HTOCOEF!AL71</f>
        <v>61.66</v>
      </c>
      <c r="AM71" s="61">
        <f>+oferta!AM71*HTOCOEF!AM71</f>
        <v>5460</v>
      </c>
      <c r="AN71" s="61">
        <f>+oferta!AN71*HTOCOEF!AN71</f>
        <v>8310</v>
      </c>
      <c r="AO71" s="61">
        <f>+oferta!AO71*HTOCOEF!AO71</f>
        <v>1298</v>
      </c>
      <c r="AP71" s="61">
        <f>+oferta!AP71*HTOCOEF!AP71</f>
        <v>3773</v>
      </c>
      <c r="AQ71" s="61">
        <f>+oferta!AQ71*HTOCOEF!AQ71</f>
        <v>4732</v>
      </c>
      <c r="AR71" s="61">
        <f>+oferta!AR71*HTOCOEF!AR71</f>
        <v>1009</v>
      </c>
      <c r="AS71" s="61">
        <f>+oferta!AS71*HTOCOEF!AS71</f>
        <v>17305</v>
      </c>
      <c r="AT71" s="61">
        <f>+oferta!AT71*HTOCOEF!AT71</f>
        <v>4067</v>
      </c>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row>
    <row r="72" spans="1:91" s="62" customFormat="1" x14ac:dyDescent="0.3">
      <c r="A72" s="60" t="s">
        <v>91</v>
      </c>
      <c r="B72" s="61">
        <f>+oferta!B72*HTOCOEF!B72</f>
        <v>1791417</v>
      </c>
      <c r="C72" s="61">
        <f>+oferta!C72*HTOCOEF!C72</f>
        <v>298688</v>
      </c>
      <c r="D72" s="61">
        <f>+oferta!D72*HTOCOEF!D72</f>
        <v>354400</v>
      </c>
      <c r="E72" s="61">
        <f>+oferta!E72*HTOCOEF!E72</f>
        <v>243150</v>
      </c>
      <c r="F72" s="61">
        <f>+oferta!F72*HTOCOEF!F72</f>
        <v>312676</v>
      </c>
      <c r="G72" s="61">
        <f>+oferta!G72*HTOCOEF!G72</f>
        <v>136771</v>
      </c>
      <c r="H72" s="61">
        <f>+oferta!H72*HTOCOEF!H72</f>
        <v>107828</v>
      </c>
      <c r="I72" s="67">
        <f>+oferta!I72*HTOCOEF!I72</f>
        <v>69.06</v>
      </c>
      <c r="J72" s="67">
        <f>+oferta!J72*HTOCOEF!J72</f>
        <v>65.14</v>
      </c>
      <c r="K72" s="67">
        <f>+oferta!K72*HTOCOEF!K72</f>
        <v>84.6</v>
      </c>
      <c r="L72" s="67">
        <f>+oferta!L72*HTOCOEF!L72</f>
        <v>79.760000000000005</v>
      </c>
      <c r="M72" s="67">
        <f>+oferta!M72*HTOCOEF!M72</f>
        <v>68.88</v>
      </c>
      <c r="N72" s="67">
        <f>+oferta!N72*HTOCOEF!N72</f>
        <v>72.69</v>
      </c>
      <c r="O72" s="67">
        <f>+oferta!O72*HTOCOEF!O72</f>
        <v>65.09</v>
      </c>
      <c r="P72" s="61">
        <f>+oferta!P72*HTOCOEF!P72</f>
        <v>262683</v>
      </c>
      <c r="Q72" s="61">
        <f>+oferta!Q72*HTOCOEF!Q72</f>
        <v>43578</v>
      </c>
      <c r="R72" s="61">
        <f>+oferta!R72*HTOCOEF!R72</f>
        <v>58344</v>
      </c>
      <c r="S72" s="61">
        <f>+oferta!S72*HTOCOEF!S72</f>
        <v>47017</v>
      </c>
      <c r="T72" s="61">
        <f>+oferta!T72*HTOCOEF!T72</f>
        <v>41521</v>
      </c>
      <c r="U72" s="61">
        <f>+oferta!U72*HTOCOEF!U72</f>
        <v>18267</v>
      </c>
      <c r="V72" s="61">
        <f>+oferta!V72*HTOCOEF!V72</f>
        <v>14089</v>
      </c>
      <c r="W72" s="61">
        <f>+oferta!W72*HTOCOEF!W72</f>
        <v>41281</v>
      </c>
      <c r="X72" s="61">
        <f>+oferta!X72*HTOCOEF!X72</f>
        <v>48413</v>
      </c>
      <c r="Y72" s="61">
        <f>+oferta!Y72*HTOCOEF!Y72</f>
        <v>11412</v>
      </c>
      <c r="Z72" s="61">
        <f>+oferta!Z72*HTOCOEF!Z72</f>
        <v>31719</v>
      </c>
      <c r="AA72" s="61">
        <f>+oferta!AA72*HTOCOEF!AA72</f>
        <v>29023</v>
      </c>
      <c r="AB72" s="61">
        <f>+oferta!AB72*HTOCOEF!AB72</f>
        <v>8723</v>
      </c>
      <c r="AC72" s="61">
        <f>+oferta!AC72*HTOCOEF!AC72</f>
        <v>98756</v>
      </c>
      <c r="AD72" s="61">
        <f>+oferta!AD72*HTOCOEF!AD72</f>
        <v>29361</v>
      </c>
      <c r="AE72" s="67">
        <f>+oferta!AE72*HTOCOEF!AE72</f>
        <v>58.99</v>
      </c>
      <c r="AF72" s="67">
        <f>+oferta!AF72*HTOCOEF!AF72</f>
        <v>66.53</v>
      </c>
      <c r="AG72" s="67">
        <f>+oferta!AG72*HTOCOEF!AG72</f>
        <v>54.21</v>
      </c>
      <c r="AH72" s="67">
        <f>+oferta!AH72*HTOCOEF!AH72</f>
        <v>60.5</v>
      </c>
      <c r="AI72" s="67">
        <f>+oferta!AI72*HTOCOEF!AI72</f>
        <v>60.51</v>
      </c>
      <c r="AJ72" s="67">
        <f>+oferta!AJ72*HTOCOEF!AJ72</f>
        <v>33.75</v>
      </c>
      <c r="AK72" s="67">
        <f>+oferta!AK72*HTOCOEF!AK72</f>
        <v>73.540000000000006</v>
      </c>
      <c r="AL72" s="67">
        <f>+oferta!AL72*HTOCOEF!AL72</f>
        <v>66.349999999999994</v>
      </c>
      <c r="AM72" s="61">
        <f>+oferta!AM72*HTOCOEF!AM72</f>
        <v>4774</v>
      </c>
      <c r="AN72" s="61">
        <f>+oferta!AN72*HTOCOEF!AN72</f>
        <v>7717</v>
      </c>
      <c r="AO72" s="61">
        <f>+oferta!AO72*HTOCOEF!AO72</f>
        <v>1363</v>
      </c>
      <c r="AP72" s="61">
        <f>+oferta!AP72*HTOCOEF!AP72</f>
        <v>3583</v>
      </c>
      <c r="AQ72" s="61">
        <f>+oferta!AQ72*HTOCOEF!AQ72</f>
        <v>4263</v>
      </c>
      <c r="AR72" s="61">
        <f>+oferta!AR72*HTOCOEF!AR72</f>
        <v>994</v>
      </c>
      <c r="AS72" s="61">
        <f>+oferta!AS72*HTOCOEF!AS72</f>
        <v>16566</v>
      </c>
      <c r="AT72" s="61">
        <f>+oferta!AT72*HTOCOEF!AT72</f>
        <v>4318</v>
      </c>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row>
    <row r="73" spans="1:91" s="62" customFormat="1" x14ac:dyDescent="0.3">
      <c r="A73" s="60" t="s">
        <v>92</v>
      </c>
      <c r="B73" s="61">
        <f>+oferta!B73*HTOCOEF!B73</f>
        <v>1613934</v>
      </c>
      <c r="C73" s="61">
        <f>+oferta!C73*HTOCOEF!C73</f>
        <v>274427</v>
      </c>
      <c r="D73" s="61">
        <f>+oferta!D73*HTOCOEF!D73</f>
        <v>293137</v>
      </c>
      <c r="E73" s="61">
        <f>+oferta!E73*HTOCOEF!E73</f>
        <v>244000</v>
      </c>
      <c r="F73" s="61">
        <f>+oferta!F73*HTOCOEF!F73</f>
        <v>250369</v>
      </c>
      <c r="G73" s="61">
        <f>+oferta!G73*HTOCOEF!G73</f>
        <v>125565</v>
      </c>
      <c r="H73" s="61">
        <f>+oferta!H73*HTOCOEF!H73</f>
        <v>107994</v>
      </c>
      <c r="I73" s="67">
        <f>+oferta!I73*HTOCOEF!I73</f>
        <v>60.61</v>
      </c>
      <c r="J73" s="67">
        <f>+oferta!J73*HTOCOEF!J73</f>
        <v>57.26</v>
      </c>
      <c r="K73" s="67">
        <f>+oferta!K73*HTOCOEF!K73</f>
        <v>66.5</v>
      </c>
      <c r="L73" s="67">
        <f>+oferta!L73*HTOCOEF!L73</f>
        <v>79.84</v>
      </c>
      <c r="M73" s="67">
        <f>+oferta!M73*HTOCOEF!M73</f>
        <v>57.58</v>
      </c>
      <c r="N73" s="67">
        <f>+oferta!N73*HTOCOEF!N73</f>
        <v>62.82</v>
      </c>
      <c r="O73" s="67">
        <f>+oferta!O73*HTOCOEF!O73</f>
        <v>64.650000000000006</v>
      </c>
      <c r="P73" s="61">
        <f>+oferta!P73*HTOCOEF!P73</f>
        <v>228846</v>
      </c>
      <c r="Q73" s="61">
        <f>+oferta!Q73*HTOCOEF!Q73</f>
        <v>37021</v>
      </c>
      <c r="R73" s="61">
        <f>+oferta!R73*HTOCOEF!R73</f>
        <v>44434</v>
      </c>
      <c r="S73" s="61">
        <f>+oferta!S73*HTOCOEF!S73</f>
        <v>47184</v>
      </c>
      <c r="T73" s="61">
        <f>+oferta!T73*HTOCOEF!T73</f>
        <v>33324</v>
      </c>
      <c r="U73" s="61">
        <f>+oferta!U73*HTOCOEF!U73</f>
        <v>16000</v>
      </c>
      <c r="V73" s="61">
        <f>+oferta!V73*HTOCOEF!V73</f>
        <v>14205</v>
      </c>
      <c r="W73" s="61">
        <f>+oferta!W73*HTOCOEF!W73</f>
        <v>28245</v>
      </c>
      <c r="X73" s="61">
        <f>+oferta!X73*HTOCOEF!X73</f>
        <v>44066</v>
      </c>
      <c r="Y73" s="61">
        <f>+oferta!Y73*HTOCOEF!Y73</f>
        <v>11379</v>
      </c>
      <c r="Z73" s="61">
        <f>+oferta!Z73*HTOCOEF!Z73</f>
        <v>30552</v>
      </c>
      <c r="AA73" s="61">
        <f>+oferta!AA73*HTOCOEF!AA73</f>
        <v>25542</v>
      </c>
      <c r="AB73" s="61">
        <f>+oferta!AB73*HTOCOEF!AB73</f>
        <v>8754</v>
      </c>
      <c r="AC73" s="61">
        <f>+oferta!AC73*HTOCOEF!AC73</f>
        <v>95571</v>
      </c>
      <c r="AD73" s="61">
        <f>+oferta!AD73*HTOCOEF!AD73</f>
        <v>30318</v>
      </c>
      <c r="AE73" s="67">
        <f>+oferta!AE73*HTOCOEF!AE73</f>
        <v>42.64</v>
      </c>
      <c r="AF73" s="67">
        <f>+oferta!AF73*HTOCOEF!AF73</f>
        <v>55.31</v>
      </c>
      <c r="AG73" s="67">
        <f>+oferta!AG73*HTOCOEF!AG73</f>
        <v>56.19</v>
      </c>
      <c r="AH73" s="67">
        <f>+oferta!AH73*HTOCOEF!AH73</f>
        <v>56.13</v>
      </c>
      <c r="AI73" s="67">
        <f>+oferta!AI73*HTOCOEF!AI73</f>
        <v>40.94</v>
      </c>
      <c r="AJ73" s="67">
        <f>+oferta!AJ73*HTOCOEF!AJ73</f>
        <v>33.97</v>
      </c>
      <c r="AK73" s="67">
        <f>+oferta!AK73*HTOCOEF!AK73</f>
        <v>66.36</v>
      </c>
      <c r="AL73" s="67">
        <f>+oferta!AL73*HTOCOEF!AL73</f>
        <v>67.05</v>
      </c>
      <c r="AM73" s="61">
        <f>+oferta!AM73*HTOCOEF!AM73</f>
        <v>2899</v>
      </c>
      <c r="AN73" s="61">
        <f>+oferta!AN73*HTOCOEF!AN73</f>
        <v>6351</v>
      </c>
      <c r="AO73" s="61">
        <f>+oferta!AO73*HTOCOEF!AO73</f>
        <v>1332</v>
      </c>
      <c r="AP73" s="61">
        <f>+oferta!AP73*HTOCOEF!AP73</f>
        <v>3404</v>
      </c>
      <c r="AQ73" s="61">
        <f>+oferta!AQ73*HTOCOEF!AQ73</f>
        <v>2732</v>
      </c>
      <c r="AR73" s="61">
        <f>+oferta!AR73*HTOCOEF!AR73</f>
        <v>992</v>
      </c>
      <c r="AS73" s="61">
        <f>+oferta!AS73*HTOCOEF!AS73</f>
        <v>14980</v>
      </c>
      <c r="AT73" s="61">
        <f>+oferta!AT73*HTOCOEF!AT73</f>
        <v>4331</v>
      </c>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row>
    <row r="74" spans="1:91" s="62" customFormat="1" x14ac:dyDescent="0.3">
      <c r="A74" s="60" t="s">
        <v>93</v>
      </c>
      <c r="B74" s="61">
        <f>+oferta!B74*HTOCOEF!B74</f>
        <v>1148572</v>
      </c>
      <c r="C74" s="61">
        <f>+oferta!C74*HTOCOEF!C74</f>
        <v>192975</v>
      </c>
      <c r="D74" s="61">
        <f>+oferta!D74*HTOCOEF!D74</f>
        <v>29655</v>
      </c>
      <c r="E74" s="61">
        <f>+oferta!E74*HTOCOEF!E74</f>
        <v>242071</v>
      </c>
      <c r="F74" s="61">
        <f>+oferta!F74*HTOCOEF!F74</f>
        <v>173328</v>
      </c>
      <c r="G74" s="61">
        <f>+oferta!G74*HTOCOEF!G74</f>
        <v>111551</v>
      </c>
      <c r="H74" s="61">
        <f>+oferta!H74*HTOCOEF!H74</f>
        <v>107865</v>
      </c>
      <c r="I74" s="67">
        <f>+oferta!I74*HTOCOEF!I74</f>
        <v>50.44</v>
      </c>
      <c r="J74" s="67">
        <f>+oferta!J74*HTOCOEF!J74</f>
        <v>44.31</v>
      </c>
      <c r="K74" s="67">
        <f>+oferta!K74*HTOCOEF!K74</f>
        <v>50.26</v>
      </c>
      <c r="L74" s="67">
        <f>+oferta!L74*HTOCOEF!L74</f>
        <v>77.63</v>
      </c>
      <c r="M74" s="67">
        <f>+oferta!M74*HTOCOEF!M74</f>
        <v>41.79</v>
      </c>
      <c r="N74" s="67">
        <f>+oferta!N74*HTOCOEF!N74</f>
        <v>52.26</v>
      </c>
      <c r="O74" s="67">
        <f>+oferta!O74*HTOCOEF!O74</f>
        <v>59.51</v>
      </c>
      <c r="P74" s="61">
        <f>+oferta!P74*HTOCOEF!P74</f>
        <v>161152</v>
      </c>
      <c r="Q74" s="61">
        <f>+oferta!Q74*HTOCOEF!Q74</f>
        <v>24756</v>
      </c>
      <c r="R74" s="61">
        <f>+oferta!R74*HTOCOEF!R74</f>
        <v>5010</v>
      </c>
      <c r="S74" s="61">
        <f>+oferta!S74*HTOCOEF!S74</f>
        <v>47409</v>
      </c>
      <c r="T74" s="61">
        <f>+oferta!T74*HTOCOEF!T74</f>
        <v>23889</v>
      </c>
      <c r="U74" s="61">
        <f>+oferta!U74*HTOCOEF!U74</f>
        <v>13344</v>
      </c>
      <c r="V74" s="61">
        <f>+oferta!V74*HTOCOEF!V74</f>
        <v>14153</v>
      </c>
      <c r="W74" s="61">
        <f>+oferta!W74*HTOCOEF!W74</f>
        <v>16732</v>
      </c>
      <c r="X74" s="61">
        <f>+oferta!X74*HTOCOEF!X74</f>
        <v>25541</v>
      </c>
      <c r="Y74" s="61">
        <f>+oferta!Y74*HTOCOEF!Y74</f>
        <v>11249</v>
      </c>
      <c r="Z74" s="61">
        <f>+oferta!Z74*HTOCOEF!Z74</f>
        <v>26769</v>
      </c>
      <c r="AA74" s="61">
        <f>+oferta!AA74*HTOCOEF!AA74</f>
        <v>10331</v>
      </c>
      <c r="AB74" s="61">
        <f>+oferta!AB74*HTOCOEF!AB74</f>
        <v>8590</v>
      </c>
      <c r="AC74" s="61">
        <f>+oferta!AC74*HTOCOEF!AC74</f>
        <v>63523</v>
      </c>
      <c r="AD74" s="61">
        <f>+oferta!AD74*HTOCOEF!AD74</f>
        <v>30240</v>
      </c>
      <c r="AE74" s="67">
        <f>+oferta!AE74*HTOCOEF!AE74</f>
        <v>29.33</v>
      </c>
      <c r="AF74" s="67">
        <f>+oferta!AF74*HTOCOEF!AF74</f>
        <v>34.26</v>
      </c>
      <c r="AG74" s="67">
        <f>+oferta!AG74*HTOCOEF!AG74</f>
        <v>44.05</v>
      </c>
      <c r="AH74" s="67">
        <f>+oferta!AH74*HTOCOEF!AH74</f>
        <v>43.95</v>
      </c>
      <c r="AI74" s="67">
        <f>+oferta!AI74*HTOCOEF!AI74</f>
        <v>36.200000000000003</v>
      </c>
      <c r="AJ74" s="67">
        <f>+oferta!AJ74*HTOCOEF!AJ74</f>
        <v>26.75</v>
      </c>
      <c r="AK74" s="67">
        <f>+oferta!AK74*HTOCOEF!AK74</f>
        <v>50.66</v>
      </c>
      <c r="AL74" s="67">
        <f>+oferta!AL74*HTOCOEF!AL74</f>
        <v>55.93</v>
      </c>
      <c r="AM74" s="61">
        <f>+oferta!AM74*HTOCOEF!AM74</f>
        <v>1537</v>
      </c>
      <c r="AN74" s="61">
        <f>+oferta!AN74*HTOCOEF!AN74</f>
        <v>3265</v>
      </c>
      <c r="AO74" s="61">
        <f>+oferta!AO74*HTOCOEF!AO74</f>
        <v>1301</v>
      </c>
      <c r="AP74" s="61">
        <f>+oferta!AP74*HTOCOEF!AP74</f>
        <v>2777</v>
      </c>
      <c r="AQ74" s="61">
        <f>+oferta!AQ74*HTOCOEF!AQ74</f>
        <v>888</v>
      </c>
      <c r="AR74" s="61">
        <f>+oferta!AR74*HTOCOEF!AR74</f>
        <v>943</v>
      </c>
      <c r="AS74" s="61">
        <f>+oferta!AS74*HTOCOEF!AS74</f>
        <v>9842</v>
      </c>
      <c r="AT74" s="61">
        <f>+oferta!AT74*HTOCOEF!AT74</f>
        <v>4203</v>
      </c>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row>
    <row r="75" spans="1:91" s="62" customFormat="1" x14ac:dyDescent="0.3">
      <c r="A75" s="60" t="s">
        <v>94</v>
      </c>
      <c r="B75" s="61">
        <f>+oferta!B75*HTOCOEF!B75</f>
        <v>1100581</v>
      </c>
      <c r="C75" s="61">
        <f>+oferta!C75*HTOCOEF!C75</f>
        <v>182120</v>
      </c>
      <c r="D75" s="61">
        <f>+oferta!D75*HTOCOEF!D75</f>
        <v>19461</v>
      </c>
      <c r="E75" s="61">
        <f>+oferta!E75*HTOCOEF!E75</f>
        <v>243414</v>
      </c>
      <c r="F75" s="61">
        <f>+oferta!F75*HTOCOEF!F75</f>
        <v>167409</v>
      </c>
      <c r="G75" s="61">
        <f>+oferta!G75*HTOCOEF!G75</f>
        <v>105685</v>
      </c>
      <c r="H75" s="61">
        <f>+oferta!H75*HTOCOEF!H75</f>
        <v>107434</v>
      </c>
      <c r="I75" s="67">
        <f>+oferta!I75*HTOCOEF!I75</f>
        <v>46.93</v>
      </c>
      <c r="J75" s="67">
        <f>+oferta!J75*HTOCOEF!J75</f>
        <v>40.590000000000003</v>
      </c>
      <c r="K75" s="67">
        <f>+oferta!K75*HTOCOEF!K75</f>
        <v>39.22</v>
      </c>
      <c r="L75" s="67">
        <f>+oferta!L75*HTOCOEF!L75</f>
        <v>71.239999999999995</v>
      </c>
      <c r="M75" s="67">
        <f>+oferta!M75*HTOCOEF!M75</f>
        <v>39.840000000000003</v>
      </c>
      <c r="N75" s="67">
        <f>+oferta!N75*HTOCOEF!N75</f>
        <v>44.9</v>
      </c>
      <c r="O75" s="67">
        <f>+oferta!O75*HTOCOEF!O75</f>
        <v>57.55</v>
      </c>
      <c r="P75" s="61">
        <f>+oferta!P75*HTOCOEF!P75</f>
        <v>155368</v>
      </c>
      <c r="Q75" s="61">
        <f>+oferta!Q75*HTOCOEF!Q75</f>
        <v>22979</v>
      </c>
      <c r="R75" s="61">
        <f>+oferta!R75*HTOCOEF!R75</f>
        <v>3627</v>
      </c>
      <c r="S75" s="61">
        <f>+oferta!S75*HTOCOEF!S75</f>
        <v>47447</v>
      </c>
      <c r="T75" s="61">
        <f>+oferta!T75*HTOCOEF!T75</f>
        <v>23839</v>
      </c>
      <c r="U75" s="61">
        <f>+oferta!U75*HTOCOEF!U75</f>
        <v>12202</v>
      </c>
      <c r="V75" s="61">
        <f>+oferta!V75*HTOCOEF!V75</f>
        <v>14173</v>
      </c>
      <c r="W75" s="61">
        <f>+oferta!W75*HTOCOEF!W75</f>
        <v>16846</v>
      </c>
      <c r="X75" s="61">
        <f>+oferta!X75*HTOCOEF!X75</f>
        <v>22806</v>
      </c>
      <c r="Y75" s="61">
        <f>+oferta!Y75*HTOCOEF!Y75</f>
        <v>11376</v>
      </c>
      <c r="Z75" s="61">
        <f>+oferta!Z75*HTOCOEF!Z75</f>
        <v>28826</v>
      </c>
      <c r="AA75" s="61">
        <f>+oferta!AA75*HTOCOEF!AA75</f>
        <v>7053</v>
      </c>
      <c r="AB75" s="61">
        <f>+oferta!AB75*HTOCOEF!AB75</f>
        <v>8340</v>
      </c>
      <c r="AC75" s="61">
        <f>+oferta!AC75*HTOCOEF!AC75</f>
        <v>57169</v>
      </c>
      <c r="AD75" s="61">
        <f>+oferta!AD75*HTOCOEF!AD75</f>
        <v>29704</v>
      </c>
      <c r="AE75" s="67">
        <f>+oferta!AE75*HTOCOEF!AE75</f>
        <v>25.14</v>
      </c>
      <c r="AF75" s="67">
        <f>+oferta!AF75*HTOCOEF!AF75</f>
        <v>31.82</v>
      </c>
      <c r="AG75" s="67">
        <f>+oferta!AG75*HTOCOEF!AG75</f>
        <v>41.49</v>
      </c>
      <c r="AH75" s="67">
        <f>+oferta!AH75*HTOCOEF!AH75</f>
        <v>45.46</v>
      </c>
      <c r="AI75" s="67">
        <f>+oferta!AI75*HTOCOEF!AI75</f>
        <v>32.840000000000003</v>
      </c>
      <c r="AJ75" s="67">
        <f>+oferta!AJ75*HTOCOEF!AJ75</f>
        <v>25.87</v>
      </c>
      <c r="AK75" s="67">
        <f>+oferta!AK75*HTOCOEF!AK75</f>
        <v>43.65</v>
      </c>
      <c r="AL75" s="67">
        <f>+oferta!AL75*HTOCOEF!AL75</f>
        <v>51.12</v>
      </c>
      <c r="AM75" s="61">
        <f>+oferta!AM75*HTOCOEF!AM75</f>
        <v>1568</v>
      </c>
      <c r="AN75" s="61">
        <f>+oferta!AN75*HTOCOEF!AN75</f>
        <v>2788</v>
      </c>
      <c r="AO75" s="61">
        <f>+oferta!AO75*HTOCOEF!AO75</f>
        <v>1302</v>
      </c>
      <c r="AP75" s="61">
        <f>+oferta!AP75*HTOCOEF!AP75</f>
        <v>3199</v>
      </c>
      <c r="AQ75" s="61">
        <f>+oferta!AQ75*HTOCOEF!AQ75</f>
        <v>748</v>
      </c>
      <c r="AR75" s="61">
        <f>+oferta!AR75*HTOCOEF!AR75</f>
        <v>884</v>
      </c>
      <c r="AS75" s="61">
        <f>+oferta!AS75*HTOCOEF!AS75</f>
        <v>8416</v>
      </c>
      <c r="AT75" s="61">
        <f>+oferta!AT75*HTOCOEF!AT75</f>
        <v>4075</v>
      </c>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row>
    <row r="76" spans="1:91" s="59" customFormat="1" x14ac:dyDescent="0.3">
      <c r="A76" s="60" t="s">
        <v>95</v>
      </c>
      <c r="B76" s="61">
        <f>+oferta!B76*HTOCOEF!B76</f>
        <v>1075504</v>
      </c>
      <c r="C76" s="61">
        <f>+oferta!C76*HTOCOEF!C76</f>
        <v>180369</v>
      </c>
      <c r="D76" s="61">
        <f>+oferta!D76*HTOCOEF!D76</f>
        <v>20068</v>
      </c>
      <c r="E76" s="61">
        <f>+oferta!E76*HTOCOEF!E76</f>
        <v>241931</v>
      </c>
      <c r="F76" s="61">
        <f>+oferta!F76*HTOCOEF!F76</f>
        <v>162877</v>
      </c>
      <c r="G76" s="61">
        <f>+oferta!G76*HTOCOEF!G76</f>
        <v>99331</v>
      </c>
      <c r="H76" s="61">
        <f>+oferta!H76*HTOCOEF!H76</f>
        <v>107823</v>
      </c>
      <c r="I76" s="67">
        <f>+oferta!I76*HTOCOEF!I76</f>
        <v>45.75</v>
      </c>
      <c r="J76" s="67">
        <f>+oferta!J76*HTOCOEF!J76</f>
        <v>37.81</v>
      </c>
      <c r="K76" s="67">
        <f>+oferta!K76*HTOCOEF!K76</f>
        <v>35.909999999999997</v>
      </c>
      <c r="L76" s="67">
        <f>+oferta!L76*HTOCOEF!L76</f>
        <v>75.47</v>
      </c>
      <c r="M76" s="67">
        <f>+oferta!M76*HTOCOEF!M76</f>
        <v>40.53</v>
      </c>
      <c r="N76" s="67">
        <f>+oferta!N76*HTOCOEF!N76</f>
        <v>42.88</v>
      </c>
      <c r="O76" s="67">
        <f>+oferta!O76*HTOCOEF!O76</f>
        <v>51.9</v>
      </c>
      <c r="P76" s="61">
        <f>+oferta!P76*HTOCOEF!P76</f>
        <v>148422</v>
      </c>
      <c r="Q76" s="61">
        <f>+oferta!Q76*HTOCOEF!Q76</f>
        <v>21690</v>
      </c>
      <c r="R76" s="61">
        <f>+oferta!R76*HTOCOEF!R76</f>
        <v>3666</v>
      </c>
      <c r="S76" s="61">
        <f>+oferta!S76*HTOCOEF!S76</f>
        <v>46773</v>
      </c>
      <c r="T76" s="61">
        <f>+oferta!T76*HTOCOEF!T76</f>
        <v>22738</v>
      </c>
      <c r="U76" s="61">
        <f>+oferta!U76*HTOCOEF!U76</f>
        <v>11365</v>
      </c>
      <c r="V76" s="61">
        <f>+oferta!V76*HTOCOEF!V76</f>
        <v>13892</v>
      </c>
      <c r="W76" s="61">
        <f>+oferta!W76*HTOCOEF!W76</f>
        <v>15789</v>
      </c>
      <c r="X76" s="61">
        <f>+oferta!X76*HTOCOEF!X76</f>
        <v>21403</v>
      </c>
      <c r="Y76" s="61">
        <f>+oferta!Y76*HTOCOEF!Y76</f>
        <v>10616</v>
      </c>
      <c r="Z76" s="61">
        <f>+oferta!Z76*HTOCOEF!Z76</f>
        <v>29103</v>
      </c>
      <c r="AA76" s="61">
        <f>+oferta!AA76*HTOCOEF!AA76</f>
        <v>8571</v>
      </c>
      <c r="AB76" s="61">
        <f>+oferta!AB76*HTOCOEF!AB76</f>
        <v>7709</v>
      </c>
      <c r="AC76" s="61">
        <f>+oferta!AC76*HTOCOEF!AC76</f>
        <v>58029</v>
      </c>
      <c r="AD76" s="61">
        <f>+oferta!AD76*HTOCOEF!AD76</f>
        <v>29149</v>
      </c>
      <c r="AE76" s="67">
        <f>+oferta!AE76*HTOCOEF!AE76</f>
        <v>21.98</v>
      </c>
      <c r="AF76" s="67">
        <f>+oferta!AF76*HTOCOEF!AF76</f>
        <v>27.76</v>
      </c>
      <c r="AG76" s="67">
        <f>+oferta!AG76*HTOCOEF!AG76</f>
        <v>33.950000000000003</v>
      </c>
      <c r="AH76" s="67">
        <f>+oferta!AH76*HTOCOEF!AH76</f>
        <v>42.93</v>
      </c>
      <c r="AI76" s="67">
        <f>+oferta!AI76*HTOCOEF!AI76</f>
        <v>26.66</v>
      </c>
      <c r="AJ76" s="67">
        <f>+oferta!AJ76*HTOCOEF!AJ76</f>
        <v>18.09</v>
      </c>
      <c r="AK76" s="67">
        <f>+oferta!AK76*HTOCOEF!AK76</f>
        <v>43.57</v>
      </c>
      <c r="AL76" s="67">
        <f>+oferta!AL76*HTOCOEF!AL76</f>
        <v>47.06</v>
      </c>
      <c r="AM76" s="61">
        <f>+oferta!AM76*HTOCOEF!AM76</f>
        <v>1308</v>
      </c>
      <c r="AN76" s="61">
        <f>+oferta!AN76*HTOCOEF!AN76</f>
        <v>2548</v>
      </c>
      <c r="AO76" s="61">
        <f>+oferta!AO76*HTOCOEF!AO76</f>
        <v>1177</v>
      </c>
      <c r="AP76" s="61">
        <f>+oferta!AP76*HTOCOEF!AP76</f>
        <v>3179</v>
      </c>
      <c r="AQ76" s="61">
        <f>+oferta!AQ76*HTOCOEF!AQ76</f>
        <v>692</v>
      </c>
      <c r="AR76" s="61">
        <f>+oferta!AR76*HTOCOEF!AR76</f>
        <v>774</v>
      </c>
      <c r="AS76" s="61">
        <f>+oferta!AS76*HTOCOEF!AS76</f>
        <v>7939</v>
      </c>
      <c r="AT76" s="61">
        <f>+oferta!AT76*HTOCOEF!AT76</f>
        <v>4073</v>
      </c>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row>
    <row r="77" spans="1:91" s="59" customFormat="1" x14ac:dyDescent="0.3">
      <c r="A77" s="60" t="s">
        <v>96</v>
      </c>
      <c r="B77" s="61">
        <f>+oferta!B77*HTOCOEF!B77</f>
        <v>1158549</v>
      </c>
      <c r="C77" s="61">
        <f>+oferta!C77*HTOCOEF!C77</f>
        <v>205319</v>
      </c>
      <c r="D77" s="61">
        <f>+oferta!D77*HTOCOEF!D77</f>
        <v>43363</v>
      </c>
      <c r="E77" s="61">
        <f>+oferta!E77*HTOCOEF!E77</f>
        <v>242878</v>
      </c>
      <c r="F77" s="61">
        <f>+oferta!F77*HTOCOEF!F77</f>
        <v>172998</v>
      </c>
      <c r="G77" s="61">
        <f>+oferta!G77*HTOCOEF!G77</f>
        <v>106456</v>
      </c>
      <c r="H77" s="61">
        <f>+oferta!H77*HTOCOEF!H77</f>
        <v>108135</v>
      </c>
      <c r="I77" s="67">
        <f>+oferta!I77*HTOCOEF!I77</f>
        <v>50.4</v>
      </c>
      <c r="J77" s="67">
        <f>+oferta!J77*HTOCOEF!J77</f>
        <v>44.54</v>
      </c>
      <c r="K77" s="67">
        <f>+oferta!K77*HTOCOEF!K77</f>
        <v>48.41</v>
      </c>
      <c r="L77" s="67">
        <f>+oferta!L77*HTOCOEF!L77</f>
        <v>77.81</v>
      </c>
      <c r="M77" s="67">
        <f>+oferta!M77*HTOCOEF!M77</f>
        <v>46.75</v>
      </c>
      <c r="N77" s="67">
        <f>+oferta!N77*HTOCOEF!N77</f>
        <v>50.52</v>
      </c>
      <c r="O77" s="67">
        <f>+oferta!O77*HTOCOEF!O77</f>
        <v>56.79</v>
      </c>
      <c r="P77" s="61">
        <f>+oferta!P77*HTOCOEF!P77</f>
        <v>158437</v>
      </c>
      <c r="Q77" s="61">
        <f>+oferta!Q77*HTOCOEF!Q77</f>
        <v>24846</v>
      </c>
      <c r="R77" s="61">
        <f>+oferta!R77*HTOCOEF!R77</f>
        <v>6530</v>
      </c>
      <c r="S77" s="61">
        <f>+oferta!S77*HTOCOEF!S77</f>
        <v>46862</v>
      </c>
      <c r="T77" s="61">
        <f>+oferta!T77*HTOCOEF!T77</f>
        <v>23589</v>
      </c>
      <c r="U77" s="61">
        <f>+oferta!U77*HTOCOEF!U77</f>
        <v>12423</v>
      </c>
      <c r="V77" s="61">
        <f>+oferta!V77*HTOCOEF!V77</f>
        <v>14017</v>
      </c>
      <c r="W77" s="61">
        <f>+oferta!W77*HTOCOEF!W77</f>
        <v>19465</v>
      </c>
      <c r="X77" s="61">
        <f>+oferta!X77*HTOCOEF!X77</f>
        <v>26063</v>
      </c>
      <c r="Y77" s="61">
        <f>+oferta!Y77*HTOCOEF!Y77</f>
        <v>11248</v>
      </c>
      <c r="Z77" s="61">
        <f>+oferta!Z77*HTOCOEF!Z77</f>
        <v>30524</v>
      </c>
      <c r="AA77" s="61">
        <f>+oferta!AA77*HTOCOEF!AA77</f>
        <v>12635</v>
      </c>
      <c r="AB77" s="61">
        <f>+oferta!AB77*HTOCOEF!AB77</f>
        <v>8158</v>
      </c>
      <c r="AC77" s="61">
        <f>+oferta!AC77*HTOCOEF!AC77</f>
        <v>67693</v>
      </c>
      <c r="AD77" s="61">
        <f>+oferta!AD77*HTOCOEF!AD77</f>
        <v>29533</v>
      </c>
      <c r="AE77" s="67">
        <f>+oferta!AE77*HTOCOEF!AE77</f>
        <v>32.409999999999997</v>
      </c>
      <c r="AF77" s="67">
        <f>+oferta!AF77*HTOCOEF!AF77</f>
        <v>35.97</v>
      </c>
      <c r="AG77" s="67">
        <f>+oferta!AG77*HTOCOEF!AG77</f>
        <v>40.25</v>
      </c>
      <c r="AH77" s="67">
        <f>+oferta!AH77*HTOCOEF!AH77</f>
        <v>50.44</v>
      </c>
      <c r="AI77" s="67">
        <f>+oferta!AI77*HTOCOEF!AI77</f>
        <v>36.47</v>
      </c>
      <c r="AJ77" s="67">
        <f>+oferta!AJ77*HTOCOEF!AJ77</f>
        <v>23.41</v>
      </c>
      <c r="AK77" s="67">
        <f>+oferta!AK77*HTOCOEF!AK77</f>
        <v>48.78</v>
      </c>
      <c r="AL77" s="67">
        <f>+oferta!AL77*HTOCOEF!AL77</f>
        <v>55.24</v>
      </c>
      <c r="AM77" s="61">
        <f>+oferta!AM77*HTOCOEF!AM77</f>
        <v>1769</v>
      </c>
      <c r="AN77" s="61">
        <f>+oferta!AN77*HTOCOEF!AN77</f>
        <v>2882</v>
      </c>
      <c r="AO77" s="61">
        <f>+oferta!AO77*HTOCOEF!AO77</f>
        <v>1250</v>
      </c>
      <c r="AP77" s="61">
        <f>+oferta!AP77*HTOCOEF!AP77</f>
        <v>3374</v>
      </c>
      <c r="AQ77" s="61">
        <f>+oferta!AQ77*HTOCOEF!AQ77</f>
        <v>1253</v>
      </c>
      <c r="AR77" s="61">
        <f>+oferta!AR77*HTOCOEF!AR77</f>
        <v>826</v>
      </c>
      <c r="AS77" s="61">
        <f>+oferta!AS77*HTOCOEF!AS77</f>
        <v>9346</v>
      </c>
      <c r="AT77" s="61">
        <f>+oferta!AT77*HTOCOEF!AT77</f>
        <v>4147</v>
      </c>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row>
    <row r="78" spans="1:91" s="59" customFormat="1" x14ac:dyDescent="0.3">
      <c r="A78" s="60" t="s">
        <v>97</v>
      </c>
      <c r="B78" s="61">
        <f>+oferta!B78*HTOCOEF!B78</f>
        <v>1301650</v>
      </c>
      <c r="C78" s="61">
        <f>+oferta!C78*HTOCOEF!C78</f>
        <v>244578</v>
      </c>
      <c r="D78" s="61">
        <f>+oferta!D78*HTOCOEF!D78</f>
        <v>74727</v>
      </c>
      <c r="E78" s="61">
        <f>+oferta!E78*HTOCOEF!E78</f>
        <v>243289</v>
      </c>
      <c r="F78" s="61">
        <f>+oferta!F78*HTOCOEF!F78</f>
        <v>202985</v>
      </c>
      <c r="G78" s="61">
        <f>+oferta!G78*HTOCOEF!G78</f>
        <v>124178</v>
      </c>
      <c r="H78" s="61">
        <f>+oferta!H78*HTOCOEF!H78</f>
        <v>108909</v>
      </c>
      <c r="I78" s="67">
        <f>+oferta!I78*HTOCOEF!I78</f>
        <v>53.53</v>
      </c>
      <c r="J78" s="67">
        <f>+oferta!J78*HTOCOEF!J78</f>
        <v>48.94</v>
      </c>
      <c r="K78" s="67">
        <f>+oferta!K78*HTOCOEF!K78</f>
        <v>55.51</v>
      </c>
      <c r="L78" s="67">
        <f>+oferta!L78*HTOCOEF!L78</f>
        <v>76.55</v>
      </c>
      <c r="M78" s="67">
        <f>+oferta!M78*HTOCOEF!M78</f>
        <v>51.37</v>
      </c>
      <c r="N78" s="67">
        <f>+oferta!N78*HTOCOEF!N78</f>
        <v>56.2</v>
      </c>
      <c r="O78" s="67">
        <f>+oferta!O78*HTOCOEF!O78</f>
        <v>58.77</v>
      </c>
      <c r="P78" s="61">
        <f>+oferta!P78*HTOCOEF!P78</f>
        <v>179457</v>
      </c>
      <c r="Q78" s="61">
        <f>+oferta!Q78*HTOCOEF!Q78</f>
        <v>30457</v>
      </c>
      <c r="R78" s="61">
        <f>+oferta!R78*HTOCOEF!R78</f>
        <v>11479</v>
      </c>
      <c r="S78" s="61">
        <f>+oferta!S78*HTOCOEF!S78</f>
        <v>47410</v>
      </c>
      <c r="T78" s="61">
        <f>+oferta!T78*HTOCOEF!T78</f>
        <v>27723</v>
      </c>
      <c r="U78" s="61">
        <f>+oferta!U78*HTOCOEF!U78</f>
        <v>14480</v>
      </c>
      <c r="V78" s="61">
        <f>+oferta!V78*HTOCOEF!V78</f>
        <v>13969</v>
      </c>
      <c r="W78" s="61">
        <f>+oferta!W78*HTOCOEF!W78</f>
        <v>24381</v>
      </c>
      <c r="X78" s="61">
        <f>+oferta!X78*HTOCOEF!X78</f>
        <v>34689</v>
      </c>
      <c r="Y78" s="61">
        <f>+oferta!Y78*HTOCOEF!Y78</f>
        <v>11082</v>
      </c>
      <c r="Z78" s="61">
        <f>+oferta!Z78*HTOCOEF!Z78</f>
        <v>33047</v>
      </c>
      <c r="AA78" s="61">
        <f>+oferta!AA78*HTOCOEF!AA78</f>
        <v>19274</v>
      </c>
      <c r="AB78" s="61">
        <f>+oferta!AB78*HTOCOEF!AB78</f>
        <v>8529</v>
      </c>
      <c r="AC78" s="61">
        <f>+oferta!AC78*HTOCOEF!AC78</f>
        <v>83504</v>
      </c>
      <c r="AD78" s="61">
        <f>+oferta!AD78*HTOCOEF!AD78</f>
        <v>30073</v>
      </c>
      <c r="AE78" s="67">
        <f>+oferta!AE78*HTOCOEF!AE78</f>
        <v>44.32</v>
      </c>
      <c r="AF78" s="67">
        <f>+oferta!AF78*HTOCOEF!AF78</f>
        <v>37.340000000000003</v>
      </c>
      <c r="AG78" s="67">
        <f>+oferta!AG78*HTOCOEF!AG78</f>
        <v>48.41</v>
      </c>
      <c r="AH78" s="67">
        <f>+oferta!AH78*HTOCOEF!AH78</f>
        <v>52.14</v>
      </c>
      <c r="AI78" s="67">
        <f>+oferta!AI78*HTOCOEF!AI78</f>
        <v>39.4</v>
      </c>
      <c r="AJ78" s="67">
        <f>+oferta!AJ78*HTOCOEF!AJ78</f>
        <v>30.07</v>
      </c>
      <c r="AK78" s="67">
        <f>+oferta!AK78*HTOCOEF!AK78</f>
        <v>54.39</v>
      </c>
      <c r="AL78" s="67">
        <f>+oferta!AL78*HTOCOEF!AL78</f>
        <v>59.12</v>
      </c>
      <c r="AM78" s="61">
        <f>+oferta!AM78*HTOCOEF!AM78</f>
        <v>2206</v>
      </c>
      <c r="AN78" s="61">
        <f>+oferta!AN78*HTOCOEF!AN78</f>
        <v>4289</v>
      </c>
      <c r="AO78" s="61">
        <f>+oferta!AO78*HTOCOEF!AO78</f>
        <v>1255</v>
      </c>
      <c r="AP78" s="61">
        <f>+oferta!AP78*HTOCOEF!AP78</f>
        <v>3787</v>
      </c>
      <c r="AQ78" s="61">
        <f>+oferta!AQ78*HTOCOEF!AQ78</f>
        <v>1850</v>
      </c>
      <c r="AR78" s="61">
        <f>+oferta!AR78*HTOCOEF!AR78</f>
        <v>881</v>
      </c>
      <c r="AS78" s="61">
        <f>+oferta!AS78*HTOCOEF!AS78</f>
        <v>11864</v>
      </c>
      <c r="AT78" s="61">
        <f>+oferta!AT78*HTOCOEF!AT78</f>
        <v>4326</v>
      </c>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row>
    <row r="79" spans="1:91" s="59" customFormat="1" x14ac:dyDescent="0.3">
      <c r="A79" s="60" t="s">
        <v>98</v>
      </c>
      <c r="B79" s="61">
        <f>+oferta!B79*HTOCOEF!B79</f>
        <v>1471960</v>
      </c>
      <c r="C79" s="61">
        <f>+oferta!C79*HTOCOEF!C79</f>
        <v>275175</v>
      </c>
      <c r="D79" s="61">
        <f>+oferta!D79*HTOCOEF!D79</f>
        <v>147635</v>
      </c>
      <c r="E79" s="61">
        <f>+oferta!E79*HTOCOEF!E79</f>
        <v>240100</v>
      </c>
      <c r="F79" s="61">
        <f>+oferta!F79*HTOCOEF!F79</f>
        <v>249391</v>
      </c>
      <c r="G79" s="61">
        <f>+oferta!G79*HTOCOEF!G79</f>
        <v>131252</v>
      </c>
      <c r="H79" s="61">
        <f>+oferta!H79*HTOCOEF!H79</f>
        <v>109787</v>
      </c>
      <c r="I79" s="67">
        <f>+oferta!I79*HTOCOEF!I79</f>
        <v>56.1</v>
      </c>
      <c r="J79" s="67">
        <f>+oferta!J79*HTOCOEF!J79</f>
        <v>53.39</v>
      </c>
      <c r="K79" s="67">
        <f>+oferta!K79*HTOCOEF!K79</f>
        <v>63.13</v>
      </c>
      <c r="L79" s="67">
        <f>+oferta!L79*HTOCOEF!L79</f>
        <v>72.41</v>
      </c>
      <c r="M79" s="67">
        <f>+oferta!M79*HTOCOEF!M79</f>
        <v>55.24</v>
      </c>
      <c r="N79" s="67">
        <f>+oferta!N79*HTOCOEF!N79</f>
        <v>60.86</v>
      </c>
      <c r="O79" s="67">
        <f>+oferta!O79*HTOCOEF!O79</f>
        <v>62.57</v>
      </c>
      <c r="P79" s="61">
        <f>+oferta!P79*HTOCOEF!P79</f>
        <v>201967</v>
      </c>
      <c r="Q79" s="61">
        <f>+oferta!Q79*HTOCOEF!Q79</f>
        <v>35521</v>
      </c>
      <c r="R79" s="61">
        <f>+oferta!R79*HTOCOEF!R79</f>
        <v>22861</v>
      </c>
      <c r="S79" s="61">
        <f>+oferta!S79*HTOCOEF!S79</f>
        <v>46221</v>
      </c>
      <c r="T79" s="61">
        <f>+oferta!T79*HTOCOEF!T79</f>
        <v>32404</v>
      </c>
      <c r="U79" s="61">
        <f>+oferta!U79*HTOCOEF!U79</f>
        <v>15632</v>
      </c>
      <c r="V79" s="61">
        <f>+oferta!V79*HTOCOEF!V79</f>
        <v>13936</v>
      </c>
      <c r="W79" s="61">
        <f>+oferta!W79*HTOCOEF!W79</f>
        <v>27827</v>
      </c>
      <c r="X79" s="61">
        <f>+oferta!X79*HTOCOEF!X79</f>
        <v>44968</v>
      </c>
      <c r="Y79" s="61">
        <f>+oferta!Y79*HTOCOEF!Y79</f>
        <v>11067</v>
      </c>
      <c r="Z79" s="61">
        <f>+oferta!Z79*HTOCOEF!Z79</f>
        <v>33299</v>
      </c>
      <c r="AA79" s="61">
        <f>+oferta!AA79*HTOCOEF!AA79</f>
        <v>23941</v>
      </c>
      <c r="AB79" s="61">
        <f>+oferta!AB79*HTOCOEF!AB79</f>
        <v>8689</v>
      </c>
      <c r="AC79" s="61">
        <f>+oferta!AC79*HTOCOEF!AC79</f>
        <v>94874</v>
      </c>
      <c r="AD79" s="61">
        <f>+oferta!AD79*HTOCOEF!AD79</f>
        <v>30510</v>
      </c>
      <c r="AE79" s="67">
        <f>+oferta!AE79*HTOCOEF!AE79</f>
        <v>45.34</v>
      </c>
      <c r="AF79" s="67">
        <f>+oferta!AF79*HTOCOEF!AF79</f>
        <v>40.880000000000003</v>
      </c>
      <c r="AG79" s="67">
        <f>+oferta!AG79*HTOCOEF!AG79</f>
        <v>57.19</v>
      </c>
      <c r="AH79" s="67">
        <f>+oferta!AH79*HTOCOEF!AH79</f>
        <v>54.35</v>
      </c>
      <c r="AI79" s="67">
        <f>+oferta!AI79*HTOCOEF!AI79</f>
        <v>45.69</v>
      </c>
      <c r="AJ79" s="67">
        <f>+oferta!AJ79*HTOCOEF!AJ79</f>
        <v>35</v>
      </c>
      <c r="AK79" s="67">
        <f>+oferta!AK79*HTOCOEF!AK79</f>
        <v>59.56</v>
      </c>
      <c r="AL79" s="67">
        <f>+oferta!AL79*HTOCOEF!AL79</f>
        <v>68.8</v>
      </c>
      <c r="AM79" s="61">
        <f>+oferta!AM79*HTOCOEF!AM79</f>
        <v>2626</v>
      </c>
      <c r="AN79" s="61">
        <f>+oferta!AN79*HTOCOEF!AN79</f>
        <v>5723</v>
      </c>
      <c r="AO79" s="61">
        <f>+oferta!AO79*HTOCOEF!AO79</f>
        <v>1285</v>
      </c>
      <c r="AP79" s="61">
        <f>+oferta!AP79*HTOCOEF!AP79</f>
        <v>3847</v>
      </c>
      <c r="AQ79" s="61">
        <f>+oferta!AQ79*HTOCOEF!AQ79</f>
        <v>2622</v>
      </c>
      <c r="AR79" s="61">
        <f>+oferta!AR79*HTOCOEF!AR79</f>
        <v>967</v>
      </c>
      <c r="AS79" s="61">
        <f>+oferta!AS79*HTOCOEF!AS79</f>
        <v>13791</v>
      </c>
      <c r="AT79" s="61">
        <f>+oferta!AT79*HTOCOEF!AT79</f>
        <v>4661</v>
      </c>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row>
    <row r="80" spans="1:91" s="59" customFormat="1" x14ac:dyDescent="0.3">
      <c r="A80" s="60" t="s">
        <v>99</v>
      </c>
      <c r="B80" s="61">
        <f>+oferta!B80*HTOCOEF!B80</f>
        <v>1736693</v>
      </c>
      <c r="C80" s="61">
        <f>+oferta!C80*HTOCOEF!C80</f>
        <v>294796</v>
      </c>
      <c r="D80" s="61">
        <f>+oferta!D80*HTOCOEF!D80</f>
        <v>345612</v>
      </c>
      <c r="E80" s="61">
        <f>+oferta!E80*HTOCOEF!E80</f>
        <v>234644</v>
      </c>
      <c r="F80" s="61">
        <f>+oferta!F80*HTOCOEF!F80</f>
        <v>297720</v>
      </c>
      <c r="G80" s="61">
        <f>+oferta!G80*HTOCOEF!G80</f>
        <v>133765</v>
      </c>
      <c r="H80" s="61">
        <f>+oferta!H80*HTOCOEF!H80</f>
        <v>110272</v>
      </c>
      <c r="I80" s="67">
        <f>+oferta!I80*HTOCOEF!I80</f>
        <v>58.23</v>
      </c>
      <c r="J80" s="67">
        <f>+oferta!J80*HTOCOEF!J80</f>
        <v>54.34</v>
      </c>
      <c r="K80" s="67">
        <f>+oferta!K80*HTOCOEF!K80</f>
        <v>67.92</v>
      </c>
      <c r="L80" s="67">
        <f>+oferta!L80*HTOCOEF!L80</f>
        <v>69.7</v>
      </c>
      <c r="M80" s="67">
        <f>+oferta!M80*HTOCOEF!M80</f>
        <v>58.28</v>
      </c>
      <c r="N80" s="67">
        <f>+oferta!N80*HTOCOEF!N80</f>
        <v>60.02</v>
      </c>
      <c r="O80" s="67">
        <f>+oferta!O80*HTOCOEF!O80</f>
        <v>63.46</v>
      </c>
      <c r="P80" s="61">
        <f>+oferta!P80*HTOCOEF!P80</f>
        <v>243236</v>
      </c>
      <c r="Q80" s="61">
        <f>+oferta!Q80*HTOCOEF!Q80</f>
        <v>39837</v>
      </c>
      <c r="R80" s="61">
        <f>+oferta!R80*HTOCOEF!R80</f>
        <v>53671</v>
      </c>
      <c r="S80" s="61">
        <f>+oferta!S80*HTOCOEF!S80</f>
        <v>45053</v>
      </c>
      <c r="T80" s="61">
        <f>+oferta!T80*HTOCOEF!T80</f>
        <v>38298</v>
      </c>
      <c r="U80" s="61">
        <f>+oferta!U80*HTOCOEF!U80</f>
        <v>16269</v>
      </c>
      <c r="V80" s="61">
        <f>+oferta!V80*HTOCOEF!V80</f>
        <v>13933</v>
      </c>
      <c r="W80" s="61">
        <f>+oferta!W80*HTOCOEF!W80</f>
        <v>37308</v>
      </c>
      <c r="X80" s="61">
        <f>+oferta!X80*HTOCOEF!X80</f>
        <v>48240</v>
      </c>
      <c r="Y80" s="61">
        <f>+oferta!Y80*HTOCOEF!Y80</f>
        <v>11271</v>
      </c>
      <c r="Z80" s="61">
        <f>+oferta!Z80*HTOCOEF!Z80</f>
        <v>32528</v>
      </c>
      <c r="AA80" s="61">
        <f>+oferta!AA80*HTOCOEF!AA80</f>
        <v>28598</v>
      </c>
      <c r="AB80" s="61">
        <f>+oferta!AB80*HTOCOEF!AB80</f>
        <v>8616</v>
      </c>
      <c r="AC80" s="61">
        <f>+oferta!AC80*HTOCOEF!AC80</f>
        <v>97818</v>
      </c>
      <c r="AD80" s="61">
        <f>+oferta!AD80*HTOCOEF!AD80</f>
        <v>30415</v>
      </c>
      <c r="AE80" s="67">
        <f>+oferta!AE80*HTOCOEF!AE80</f>
        <v>38.020000000000003</v>
      </c>
      <c r="AF80" s="67">
        <f>+oferta!AF80*HTOCOEF!AF80</f>
        <v>50.75</v>
      </c>
      <c r="AG80" s="67">
        <f>+oferta!AG80*HTOCOEF!AG80</f>
        <v>58.89</v>
      </c>
      <c r="AH80" s="67">
        <f>+oferta!AH80*HTOCOEF!AH80</f>
        <v>52.29</v>
      </c>
      <c r="AI80" s="67">
        <f>+oferta!AI80*HTOCOEF!AI80</f>
        <v>39.65</v>
      </c>
      <c r="AJ80" s="67">
        <f>+oferta!AJ80*HTOCOEF!AJ80</f>
        <v>34.97</v>
      </c>
      <c r="AK80" s="67">
        <f>+oferta!AK80*HTOCOEF!AK80</f>
        <v>64.02</v>
      </c>
      <c r="AL80" s="67">
        <f>+oferta!AL80*HTOCOEF!AL80</f>
        <v>68.73</v>
      </c>
      <c r="AM80" s="61">
        <f>+oferta!AM80*HTOCOEF!AM80</f>
        <v>3534</v>
      </c>
      <c r="AN80" s="61">
        <f>+oferta!AN80*HTOCOEF!AN80</f>
        <v>6955</v>
      </c>
      <c r="AO80" s="61">
        <f>+oferta!AO80*HTOCOEF!AO80</f>
        <v>1321</v>
      </c>
      <c r="AP80" s="61">
        <f>+oferta!AP80*HTOCOEF!AP80</f>
        <v>3698</v>
      </c>
      <c r="AQ80" s="61">
        <f>+oferta!AQ80*HTOCOEF!AQ80</f>
        <v>3183</v>
      </c>
      <c r="AR80" s="61">
        <f>+oferta!AR80*HTOCOEF!AR80</f>
        <v>990</v>
      </c>
      <c r="AS80" s="61">
        <f>+oferta!AS80*HTOCOEF!AS80</f>
        <v>15468</v>
      </c>
      <c r="AT80" s="61">
        <f>+oferta!AT80*HTOCOEF!AT80</f>
        <v>4687</v>
      </c>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row>
    <row r="81" spans="1:91" s="59" customFormat="1" x14ac:dyDescent="0.3">
      <c r="A81" s="60" t="s">
        <v>100</v>
      </c>
      <c r="B81" s="61">
        <f>+oferta!B81*HTOCOEF!B81</f>
        <v>1806023</v>
      </c>
      <c r="C81" s="61">
        <f>+oferta!C81*HTOCOEF!C81</f>
        <v>303440</v>
      </c>
      <c r="D81" s="61">
        <f>+oferta!D81*HTOCOEF!D81</f>
        <v>359901</v>
      </c>
      <c r="E81" s="61">
        <f>+oferta!E81*HTOCOEF!E81</f>
        <v>240555</v>
      </c>
      <c r="F81" s="61">
        <f>+oferta!F81*HTOCOEF!F81</f>
        <v>316437</v>
      </c>
      <c r="G81" s="61">
        <f>+oferta!G81*HTOCOEF!G81</f>
        <v>138044</v>
      </c>
      <c r="H81" s="61">
        <f>+oferta!H81*HTOCOEF!H81</f>
        <v>113345</v>
      </c>
      <c r="I81" s="67">
        <f>+oferta!I81*HTOCOEF!I81</f>
        <v>64.73</v>
      </c>
      <c r="J81" s="67">
        <f>+oferta!J81*HTOCOEF!J81</f>
        <v>59.82</v>
      </c>
      <c r="K81" s="67">
        <f>+oferta!K81*HTOCOEF!K81</f>
        <v>83.01</v>
      </c>
      <c r="L81" s="67">
        <f>+oferta!L81*HTOCOEF!L81</f>
        <v>73.67</v>
      </c>
      <c r="M81" s="67">
        <f>+oferta!M81*HTOCOEF!M81</f>
        <v>64.510000000000005</v>
      </c>
      <c r="N81" s="67">
        <f>+oferta!N81*HTOCOEF!N81</f>
        <v>66.86</v>
      </c>
      <c r="O81" s="67">
        <f>+oferta!O81*HTOCOEF!O81</f>
        <v>63.73</v>
      </c>
      <c r="P81" s="61">
        <f>+oferta!P81*HTOCOEF!P81</f>
        <v>260745</v>
      </c>
      <c r="Q81" s="61">
        <f>+oferta!Q81*HTOCOEF!Q81</f>
        <v>43304</v>
      </c>
      <c r="R81" s="61">
        <f>+oferta!R81*HTOCOEF!R81</f>
        <v>59828</v>
      </c>
      <c r="S81" s="61">
        <f>+oferta!S81*HTOCOEF!S81</f>
        <v>45754</v>
      </c>
      <c r="T81" s="61">
        <f>+oferta!T81*HTOCOEF!T81</f>
        <v>41348</v>
      </c>
      <c r="U81" s="61">
        <f>+oferta!U81*HTOCOEF!U81</f>
        <v>17782</v>
      </c>
      <c r="V81" s="61">
        <f>+oferta!V81*HTOCOEF!V81</f>
        <v>14287</v>
      </c>
      <c r="W81" s="61">
        <f>+oferta!W81*HTOCOEF!W81</f>
        <v>42697</v>
      </c>
      <c r="X81" s="61">
        <f>+oferta!X81*HTOCOEF!X81</f>
        <v>48918</v>
      </c>
      <c r="Y81" s="61">
        <f>+oferta!Y81*HTOCOEF!Y81</f>
        <v>11367</v>
      </c>
      <c r="Z81" s="61">
        <f>+oferta!Z81*HTOCOEF!Z81</f>
        <v>32335</v>
      </c>
      <c r="AA81" s="61">
        <f>+oferta!AA81*HTOCOEF!AA81</f>
        <v>29285</v>
      </c>
      <c r="AB81" s="61">
        <f>+oferta!AB81*HTOCOEF!AB81</f>
        <v>8778</v>
      </c>
      <c r="AC81" s="61">
        <f>+oferta!AC81*HTOCOEF!AC81</f>
        <v>98392</v>
      </c>
      <c r="AD81" s="61">
        <f>+oferta!AD81*HTOCOEF!AD81</f>
        <v>31668</v>
      </c>
      <c r="AE81" s="67">
        <f>+oferta!AE81*HTOCOEF!AE81</f>
        <v>50.95</v>
      </c>
      <c r="AF81" s="67">
        <f>+oferta!AF81*HTOCOEF!AF81</f>
        <v>59.33</v>
      </c>
      <c r="AG81" s="67">
        <f>+oferta!AG81*HTOCOEF!AG81</f>
        <v>46.68</v>
      </c>
      <c r="AH81" s="67">
        <f>+oferta!AH81*HTOCOEF!AH81</f>
        <v>53.36</v>
      </c>
      <c r="AI81" s="67">
        <f>+oferta!AI81*HTOCOEF!AI81</f>
        <v>53.68</v>
      </c>
      <c r="AJ81" s="67">
        <f>+oferta!AJ81*HTOCOEF!AJ81</f>
        <v>33.020000000000003</v>
      </c>
      <c r="AK81" s="67">
        <f>+oferta!AK81*HTOCOEF!AK81</f>
        <v>70.87</v>
      </c>
      <c r="AL81" s="67">
        <f>+oferta!AL81*HTOCOEF!AL81</f>
        <v>62.62</v>
      </c>
      <c r="AM81" s="61">
        <f>+oferta!AM81*HTOCOEF!AM81</f>
        <v>4605</v>
      </c>
      <c r="AN81" s="61">
        <f>+oferta!AN81*HTOCOEF!AN81</f>
        <v>7716</v>
      </c>
      <c r="AO81" s="61">
        <f>+oferta!AO81*HTOCOEF!AO81</f>
        <v>1336</v>
      </c>
      <c r="AP81" s="61">
        <f>+oferta!AP81*HTOCOEF!AP81</f>
        <v>3837</v>
      </c>
      <c r="AQ81" s="61">
        <f>+oferta!AQ81*HTOCOEF!AQ81</f>
        <v>3892</v>
      </c>
      <c r="AR81" s="61">
        <f>+oferta!AR81*HTOCOEF!AR81</f>
        <v>988</v>
      </c>
      <c r="AS81" s="61">
        <f>+oferta!AS81*HTOCOEF!AS81</f>
        <v>16273</v>
      </c>
      <c r="AT81" s="61">
        <f>+oferta!AT81*HTOCOEF!AT81</f>
        <v>4657</v>
      </c>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row>
    <row r="82" spans="1:91" s="59" customFormat="1" x14ac:dyDescent="0.3">
      <c r="A82" s="60" t="s">
        <v>101</v>
      </c>
      <c r="B82" s="61">
        <f>+oferta!B82*HTOCOEF!B82</f>
        <v>1835409</v>
      </c>
      <c r="C82" s="61">
        <f>+oferta!C82*HTOCOEF!C82</f>
        <v>305158</v>
      </c>
      <c r="D82" s="61">
        <f>+oferta!D82*HTOCOEF!D82</f>
        <v>360125</v>
      </c>
      <c r="E82" s="61">
        <f>+oferta!E82*HTOCOEF!E82</f>
        <v>245601</v>
      </c>
      <c r="F82" s="61">
        <f>+oferta!F82*HTOCOEF!F82</f>
        <v>324218</v>
      </c>
      <c r="G82" s="61">
        <f>+oferta!G82*HTOCOEF!G82</f>
        <v>139765</v>
      </c>
      <c r="H82" s="61">
        <f>+oferta!H82*HTOCOEF!H82</f>
        <v>112634</v>
      </c>
      <c r="I82" s="67">
        <f>+oferta!I82*HTOCOEF!I82</f>
        <v>70.84</v>
      </c>
      <c r="J82" s="67">
        <f>+oferta!J82*HTOCOEF!J82</f>
        <v>66.52</v>
      </c>
      <c r="K82" s="67">
        <f>+oferta!K82*HTOCOEF!K82</f>
        <v>89.33</v>
      </c>
      <c r="L82" s="67">
        <f>+oferta!L82*HTOCOEF!L82</f>
        <v>80.08</v>
      </c>
      <c r="M82" s="67">
        <f>+oferta!M82*HTOCOEF!M82</f>
        <v>73.22</v>
      </c>
      <c r="N82" s="67">
        <f>+oferta!N82*HTOCOEF!N82</f>
        <v>73.91</v>
      </c>
      <c r="O82" s="67">
        <f>+oferta!O82*HTOCOEF!O82</f>
        <v>59.77</v>
      </c>
      <c r="P82" s="61">
        <f>+oferta!P82*HTOCOEF!P82</f>
        <v>274837</v>
      </c>
      <c r="Q82" s="61">
        <f>+oferta!Q82*HTOCOEF!Q82</f>
        <v>45850</v>
      </c>
      <c r="R82" s="61">
        <f>+oferta!R82*HTOCOEF!R82</f>
        <v>61675</v>
      </c>
      <c r="S82" s="61">
        <f>+oferta!S82*HTOCOEF!S82</f>
        <v>47972</v>
      </c>
      <c r="T82" s="61">
        <f>+oferta!T82*HTOCOEF!T82</f>
        <v>44072</v>
      </c>
      <c r="U82" s="61">
        <f>+oferta!U82*HTOCOEF!U82</f>
        <v>19206</v>
      </c>
      <c r="V82" s="61">
        <f>+oferta!V82*HTOCOEF!V82</f>
        <v>14183</v>
      </c>
      <c r="W82" s="61">
        <f>+oferta!W82*HTOCOEF!W82</f>
        <v>43774</v>
      </c>
      <c r="X82" s="61">
        <f>+oferta!X82*HTOCOEF!X82</f>
        <v>50391</v>
      </c>
      <c r="Y82" s="61">
        <f>+oferta!Y82*HTOCOEF!Y82</f>
        <v>10650</v>
      </c>
      <c r="Z82" s="61">
        <f>+oferta!Z82*HTOCOEF!Z82</f>
        <v>33057</v>
      </c>
      <c r="AA82" s="61">
        <f>+oferta!AA82*HTOCOEF!AA82</f>
        <v>29016</v>
      </c>
      <c r="AB82" s="61">
        <f>+oferta!AB82*HTOCOEF!AB82</f>
        <v>8695</v>
      </c>
      <c r="AC82" s="61">
        <f>+oferta!AC82*HTOCOEF!AC82</f>
        <v>99438</v>
      </c>
      <c r="AD82" s="61">
        <f>+oferta!AD82*HTOCOEF!AD82</f>
        <v>30136</v>
      </c>
      <c r="AE82" s="67">
        <f>+oferta!AE82*HTOCOEF!AE82</f>
        <v>67.31</v>
      </c>
      <c r="AF82" s="67">
        <f>+oferta!AF82*HTOCOEF!AF82</f>
        <v>72.180000000000007</v>
      </c>
      <c r="AG82" s="67">
        <f>+oferta!AG82*HTOCOEF!AG82</f>
        <v>44.3</v>
      </c>
      <c r="AH82" s="67">
        <f>+oferta!AH82*HTOCOEF!AH82</f>
        <v>54.3</v>
      </c>
      <c r="AI82" s="67">
        <f>+oferta!AI82*HTOCOEF!AI82</f>
        <v>69.680000000000007</v>
      </c>
      <c r="AJ82" s="67">
        <f>+oferta!AJ82*HTOCOEF!AJ82</f>
        <v>32.5</v>
      </c>
      <c r="AK82" s="67">
        <f>+oferta!AK82*HTOCOEF!AK82</f>
        <v>74.8</v>
      </c>
      <c r="AL82" s="67">
        <f>+oferta!AL82*HTOCOEF!AL82</f>
        <v>56.59</v>
      </c>
      <c r="AM82" s="61">
        <f>+oferta!AM82*HTOCOEF!AM82</f>
        <v>5229</v>
      </c>
      <c r="AN82" s="61">
        <f>+oferta!AN82*HTOCOEF!AN82</f>
        <v>8505</v>
      </c>
      <c r="AO82" s="61">
        <f>+oferta!AO82*HTOCOEF!AO82</f>
        <v>1220</v>
      </c>
      <c r="AP82" s="61">
        <f>+oferta!AP82*HTOCOEF!AP82</f>
        <v>3906</v>
      </c>
      <c r="AQ82" s="61">
        <f>+oferta!AQ82*HTOCOEF!AQ82</f>
        <v>4587</v>
      </c>
      <c r="AR82" s="61">
        <f>+oferta!AR82*HTOCOEF!AR82</f>
        <v>997</v>
      </c>
      <c r="AS82" s="61">
        <f>+oferta!AS82*HTOCOEF!AS82</f>
        <v>16981</v>
      </c>
      <c r="AT82" s="61">
        <f>+oferta!AT82*HTOCOEF!AT82</f>
        <v>4425</v>
      </c>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row>
    <row r="83" spans="1:91" s="59" customFormat="1" x14ac:dyDescent="0.3">
      <c r="A83" s="60" t="s">
        <v>102</v>
      </c>
      <c r="B83" s="61">
        <f>+oferta!B83*HTOCOEF!B83</f>
        <v>1833137</v>
      </c>
      <c r="C83" s="61">
        <f>+oferta!C83*HTOCOEF!C83</f>
        <v>306268</v>
      </c>
      <c r="D83" s="61">
        <f>+oferta!D83*HTOCOEF!D83</f>
        <v>358731</v>
      </c>
      <c r="E83" s="61">
        <f>+oferta!E83*HTOCOEF!E83</f>
        <v>244310</v>
      </c>
      <c r="F83" s="61">
        <f>+oferta!F83*HTOCOEF!F83</f>
        <v>324514</v>
      </c>
      <c r="G83" s="61">
        <f>+oferta!G83*HTOCOEF!G83</f>
        <v>140526</v>
      </c>
      <c r="H83" s="61">
        <f>+oferta!H83*HTOCOEF!H83</f>
        <v>110734</v>
      </c>
      <c r="I83" s="67">
        <f>+oferta!I83*HTOCOEF!I83</f>
        <v>76.11</v>
      </c>
      <c r="J83" s="67">
        <f>+oferta!J83*HTOCOEF!J83</f>
        <v>72.37</v>
      </c>
      <c r="K83" s="67">
        <f>+oferta!K83*HTOCOEF!K83</f>
        <v>89.99</v>
      </c>
      <c r="L83" s="67">
        <f>+oferta!L83*HTOCOEF!L83</f>
        <v>85.16</v>
      </c>
      <c r="M83" s="67">
        <f>+oferta!M83*HTOCOEF!M83</f>
        <v>79.37</v>
      </c>
      <c r="N83" s="67">
        <f>+oferta!N83*HTOCOEF!N83</f>
        <v>78.91</v>
      </c>
      <c r="O83" s="67">
        <f>+oferta!O83*HTOCOEF!O83</f>
        <v>55.08</v>
      </c>
      <c r="P83" s="61">
        <f>+oferta!P83*HTOCOEF!P83</f>
        <v>278646</v>
      </c>
      <c r="Q83" s="61">
        <f>+oferta!Q83*HTOCOEF!Q83</f>
        <v>46833</v>
      </c>
      <c r="R83" s="61">
        <f>+oferta!R83*HTOCOEF!R83</f>
        <v>62449</v>
      </c>
      <c r="S83" s="61">
        <f>+oferta!S83*HTOCOEF!S83</f>
        <v>48123</v>
      </c>
      <c r="T83" s="61">
        <f>+oferta!T83*HTOCOEF!T83</f>
        <v>44669</v>
      </c>
      <c r="U83" s="61">
        <f>+oferta!U83*HTOCOEF!U83</f>
        <v>19543</v>
      </c>
      <c r="V83" s="61">
        <f>+oferta!V83*HTOCOEF!V83</f>
        <v>13766</v>
      </c>
      <c r="W83" s="61">
        <f>+oferta!W83*HTOCOEF!W83</f>
        <v>43784</v>
      </c>
      <c r="X83" s="61">
        <f>+oferta!X83*HTOCOEF!X83</f>
        <v>50656</v>
      </c>
      <c r="Y83" s="61">
        <f>+oferta!Y83*HTOCOEF!Y83</f>
        <v>10548</v>
      </c>
      <c r="Z83" s="61">
        <f>+oferta!Z83*HTOCOEF!Z83</f>
        <v>33271</v>
      </c>
      <c r="AA83" s="61">
        <f>+oferta!AA83*HTOCOEF!AA83</f>
        <v>29126</v>
      </c>
      <c r="AB83" s="61">
        <f>+oferta!AB83*HTOCOEF!AB83</f>
        <v>8671</v>
      </c>
      <c r="AC83" s="61">
        <f>+oferta!AC83*HTOCOEF!AC83</f>
        <v>100397</v>
      </c>
      <c r="AD83" s="61">
        <f>+oferta!AD83*HTOCOEF!AD83</f>
        <v>29816</v>
      </c>
      <c r="AE83" s="67">
        <f>+oferta!AE83*HTOCOEF!AE83</f>
        <v>73.72</v>
      </c>
      <c r="AF83" s="67">
        <f>+oferta!AF83*HTOCOEF!AF83</f>
        <v>79.849999999999994</v>
      </c>
      <c r="AG83" s="67">
        <f>+oferta!AG83*HTOCOEF!AG83</f>
        <v>51.02</v>
      </c>
      <c r="AH83" s="67">
        <f>+oferta!AH83*HTOCOEF!AH83</f>
        <v>62.71</v>
      </c>
      <c r="AI83" s="67">
        <f>+oferta!AI83*HTOCOEF!AI83</f>
        <v>74.400000000000006</v>
      </c>
      <c r="AJ83" s="67">
        <f>+oferta!AJ83*HTOCOEF!AJ83</f>
        <v>38.56</v>
      </c>
      <c r="AK83" s="67">
        <f>+oferta!AK83*HTOCOEF!AK83</f>
        <v>78.75</v>
      </c>
      <c r="AL83" s="67">
        <f>+oferta!AL83*HTOCOEF!AL83</f>
        <v>62.35</v>
      </c>
      <c r="AM83" s="61">
        <f>+oferta!AM83*HTOCOEF!AM83</f>
        <v>5396</v>
      </c>
      <c r="AN83" s="61">
        <f>+oferta!AN83*HTOCOEF!AN83</f>
        <v>8687</v>
      </c>
      <c r="AO83" s="61">
        <f>+oferta!AO83*HTOCOEF!AO83</f>
        <v>1261</v>
      </c>
      <c r="AP83" s="61">
        <f>+oferta!AP83*HTOCOEF!AP83</f>
        <v>3939</v>
      </c>
      <c r="AQ83" s="61">
        <f>+oferta!AQ83*HTOCOEF!AQ83</f>
        <v>4831</v>
      </c>
      <c r="AR83" s="61">
        <f>+oferta!AR83*HTOCOEF!AR83</f>
        <v>992</v>
      </c>
      <c r="AS83" s="61">
        <f>+oferta!AS83*HTOCOEF!AS83</f>
        <v>17445</v>
      </c>
      <c r="AT83" s="61">
        <f>+oferta!AT83*HTOCOEF!AT83</f>
        <v>4282</v>
      </c>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row>
    <row r="84" spans="1:91" s="59" customFormat="1" x14ac:dyDescent="0.3">
      <c r="A84" s="60" t="s">
        <v>103</v>
      </c>
      <c r="B84" s="61">
        <f>+oferta!B84*HTOCOEF!B84</f>
        <v>1815180</v>
      </c>
      <c r="C84" s="61">
        <f>+oferta!C84*HTOCOEF!C84</f>
        <v>304755</v>
      </c>
      <c r="D84" s="61">
        <f>+oferta!D84*HTOCOEF!D84</f>
        <v>358382</v>
      </c>
      <c r="E84" s="61">
        <f>+oferta!E84*HTOCOEF!E84</f>
        <v>249215</v>
      </c>
      <c r="F84" s="61">
        <f>+oferta!F84*HTOCOEF!F84</f>
        <v>315017</v>
      </c>
      <c r="G84" s="61">
        <f>+oferta!G84*HTOCOEF!G84</f>
        <v>139531</v>
      </c>
      <c r="H84" s="61">
        <f>+oferta!H84*HTOCOEF!H84</f>
        <v>112607</v>
      </c>
      <c r="I84" s="67">
        <f>+oferta!I84*HTOCOEF!I84</f>
        <v>67.91</v>
      </c>
      <c r="J84" s="67">
        <f>+oferta!J84*HTOCOEF!J84</f>
        <v>63.81</v>
      </c>
      <c r="K84" s="67">
        <f>+oferta!K84*HTOCOEF!K84</f>
        <v>83.02</v>
      </c>
      <c r="L84" s="67">
        <f>+oferta!L84*HTOCOEF!L84</f>
        <v>76.77</v>
      </c>
      <c r="M84" s="67">
        <f>+oferta!M84*HTOCOEF!M84</f>
        <v>67.88</v>
      </c>
      <c r="N84" s="67">
        <f>+oferta!N84*HTOCOEF!N84</f>
        <v>70.77</v>
      </c>
      <c r="O84" s="67">
        <f>+oferta!O84*HTOCOEF!O84</f>
        <v>64.25</v>
      </c>
      <c r="P84" s="61">
        <f>+oferta!P84*HTOCOEF!P84</f>
        <v>267209</v>
      </c>
      <c r="Q84" s="61">
        <f>+oferta!Q84*HTOCOEF!Q84</f>
        <v>44585</v>
      </c>
      <c r="R84" s="61">
        <f>+oferta!R84*HTOCOEF!R84</f>
        <v>59600</v>
      </c>
      <c r="S84" s="61">
        <f>+oferta!S84*HTOCOEF!S84</f>
        <v>48616</v>
      </c>
      <c r="T84" s="61">
        <f>+oferta!T84*HTOCOEF!T84</f>
        <v>41944</v>
      </c>
      <c r="U84" s="61">
        <f>+oferta!U84*HTOCOEF!U84</f>
        <v>18367</v>
      </c>
      <c r="V84" s="61">
        <f>+oferta!V84*HTOCOEF!V84</f>
        <v>14170</v>
      </c>
      <c r="W84" s="61">
        <f>+oferta!W84*HTOCOEF!W84</f>
        <v>42091</v>
      </c>
      <c r="X84" s="61">
        <f>+oferta!X84*HTOCOEF!X84</f>
        <v>49799</v>
      </c>
      <c r="Y84" s="61">
        <f>+oferta!Y84*HTOCOEF!Y84</f>
        <v>11065</v>
      </c>
      <c r="Z84" s="61">
        <f>+oferta!Z84*HTOCOEF!Z84</f>
        <v>32758</v>
      </c>
      <c r="AA84" s="61">
        <f>+oferta!AA84*HTOCOEF!AA84</f>
        <v>28546</v>
      </c>
      <c r="AB84" s="61">
        <f>+oferta!AB84*HTOCOEF!AB84</f>
        <v>8747</v>
      </c>
      <c r="AC84" s="61">
        <f>+oferta!AC84*HTOCOEF!AC84</f>
        <v>100369</v>
      </c>
      <c r="AD84" s="61">
        <f>+oferta!AD84*HTOCOEF!AD84</f>
        <v>31379</v>
      </c>
      <c r="AE84" s="67">
        <f>+oferta!AE84*HTOCOEF!AE84</f>
        <v>57.39</v>
      </c>
      <c r="AF84" s="67">
        <f>+oferta!AF84*HTOCOEF!AF84</f>
        <v>65.95</v>
      </c>
      <c r="AG84" s="67">
        <f>+oferta!AG84*HTOCOEF!AG84</f>
        <v>52.21</v>
      </c>
      <c r="AH84" s="67">
        <f>+oferta!AH84*HTOCOEF!AH84</f>
        <v>60.86</v>
      </c>
      <c r="AI84" s="67">
        <f>+oferta!AI84*HTOCOEF!AI84</f>
        <v>59.23</v>
      </c>
      <c r="AJ84" s="67">
        <f>+oferta!AJ84*HTOCOEF!AJ84</f>
        <v>33.79</v>
      </c>
      <c r="AK84" s="67">
        <f>+oferta!AK84*HTOCOEF!AK84</f>
        <v>70.61</v>
      </c>
      <c r="AL84" s="67">
        <f>+oferta!AL84*HTOCOEF!AL84</f>
        <v>66.94</v>
      </c>
      <c r="AM84" s="61">
        <f>+oferta!AM84*HTOCOEF!AM84</f>
        <v>4655</v>
      </c>
      <c r="AN84" s="61">
        <f>+oferta!AN84*HTOCOEF!AN84</f>
        <v>8079</v>
      </c>
      <c r="AO84" s="61">
        <f>+oferta!AO84*HTOCOEF!AO84</f>
        <v>1348</v>
      </c>
      <c r="AP84" s="61">
        <f>+oferta!AP84*HTOCOEF!AP84</f>
        <v>3910</v>
      </c>
      <c r="AQ84" s="61">
        <f>+oferta!AQ84*HTOCOEF!AQ84</f>
        <v>4258</v>
      </c>
      <c r="AR84" s="61">
        <f>+oferta!AR84*HTOCOEF!AR84</f>
        <v>1002</v>
      </c>
      <c r="AS84" s="61">
        <f>+oferta!AS84*HTOCOEF!AS84</f>
        <v>16689</v>
      </c>
      <c r="AT84" s="61">
        <f>+oferta!AT84*HTOCOEF!AT84</f>
        <v>4643</v>
      </c>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row>
    <row r="85" spans="1:91" s="59" customFormat="1" x14ac:dyDescent="0.3">
      <c r="A85" s="60" t="s">
        <v>104</v>
      </c>
      <c r="B85" s="61">
        <f>+oferta!B85*HTOCOEF!B85</f>
        <v>1643488</v>
      </c>
      <c r="C85" s="61">
        <f>+oferta!C85*HTOCOEF!C85</f>
        <v>277840</v>
      </c>
      <c r="D85" s="61">
        <f>+oferta!D85*HTOCOEF!D85</f>
        <v>296150</v>
      </c>
      <c r="E85" s="61">
        <f>+oferta!E85*HTOCOEF!E85</f>
        <v>249058</v>
      </c>
      <c r="F85" s="61">
        <f>+oferta!F85*HTOCOEF!F85</f>
        <v>258326</v>
      </c>
      <c r="G85" s="61">
        <f>+oferta!G85*HTOCOEF!G85</f>
        <v>130725</v>
      </c>
      <c r="H85" s="61">
        <f>+oferta!H85*HTOCOEF!H85</f>
        <v>112878</v>
      </c>
      <c r="I85" s="67">
        <f>+oferta!I85*HTOCOEF!I85</f>
        <v>59.98</v>
      </c>
      <c r="J85" s="67">
        <f>+oferta!J85*HTOCOEF!J85</f>
        <v>55.93</v>
      </c>
      <c r="K85" s="67">
        <f>+oferta!K85*HTOCOEF!K85</f>
        <v>64.66</v>
      </c>
      <c r="L85" s="67">
        <f>+oferta!L85*HTOCOEF!L85</f>
        <v>77.36</v>
      </c>
      <c r="M85" s="67">
        <f>+oferta!M85*HTOCOEF!M85</f>
        <v>59.44</v>
      </c>
      <c r="N85" s="67">
        <f>+oferta!N85*HTOCOEF!N85</f>
        <v>61.68</v>
      </c>
      <c r="O85" s="67">
        <f>+oferta!O85*HTOCOEF!O85</f>
        <v>64.92</v>
      </c>
      <c r="P85" s="61">
        <f>+oferta!P85*HTOCOEF!P85</f>
        <v>235744</v>
      </c>
      <c r="Q85" s="61">
        <f>+oferta!Q85*HTOCOEF!Q85</f>
        <v>38333</v>
      </c>
      <c r="R85" s="61">
        <f>+oferta!R85*HTOCOEF!R85</f>
        <v>46702</v>
      </c>
      <c r="S85" s="61">
        <f>+oferta!S85*HTOCOEF!S85</f>
        <v>48604</v>
      </c>
      <c r="T85" s="61">
        <f>+oferta!T85*HTOCOEF!T85</f>
        <v>34750</v>
      </c>
      <c r="U85" s="61">
        <f>+oferta!U85*HTOCOEF!U85</f>
        <v>16267</v>
      </c>
      <c r="V85" s="61">
        <f>+oferta!V85*HTOCOEF!V85</f>
        <v>14313</v>
      </c>
      <c r="W85" s="61">
        <f>+oferta!W85*HTOCOEF!W85</f>
        <v>28456</v>
      </c>
      <c r="X85" s="61">
        <f>+oferta!X85*HTOCOEF!X85</f>
        <v>44454</v>
      </c>
      <c r="Y85" s="61">
        <f>+oferta!Y85*HTOCOEF!Y85</f>
        <v>11288</v>
      </c>
      <c r="Z85" s="61">
        <f>+oferta!Z85*HTOCOEF!Z85</f>
        <v>32517</v>
      </c>
      <c r="AA85" s="61">
        <f>+oferta!AA85*HTOCOEF!AA85</f>
        <v>23261</v>
      </c>
      <c r="AB85" s="61">
        <f>+oferta!AB85*HTOCOEF!AB85</f>
        <v>8661</v>
      </c>
      <c r="AC85" s="61">
        <f>+oferta!AC85*HTOCOEF!AC85</f>
        <v>97699</v>
      </c>
      <c r="AD85" s="61">
        <f>+oferta!AD85*HTOCOEF!AD85</f>
        <v>31503</v>
      </c>
      <c r="AE85" s="67">
        <f>+oferta!AE85*HTOCOEF!AE85</f>
        <v>43.48</v>
      </c>
      <c r="AF85" s="67">
        <f>+oferta!AF85*HTOCOEF!AF85</f>
        <v>53.21</v>
      </c>
      <c r="AG85" s="67">
        <f>+oferta!AG85*HTOCOEF!AG85</f>
        <v>53.44</v>
      </c>
      <c r="AH85" s="67">
        <f>+oferta!AH85*HTOCOEF!AH85</f>
        <v>56.37</v>
      </c>
      <c r="AI85" s="67">
        <f>+oferta!AI85*HTOCOEF!AI85</f>
        <v>43.05</v>
      </c>
      <c r="AJ85" s="67">
        <f>+oferta!AJ85*HTOCOEF!AJ85</f>
        <v>33.64</v>
      </c>
      <c r="AK85" s="67">
        <f>+oferta!AK85*HTOCOEF!AK85</f>
        <v>61.78</v>
      </c>
      <c r="AL85" s="67">
        <f>+oferta!AL85*HTOCOEF!AL85</f>
        <v>68.95</v>
      </c>
      <c r="AM85" s="61">
        <f>+oferta!AM85*HTOCOEF!AM85</f>
        <v>2997</v>
      </c>
      <c r="AN85" s="61">
        <f>+oferta!AN85*HTOCOEF!AN85</f>
        <v>6682</v>
      </c>
      <c r="AO85" s="61">
        <f>+oferta!AO85*HTOCOEF!AO85</f>
        <v>1340</v>
      </c>
      <c r="AP85" s="61">
        <f>+oferta!AP85*HTOCOEF!AP85</f>
        <v>3702</v>
      </c>
      <c r="AQ85" s="61">
        <f>+oferta!AQ85*HTOCOEF!AQ85</f>
        <v>2808</v>
      </c>
      <c r="AR85" s="61">
        <f>+oferta!AR85*HTOCOEF!AR85</f>
        <v>943</v>
      </c>
      <c r="AS85" s="61">
        <f>+oferta!AS85*HTOCOEF!AS85</f>
        <v>15071</v>
      </c>
      <c r="AT85" s="61">
        <f>+oferta!AT85*HTOCOEF!AT85</f>
        <v>4788</v>
      </c>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row>
    <row r="86" spans="1:91" s="59" customFormat="1" x14ac:dyDescent="0.3">
      <c r="A86" s="60" t="s">
        <v>105</v>
      </c>
      <c r="B86" s="61">
        <f>+oferta!B86*HTOCOEF!B86</f>
        <v>1175031</v>
      </c>
      <c r="C86" s="61">
        <f>+oferta!C86*HTOCOEF!C86</f>
        <v>200235</v>
      </c>
      <c r="D86" s="61">
        <f>+oferta!D86*HTOCOEF!D86</f>
        <v>28705</v>
      </c>
      <c r="E86" s="61">
        <f>+oferta!E86*HTOCOEF!E86</f>
        <v>249161</v>
      </c>
      <c r="F86" s="61">
        <f>+oferta!F86*HTOCOEF!F86</f>
        <v>173736</v>
      </c>
      <c r="G86" s="61">
        <f>+oferta!G86*HTOCOEF!G86</f>
        <v>117153</v>
      </c>
      <c r="H86" s="61">
        <f>+oferta!H86*HTOCOEF!H86</f>
        <v>112733</v>
      </c>
      <c r="I86" s="67">
        <f>+oferta!I86*HTOCOEF!I86</f>
        <v>51.39</v>
      </c>
      <c r="J86" s="67">
        <f>+oferta!J86*HTOCOEF!J86</f>
        <v>45.5</v>
      </c>
      <c r="K86" s="67">
        <f>+oferta!K86*HTOCOEF!K86</f>
        <v>44.52</v>
      </c>
      <c r="L86" s="67">
        <f>+oferta!L86*HTOCOEF!L86</f>
        <v>72.709999999999994</v>
      </c>
      <c r="M86" s="67">
        <f>+oferta!M86*HTOCOEF!M86</f>
        <v>47.82</v>
      </c>
      <c r="N86" s="67">
        <f>+oferta!N86*HTOCOEF!N86</f>
        <v>52.73</v>
      </c>
      <c r="O86" s="67">
        <f>+oferta!O86*HTOCOEF!O86</f>
        <v>60.94</v>
      </c>
      <c r="P86" s="61">
        <f>+oferta!P86*HTOCOEF!P86</f>
        <v>165013</v>
      </c>
      <c r="Q86" s="61">
        <f>+oferta!Q86*HTOCOEF!Q86</f>
        <v>25940</v>
      </c>
      <c r="R86" s="61">
        <f>+oferta!R86*HTOCOEF!R86</f>
        <v>4969</v>
      </c>
      <c r="S86" s="61">
        <f>+oferta!S86*HTOCOEF!S86</f>
        <v>48579</v>
      </c>
      <c r="T86" s="61">
        <f>+oferta!T86*HTOCOEF!T86</f>
        <v>24498</v>
      </c>
      <c r="U86" s="61">
        <f>+oferta!U86*HTOCOEF!U86</f>
        <v>13638</v>
      </c>
      <c r="V86" s="61">
        <f>+oferta!V86*HTOCOEF!V86</f>
        <v>14183</v>
      </c>
      <c r="W86" s="61">
        <f>+oferta!W86*HTOCOEF!W86</f>
        <v>17338</v>
      </c>
      <c r="X86" s="61">
        <f>+oferta!X86*HTOCOEF!X86</f>
        <v>26036</v>
      </c>
      <c r="Y86" s="61">
        <f>+oferta!Y86*HTOCOEF!Y86</f>
        <v>11208</v>
      </c>
      <c r="Z86" s="61">
        <f>+oferta!Z86*HTOCOEF!Z86</f>
        <v>28945</v>
      </c>
      <c r="AA86" s="61">
        <f>+oferta!AA86*HTOCOEF!AA86</f>
        <v>11666</v>
      </c>
      <c r="AB86" s="61">
        <f>+oferta!AB86*HTOCOEF!AB86</f>
        <v>8515</v>
      </c>
      <c r="AC86" s="61">
        <f>+oferta!AC86*HTOCOEF!AC86</f>
        <v>64861</v>
      </c>
      <c r="AD86" s="61">
        <f>+oferta!AD86*HTOCOEF!AD86</f>
        <v>31666</v>
      </c>
      <c r="AE86" s="67">
        <f>+oferta!AE86*HTOCOEF!AE86</f>
        <v>30.81</v>
      </c>
      <c r="AF86" s="67">
        <f>+oferta!AF86*HTOCOEF!AF86</f>
        <v>35.86</v>
      </c>
      <c r="AG86" s="67">
        <f>+oferta!AG86*HTOCOEF!AG86</f>
        <v>45.52</v>
      </c>
      <c r="AH86" s="67">
        <f>+oferta!AH86*HTOCOEF!AH86</f>
        <v>46.71</v>
      </c>
      <c r="AI86" s="67">
        <f>+oferta!AI86*HTOCOEF!AI86</f>
        <v>37.72</v>
      </c>
      <c r="AJ86" s="67">
        <f>+oferta!AJ86*HTOCOEF!AJ86</f>
        <v>30</v>
      </c>
      <c r="AK86" s="67">
        <f>+oferta!AK86*HTOCOEF!AK86</f>
        <v>49.46</v>
      </c>
      <c r="AL86" s="67">
        <f>+oferta!AL86*HTOCOEF!AL86</f>
        <v>59.29</v>
      </c>
      <c r="AM86" s="61">
        <f>+oferta!AM86*HTOCOEF!AM86</f>
        <v>1597</v>
      </c>
      <c r="AN86" s="61">
        <f>+oferta!AN86*HTOCOEF!AN86</f>
        <v>3089</v>
      </c>
      <c r="AO86" s="61">
        <f>+oferta!AO86*HTOCOEF!AO86</f>
        <v>1324</v>
      </c>
      <c r="AP86" s="61">
        <f>+oferta!AP86*HTOCOEF!AP86</f>
        <v>3185</v>
      </c>
      <c r="AQ86" s="61">
        <f>+oferta!AQ86*HTOCOEF!AQ86</f>
        <v>1202</v>
      </c>
      <c r="AR86" s="61">
        <f>+oferta!AR86*HTOCOEF!AR86</f>
        <v>923</v>
      </c>
      <c r="AS86" s="61">
        <f>+oferta!AS86*HTOCOEF!AS86</f>
        <v>9945</v>
      </c>
      <c r="AT86" s="61">
        <f>+oferta!AT86*HTOCOEF!AT86</f>
        <v>4675</v>
      </c>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row>
    <row r="87" spans="1:91" s="59" customFormat="1" x14ac:dyDescent="0.3">
      <c r="A87" s="60" t="s">
        <v>106</v>
      </c>
      <c r="B87" s="61">
        <f>+oferta!B87*HTOCOEF!B87</f>
        <v>1125920</v>
      </c>
      <c r="C87" s="61">
        <f>+oferta!C87*HTOCOEF!C87</f>
        <v>185316</v>
      </c>
      <c r="D87" s="61">
        <f>+oferta!D87*HTOCOEF!D87</f>
        <v>22053</v>
      </c>
      <c r="E87" s="61">
        <f>+oferta!E87*HTOCOEF!E87</f>
        <v>250663</v>
      </c>
      <c r="F87" s="61">
        <f>+oferta!F87*HTOCOEF!F87</f>
        <v>170095</v>
      </c>
      <c r="G87" s="61">
        <f>+oferta!G87*HTOCOEF!G87</f>
        <v>110018</v>
      </c>
      <c r="H87" s="61">
        <f>+oferta!H87*HTOCOEF!H87</f>
        <v>112170</v>
      </c>
      <c r="I87" s="67">
        <f>+oferta!I87*HTOCOEF!I87</f>
        <v>47.19</v>
      </c>
      <c r="J87" s="67">
        <f>+oferta!J87*HTOCOEF!J87</f>
        <v>41.24</v>
      </c>
      <c r="K87" s="67">
        <f>+oferta!K87*HTOCOEF!K87</f>
        <v>41.92</v>
      </c>
      <c r="L87" s="67">
        <f>+oferta!L87*HTOCOEF!L87</f>
        <v>67.260000000000005</v>
      </c>
      <c r="M87" s="67">
        <f>+oferta!M87*HTOCOEF!M87</f>
        <v>44.62</v>
      </c>
      <c r="N87" s="67">
        <f>+oferta!N87*HTOCOEF!N87</f>
        <v>45.09</v>
      </c>
      <c r="O87" s="67">
        <f>+oferta!O87*HTOCOEF!O87</f>
        <v>56.87</v>
      </c>
      <c r="P87" s="61">
        <f>+oferta!P87*HTOCOEF!P87</f>
        <v>158839</v>
      </c>
      <c r="Q87" s="61">
        <f>+oferta!Q87*HTOCOEF!Q87</f>
        <v>23619</v>
      </c>
      <c r="R87" s="61">
        <f>+oferta!R87*HTOCOEF!R87</f>
        <v>3881</v>
      </c>
      <c r="S87" s="61">
        <f>+oferta!S87*HTOCOEF!S87</f>
        <v>48612</v>
      </c>
      <c r="T87" s="61">
        <f>+oferta!T87*HTOCOEF!T87</f>
        <v>24170</v>
      </c>
      <c r="U87" s="61">
        <f>+oferta!U87*HTOCOEF!U87</f>
        <v>12819</v>
      </c>
      <c r="V87" s="61">
        <f>+oferta!V87*HTOCOEF!V87</f>
        <v>14322</v>
      </c>
      <c r="W87" s="61">
        <f>+oferta!W87*HTOCOEF!W87</f>
        <v>16767</v>
      </c>
      <c r="X87" s="61">
        <f>+oferta!X87*HTOCOEF!X87</f>
        <v>24704</v>
      </c>
      <c r="Y87" s="61">
        <f>+oferta!Y87*HTOCOEF!Y87</f>
        <v>11126</v>
      </c>
      <c r="Z87" s="61">
        <f>+oferta!Z87*HTOCOEF!Z87</f>
        <v>31151</v>
      </c>
      <c r="AA87" s="61">
        <f>+oferta!AA87*HTOCOEF!AA87</f>
        <v>6008</v>
      </c>
      <c r="AB87" s="61">
        <f>+oferta!AB87*HTOCOEF!AB87</f>
        <v>7670</v>
      </c>
      <c r="AC87" s="61">
        <f>+oferta!AC87*HTOCOEF!AC87</f>
        <v>56612</v>
      </c>
      <c r="AD87" s="61">
        <f>+oferta!AD87*HTOCOEF!AD87</f>
        <v>31276</v>
      </c>
      <c r="AE87" s="67">
        <f>+oferta!AE87*HTOCOEF!AE87</f>
        <v>24.17</v>
      </c>
      <c r="AF87" s="67">
        <f>+oferta!AF87*HTOCOEF!AF87</f>
        <v>31.53</v>
      </c>
      <c r="AG87" s="67">
        <f>+oferta!AG87*HTOCOEF!AG87</f>
        <v>42.28</v>
      </c>
      <c r="AH87" s="67">
        <f>+oferta!AH87*HTOCOEF!AH87</f>
        <v>47.54</v>
      </c>
      <c r="AI87" s="67">
        <f>+oferta!AI87*HTOCOEF!AI87</f>
        <v>28.17</v>
      </c>
      <c r="AJ87" s="67">
        <f>+oferta!AJ87*HTOCOEF!AJ87</f>
        <v>27.65</v>
      </c>
      <c r="AK87" s="67">
        <f>+oferta!AK87*HTOCOEF!AK87</f>
        <v>43.98</v>
      </c>
      <c r="AL87" s="67">
        <f>+oferta!AL87*HTOCOEF!AL87</f>
        <v>52.28</v>
      </c>
      <c r="AM87" s="61">
        <f>+oferta!AM87*HTOCOEF!AM87</f>
        <v>1454</v>
      </c>
      <c r="AN87" s="61">
        <f>+oferta!AN87*HTOCOEF!AN87</f>
        <v>2792</v>
      </c>
      <c r="AO87" s="61">
        <f>+oferta!AO87*HTOCOEF!AO87</f>
        <v>1280</v>
      </c>
      <c r="AP87" s="61">
        <f>+oferta!AP87*HTOCOEF!AP87</f>
        <v>3501</v>
      </c>
      <c r="AQ87" s="61">
        <f>+oferta!AQ87*HTOCOEF!AQ87</f>
        <v>646</v>
      </c>
      <c r="AR87" s="61">
        <f>+oferta!AR87*HTOCOEF!AR87</f>
        <v>852</v>
      </c>
      <c r="AS87" s="61">
        <f>+oferta!AS87*HTOCOEF!AS87</f>
        <v>8499</v>
      </c>
      <c r="AT87" s="61">
        <f>+oferta!AT87*HTOCOEF!AT87</f>
        <v>4595</v>
      </c>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row>
    <row r="88" spans="1:91" s="59" customFormat="1" x14ac:dyDescent="0.3">
      <c r="A88" s="60" t="s">
        <v>220</v>
      </c>
      <c r="B88" s="61">
        <f>+oferta!B88*HTOCOEF!B88</f>
        <v>1101179</v>
      </c>
      <c r="C88" s="61">
        <f>+oferta!C88*HTOCOEF!C88</f>
        <v>185313</v>
      </c>
      <c r="D88" s="61">
        <f>+oferta!D88*HTOCOEF!D88</f>
        <v>18943</v>
      </c>
      <c r="E88" s="61">
        <f>+oferta!E88*HTOCOEF!E88</f>
        <v>252761</v>
      </c>
      <c r="F88" s="61">
        <f>+oferta!F88*HTOCOEF!F88</f>
        <v>165038</v>
      </c>
      <c r="G88" s="61">
        <f>+oferta!G88*HTOCOEF!G88</f>
        <v>104167</v>
      </c>
      <c r="H88" s="61">
        <f>+oferta!H88*HTOCOEF!H88</f>
        <v>112405</v>
      </c>
      <c r="I88" s="67">
        <f>+oferta!I88*HTOCOEF!I88</f>
        <v>45.05</v>
      </c>
      <c r="J88" s="67">
        <f>+oferta!J88*HTOCOEF!J88</f>
        <v>38.56</v>
      </c>
      <c r="K88" s="67">
        <f>+oferta!K88*HTOCOEF!K88</f>
        <v>31.23</v>
      </c>
      <c r="L88" s="67">
        <f>+oferta!L88*HTOCOEF!L88</f>
        <v>70.09</v>
      </c>
      <c r="M88" s="67">
        <f>+oferta!M88*HTOCOEF!M88</f>
        <v>42.35</v>
      </c>
      <c r="N88" s="67">
        <f>+oferta!N88*HTOCOEF!N88</f>
        <v>43.95</v>
      </c>
      <c r="O88" s="67">
        <f>+oferta!O88*HTOCOEF!O88</f>
        <v>50.52</v>
      </c>
      <c r="P88" s="61">
        <f>+oferta!P88*HTOCOEF!P88</f>
        <v>153568</v>
      </c>
      <c r="Q88" s="61">
        <f>+oferta!Q88*HTOCOEF!Q88</f>
        <v>23416</v>
      </c>
      <c r="R88" s="61">
        <f>+oferta!R88*HTOCOEF!R88</f>
        <v>3144</v>
      </c>
      <c r="S88" s="61">
        <f>+oferta!S88*HTOCOEF!S88</f>
        <v>49114</v>
      </c>
      <c r="T88" s="61">
        <f>+oferta!T88*HTOCOEF!T88</f>
        <v>24091</v>
      </c>
      <c r="U88" s="61">
        <f>+oferta!U88*HTOCOEF!U88</f>
        <v>11449</v>
      </c>
      <c r="V88" s="61">
        <f>+oferta!V88*HTOCOEF!V88</f>
        <v>13913</v>
      </c>
      <c r="W88" s="61">
        <f>+oferta!W88*HTOCOEF!W88</f>
        <v>15739</v>
      </c>
      <c r="X88" s="61">
        <f>+oferta!X88*HTOCOEF!X88</f>
        <v>23440</v>
      </c>
      <c r="Y88" s="61">
        <f>+oferta!Y88*HTOCOEF!Y88</f>
        <v>10832</v>
      </c>
      <c r="Z88" s="61">
        <f>+oferta!Z88*HTOCOEF!Z88</f>
        <v>30508</v>
      </c>
      <c r="AA88" s="61">
        <f>+oferta!AA88*HTOCOEF!AA88</f>
        <v>9226</v>
      </c>
      <c r="AB88" s="61">
        <f>+oferta!AB88*HTOCOEF!AB88</f>
        <v>6988</v>
      </c>
      <c r="AC88" s="61">
        <f>+oferta!AC88*HTOCOEF!AC88</f>
        <v>57778</v>
      </c>
      <c r="AD88" s="61">
        <f>+oferta!AD88*HTOCOEF!AD88</f>
        <v>30801</v>
      </c>
      <c r="AE88" s="67">
        <f>+oferta!AE88*HTOCOEF!AE88</f>
        <v>22.04</v>
      </c>
      <c r="AF88" s="67">
        <f>+oferta!AF88*HTOCOEF!AF88</f>
        <v>28.95</v>
      </c>
      <c r="AG88" s="67">
        <f>+oferta!AG88*HTOCOEF!AG88</f>
        <v>35.96</v>
      </c>
      <c r="AH88" s="67">
        <f>+oferta!AH88*HTOCOEF!AH88</f>
        <v>43.51</v>
      </c>
      <c r="AI88" s="67">
        <f>+oferta!AI88*HTOCOEF!AI88</f>
        <v>21.6</v>
      </c>
      <c r="AJ88" s="67">
        <f>+oferta!AJ88*HTOCOEF!AJ88</f>
        <v>19.059999999999999</v>
      </c>
      <c r="AK88" s="67">
        <f>+oferta!AK88*HTOCOEF!AK88</f>
        <v>44.39</v>
      </c>
      <c r="AL88" s="67">
        <f>+oferta!AL88*HTOCOEF!AL88</f>
        <v>48.87</v>
      </c>
      <c r="AM88" s="61">
        <f>+oferta!AM88*HTOCOEF!AM88</f>
        <v>1342</v>
      </c>
      <c r="AN88" s="61">
        <f>+oferta!AN88*HTOCOEF!AN88</f>
        <v>2706</v>
      </c>
      <c r="AO88" s="61">
        <f>+oferta!AO88*HTOCOEF!AO88</f>
        <v>1244</v>
      </c>
      <c r="AP88" s="61">
        <f>+oferta!AP88*HTOCOEF!AP88</f>
        <v>3308</v>
      </c>
      <c r="AQ88" s="61">
        <f>+oferta!AQ88*HTOCOEF!AQ88</f>
        <v>1015</v>
      </c>
      <c r="AR88" s="61">
        <f>+oferta!AR88*HTOCOEF!AR88</f>
        <v>735</v>
      </c>
      <c r="AS88" s="61">
        <f>+oferta!AS88*HTOCOEF!AS88</f>
        <v>8629</v>
      </c>
      <c r="AT88" s="61">
        <f>+oferta!AT88*HTOCOEF!AT88</f>
        <v>4438</v>
      </c>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row>
    <row r="89" spans="1:91" s="59" customFormat="1" x14ac:dyDescent="0.3">
      <c r="A89" s="60" t="s">
        <v>221</v>
      </c>
      <c r="B89" s="61">
        <f>+oferta!B89*HTOCOEF!B89</f>
        <v>1180863</v>
      </c>
      <c r="C89" s="61">
        <f>+oferta!C89*HTOCOEF!C89</f>
        <v>211117</v>
      </c>
      <c r="D89" s="61">
        <f>+oferta!D89*HTOCOEF!D89</f>
        <v>40402</v>
      </c>
      <c r="E89" s="61">
        <f>+oferta!E89*HTOCOEF!E89</f>
        <v>252188</v>
      </c>
      <c r="F89" s="61">
        <f>+oferta!F89*HTOCOEF!F89</f>
        <v>174276</v>
      </c>
      <c r="G89" s="61">
        <f>+oferta!G89*HTOCOEF!G89</f>
        <v>112624</v>
      </c>
      <c r="H89" s="61">
        <f>+oferta!H89*HTOCOEF!H89</f>
        <v>112692</v>
      </c>
      <c r="I89" s="67">
        <f>+oferta!I89*HTOCOEF!I89</f>
        <v>49.66</v>
      </c>
      <c r="J89" s="67">
        <f>+oferta!J89*HTOCOEF!J89</f>
        <v>44.68</v>
      </c>
      <c r="K89" s="67">
        <f>+oferta!K89*HTOCOEF!K89</f>
        <v>45.14</v>
      </c>
      <c r="L89" s="67">
        <f>+oferta!L89*HTOCOEF!L89</f>
        <v>71.19</v>
      </c>
      <c r="M89" s="67">
        <f>+oferta!M89*HTOCOEF!M89</f>
        <v>49.82</v>
      </c>
      <c r="N89" s="67">
        <f>+oferta!N89*HTOCOEF!N89</f>
        <v>50.02</v>
      </c>
      <c r="O89" s="67">
        <f>+oferta!O89*HTOCOEF!O89</f>
        <v>55.5</v>
      </c>
      <c r="P89" s="61">
        <f>+oferta!P89*HTOCOEF!P89</f>
        <v>161563</v>
      </c>
      <c r="Q89" s="61">
        <f>+oferta!Q89*HTOCOEF!Q89</f>
        <v>25754</v>
      </c>
      <c r="R89" s="61">
        <f>+oferta!R89*HTOCOEF!R89</f>
        <v>6127</v>
      </c>
      <c r="S89" s="61">
        <f>+oferta!S89*HTOCOEF!S89</f>
        <v>47895</v>
      </c>
      <c r="T89" s="61">
        <f>+oferta!T89*HTOCOEF!T89</f>
        <v>24860</v>
      </c>
      <c r="U89" s="61">
        <f>+oferta!U89*HTOCOEF!U89</f>
        <v>12743</v>
      </c>
      <c r="V89" s="61">
        <f>+oferta!V89*HTOCOEF!V89</f>
        <v>14076</v>
      </c>
      <c r="W89" s="61">
        <f>+oferta!W89*HTOCOEF!W89</f>
        <v>21016</v>
      </c>
      <c r="X89" s="61">
        <f>+oferta!X89*HTOCOEF!X89</f>
        <v>27584</v>
      </c>
      <c r="Y89" s="61">
        <f>+oferta!Y89*HTOCOEF!Y89</f>
        <v>11357</v>
      </c>
      <c r="Z89" s="61">
        <f>+oferta!Z89*HTOCOEF!Z89</f>
        <v>30476</v>
      </c>
      <c r="AA89" s="61">
        <f>+oferta!AA89*HTOCOEF!AA89</f>
        <v>11712</v>
      </c>
      <c r="AB89" s="61">
        <f>+oferta!AB89*HTOCOEF!AB89</f>
        <v>7288</v>
      </c>
      <c r="AC89" s="61">
        <f>+oferta!AC89*HTOCOEF!AC89</f>
        <v>70326</v>
      </c>
      <c r="AD89" s="61">
        <f>+oferta!AD89*HTOCOEF!AD89</f>
        <v>31358</v>
      </c>
      <c r="AE89" s="67">
        <f>+oferta!AE89*HTOCOEF!AE89</f>
        <v>29.57</v>
      </c>
      <c r="AF89" s="67">
        <f>+oferta!AF89*HTOCOEF!AF89</f>
        <v>34.299999999999997</v>
      </c>
      <c r="AG89" s="67">
        <f>+oferta!AG89*HTOCOEF!AG89</f>
        <v>42.16</v>
      </c>
      <c r="AH89" s="67">
        <f>+oferta!AH89*HTOCOEF!AH89</f>
        <v>53.01</v>
      </c>
      <c r="AI89" s="67">
        <f>+oferta!AI89*HTOCOEF!AI89</f>
        <v>37.770000000000003</v>
      </c>
      <c r="AJ89" s="67">
        <f>+oferta!AJ89*HTOCOEF!AJ89</f>
        <v>25.63</v>
      </c>
      <c r="AK89" s="67">
        <f>+oferta!AK89*HTOCOEF!AK89</f>
        <v>48</v>
      </c>
      <c r="AL89" s="67">
        <f>+oferta!AL89*HTOCOEF!AL89</f>
        <v>56.35</v>
      </c>
      <c r="AM89" s="61">
        <f>+oferta!AM89*HTOCOEF!AM89</f>
        <v>1870</v>
      </c>
      <c r="AN89" s="61">
        <f>+oferta!AN89*HTOCOEF!AN89</f>
        <v>3144</v>
      </c>
      <c r="AO89" s="61">
        <f>+oferta!AO89*HTOCOEF!AO89</f>
        <v>1255</v>
      </c>
      <c r="AP89" s="61">
        <f>+oferta!AP89*HTOCOEF!AP89</f>
        <v>3375</v>
      </c>
      <c r="AQ89" s="61">
        <f>+oferta!AQ89*HTOCOEF!AQ89</f>
        <v>959</v>
      </c>
      <c r="AR89" s="61">
        <f>+oferta!AR89*HTOCOEF!AR89</f>
        <v>782</v>
      </c>
      <c r="AS89" s="61">
        <f>+oferta!AS89*HTOCOEF!AS89</f>
        <v>9943</v>
      </c>
      <c r="AT89" s="61">
        <f>+oferta!AT89*HTOCOEF!AT89</f>
        <v>4426</v>
      </c>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row>
    <row r="90" spans="1:91" s="59" customFormat="1" x14ac:dyDescent="0.3">
      <c r="A90" s="60" t="s">
        <v>222</v>
      </c>
      <c r="B90" s="61">
        <f>+oferta!B90*HTOCOEF!B90</f>
        <v>1301579</v>
      </c>
      <c r="C90" s="61">
        <f>+oferta!C90*HTOCOEF!C90</f>
        <v>240899</v>
      </c>
      <c r="D90" s="61">
        <f>+oferta!D90*HTOCOEF!D90</f>
        <v>75933</v>
      </c>
      <c r="E90" s="61">
        <f>+oferta!E90*HTOCOEF!E90</f>
        <v>252244</v>
      </c>
      <c r="F90" s="61">
        <f>+oferta!F90*HTOCOEF!F90</f>
        <v>194616</v>
      </c>
      <c r="G90" s="61">
        <f>+oferta!G90*HTOCOEF!G90</f>
        <v>123307</v>
      </c>
      <c r="H90" s="61">
        <f>+oferta!H90*HTOCOEF!H90</f>
        <v>115915</v>
      </c>
      <c r="I90" s="67">
        <f>+oferta!I90*HTOCOEF!I90</f>
        <v>52.85</v>
      </c>
      <c r="J90" s="67">
        <f>+oferta!J90*HTOCOEF!J90</f>
        <v>49.89</v>
      </c>
      <c r="K90" s="67">
        <f>+oferta!K90*HTOCOEF!K90</f>
        <v>48.62</v>
      </c>
      <c r="L90" s="67">
        <f>+oferta!L90*HTOCOEF!L90</f>
        <v>72.400000000000006</v>
      </c>
      <c r="M90" s="67">
        <f>+oferta!M90*HTOCOEF!M90</f>
        <v>52.43</v>
      </c>
      <c r="N90" s="67">
        <f>+oferta!N90*HTOCOEF!N90</f>
        <v>56.11</v>
      </c>
      <c r="O90" s="67">
        <f>+oferta!O90*HTOCOEF!O90</f>
        <v>60.12</v>
      </c>
      <c r="P90" s="61">
        <f>+oferta!P90*HTOCOEF!P90</f>
        <v>179138</v>
      </c>
      <c r="Q90" s="61">
        <f>+oferta!Q90*HTOCOEF!Q90</f>
        <v>30107</v>
      </c>
      <c r="R90" s="61">
        <f>+oferta!R90*HTOCOEF!R90</f>
        <v>11497</v>
      </c>
      <c r="S90" s="61">
        <f>+oferta!S90*HTOCOEF!S90</f>
        <v>47842</v>
      </c>
      <c r="T90" s="61">
        <f>+oferta!T90*HTOCOEF!T90</f>
        <v>27409</v>
      </c>
      <c r="U90" s="61">
        <f>+oferta!U90*HTOCOEF!U90</f>
        <v>14384</v>
      </c>
      <c r="V90" s="61">
        <f>+oferta!V90*HTOCOEF!V90</f>
        <v>14693</v>
      </c>
      <c r="W90" s="61">
        <f>+oferta!W90*HTOCOEF!W90</f>
        <v>25052</v>
      </c>
      <c r="X90" s="61">
        <f>+oferta!X90*HTOCOEF!X90</f>
        <v>32267</v>
      </c>
      <c r="Y90" s="61">
        <f>+oferta!Y90*HTOCOEF!Y90</f>
        <v>11452</v>
      </c>
      <c r="Z90" s="61">
        <f>+oferta!Z90*HTOCOEF!Z90</f>
        <v>32704</v>
      </c>
      <c r="AA90" s="61">
        <f>+oferta!AA90*HTOCOEF!AA90</f>
        <v>18776</v>
      </c>
      <c r="AB90" s="61">
        <f>+oferta!AB90*HTOCOEF!AB90</f>
        <v>7742</v>
      </c>
      <c r="AC90" s="61">
        <f>+oferta!AC90*HTOCOEF!AC90</f>
        <v>81450</v>
      </c>
      <c r="AD90" s="61">
        <f>+oferta!AD90*HTOCOEF!AD90</f>
        <v>31455</v>
      </c>
      <c r="AE90" s="67">
        <f>+oferta!AE90*HTOCOEF!AE90</f>
        <v>38.72</v>
      </c>
      <c r="AF90" s="67">
        <f>+oferta!AF90*HTOCOEF!AF90</f>
        <v>40.47</v>
      </c>
      <c r="AG90" s="67">
        <f>+oferta!AG90*HTOCOEF!AG90</f>
        <v>49.02</v>
      </c>
      <c r="AH90" s="67">
        <f>+oferta!AH90*HTOCOEF!AH90</f>
        <v>52.86</v>
      </c>
      <c r="AI90" s="67">
        <f>+oferta!AI90*HTOCOEF!AI90</f>
        <v>40.06</v>
      </c>
      <c r="AJ90" s="67">
        <f>+oferta!AJ90*HTOCOEF!AJ90</f>
        <v>30.83</v>
      </c>
      <c r="AK90" s="67">
        <f>+oferta!AK90*HTOCOEF!AK90</f>
        <v>54.28</v>
      </c>
      <c r="AL90" s="67">
        <f>+oferta!AL90*HTOCOEF!AL90</f>
        <v>64.84</v>
      </c>
      <c r="AM90" s="61">
        <f>+oferta!AM90*HTOCOEF!AM90</f>
        <v>2212</v>
      </c>
      <c r="AN90" s="61">
        <f>+oferta!AN90*HTOCOEF!AN90</f>
        <v>3813</v>
      </c>
      <c r="AO90" s="61">
        <f>+oferta!AO90*HTOCOEF!AO90</f>
        <v>1336</v>
      </c>
      <c r="AP90" s="61">
        <f>+oferta!AP90*HTOCOEF!AP90</f>
        <v>3712</v>
      </c>
      <c r="AQ90" s="61">
        <f>+oferta!AQ90*HTOCOEF!AQ90</f>
        <v>1653</v>
      </c>
      <c r="AR90" s="61">
        <f>+oferta!AR90*HTOCOEF!AR90</f>
        <v>842</v>
      </c>
      <c r="AS90" s="61">
        <f>+oferta!AS90*HTOCOEF!AS90</f>
        <v>11888</v>
      </c>
      <c r="AT90" s="61">
        <f>+oferta!AT90*HTOCOEF!AT90</f>
        <v>4651</v>
      </c>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row>
    <row r="91" spans="1:91" s="59" customFormat="1" x14ac:dyDescent="0.3">
      <c r="A91" s="60" t="s">
        <v>223</v>
      </c>
      <c r="B91" s="61">
        <f>+oferta!B91*HTOCOEF!B91</f>
        <v>1500718</v>
      </c>
      <c r="C91" s="61">
        <f>+oferta!C91*HTOCOEF!C91</f>
        <v>277368</v>
      </c>
      <c r="D91" s="61">
        <f>+oferta!D91*HTOCOEF!D91</f>
        <v>146844</v>
      </c>
      <c r="E91" s="61">
        <f>+oferta!E91*HTOCOEF!E91</f>
        <v>249546</v>
      </c>
      <c r="F91" s="61">
        <f>+oferta!F91*HTOCOEF!F91</f>
        <v>252704</v>
      </c>
      <c r="G91" s="61">
        <f>+oferta!G91*HTOCOEF!G91</f>
        <v>133557</v>
      </c>
      <c r="H91" s="61">
        <f>+oferta!H91*HTOCOEF!H91</f>
        <v>115799</v>
      </c>
      <c r="I91" s="67">
        <f>+oferta!I91*HTOCOEF!I91</f>
        <v>58.26</v>
      </c>
      <c r="J91" s="67">
        <f>+oferta!J91*HTOCOEF!J91</f>
        <v>56.43</v>
      </c>
      <c r="K91" s="67">
        <f>+oferta!K91*HTOCOEF!K91</f>
        <v>68.040000000000006</v>
      </c>
      <c r="L91" s="67">
        <f>+oferta!L91*HTOCOEF!L91</f>
        <v>71.11</v>
      </c>
      <c r="M91" s="67">
        <f>+oferta!M91*HTOCOEF!M91</f>
        <v>59.53</v>
      </c>
      <c r="N91" s="67">
        <f>+oferta!N91*HTOCOEF!N91</f>
        <v>60.63</v>
      </c>
      <c r="O91" s="67">
        <f>+oferta!O91*HTOCOEF!O91</f>
        <v>62.36</v>
      </c>
      <c r="P91" s="61">
        <f>+oferta!P91*HTOCOEF!P91</f>
        <v>210245</v>
      </c>
      <c r="Q91" s="61">
        <f>+oferta!Q91*HTOCOEF!Q91</f>
        <v>36588</v>
      </c>
      <c r="R91" s="61">
        <f>+oferta!R91*HTOCOEF!R91</f>
        <v>24715</v>
      </c>
      <c r="S91" s="61">
        <f>+oferta!S91*HTOCOEF!S91</f>
        <v>47473</v>
      </c>
      <c r="T91" s="61">
        <f>+oferta!T91*HTOCOEF!T91</f>
        <v>33917</v>
      </c>
      <c r="U91" s="61">
        <f>+oferta!U91*HTOCOEF!U91</f>
        <v>16196</v>
      </c>
      <c r="V91" s="61">
        <f>+oferta!V91*HTOCOEF!V91</f>
        <v>14813</v>
      </c>
      <c r="W91" s="61">
        <f>+oferta!W91*HTOCOEF!W91</f>
        <v>28801</v>
      </c>
      <c r="X91" s="61">
        <f>+oferta!X91*HTOCOEF!X91</f>
        <v>44850</v>
      </c>
      <c r="Y91" s="61">
        <f>+oferta!Y91*HTOCOEF!Y91</f>
        <v>11515</v>
      </c>
      <c r="Z91" s="61">
        <f>+oferta!Z91*HTOCOEF!Z91</f>
        <v>33620</v>
      </c>
      <c r="AA91" s="61">
        <f>+oferta!AA91*HTOCOEF!AA91</f>
        <v>24699</v>
      </c>
      <c r="AB91" s="61">
        <f>+oferta!AB91*HTOCOEF!AB91</f>
        <v>8560</v>
      </c>
      <c r="AC91" s="61">
        <f>+oferta!AC91*HTOCOEF!AC91</f>
        <v>93619</v>
      </c>
      <c r="AD91" s="61">
        <f>+oferta!AD91*HTOCOEF!AD91</f>
        <v>31705</v>
      </c>
      <c r="AE91" s="67">
        <f>+oferta!AE91*HTOCOEF!AE91</f>
        <v>44.2</v>
      </c>
      <c r="AF91" s="67">
        <f>+oferta!AF91*HTOCOEF!AF91</f>
        <v>45.99</v>
      </c>
      <c r="AG91" s="67">
        <f>+oferta!AG91*HTOCOEF!AG91</f>
        <v>58.18</v>
      </c>
      <c r="AH91" s="67">
        <f>+oferta!AH91*HTOCOEF!AH91</f>
        <v>59.26</v>
      </c>
      <c r="AI91" s="67">
        <f>+oferta!AI91*HTOCOEF!AI91</f>
        <v>49.83</v>
      </c>
      <c r="AJ91" s="67">
        <f>+oferta!AJ91*HTOCOEF!AJ91</f>
        <v>34.81</v>
      </c>
      <c r="AK91" s="67">
        <f>+oferta!AK91*HTOCOEF!AK91</f>
        <v>62.46</v>
      </c>
      <c r="AL91" s="67">
        <f>+oferta!AL91*HTOCOEF!AL91</f>
        <v>71.81</v>
      </c>
      <c r="AM91" s="61">
        <f>+oferta!AM91*HTOCOEF!AM91</f>
        <v>2772</v>
      </c>
      <c r="AN91" s="61">
        <f>+oferta!AN91*HTOCOEF!AN91</f>
        <v>5964</v>
      </c>
      <c r="AO91" s="61">
        <f>+oferta!AO91*HTOCOEF!AO91</f>
        <v>1389</v>
      </c>
      <c r="AP91" s="61">
        <f>+oferta!AP91*HTOCOEF!AP91</f>
        <v>3866</v>
      </c>
      <c r="AQ91" s="61">
        <f>+oferta!AQ91*HTOCOEF!AQ91</f>
        <v>2652</v>
      </c>
      <c r="AR91" s="61">
        <f>+oferta!AR91*HTOCOEF!AR91</f>
        <v>907</v>
      </c>
      <c r="AS91" s="61">
        <f>+oferta!AS91*HTOCOEF!AS91</f>
        <v>14296</v>
      </c>
      <c r="AT91" s="61">
        <f>+oferta!AT91*HTOCOEF!AT91</f>
        <v>4742</v>
      </c>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row>
    <row r="92" spans="1:91" s="59" customFormat="1" x14ac:dyDescent="0.3">
      <c r="A92" s="60" t="s">
        <v>224</v>
      </c>
      <c r="B92" s="61">
        <f>+oferta!B92*HTOCOEF!B92</f>
        <v>1763290</v>
      </c>
      <c r="C92" s="61">
        <f>+oferta!C92*HTOCOEF!C92</f>
        <v>296104</v>
      </c>
      <c r="D92" s="61">
        <f>+oferta!D92*HTOCOEF!D92</f>
        <v>344923</v>
      </c>
      <c r="E92" s="61">
        <f>+oferta!E92*HTOCOEF!E92</f>
        <v>241802</v>
      </c>
      <c r="F92" s="61">
        <f>+oferta!F92*HTOCOEF!F92</f>
        <v>302423</v>
      </c>
      <c r="G92" s="61">
        <f>+oferta!G92*HTOCOEF!G92</f>
        <v>135341</v>
      </c>
      <c r="H92" s="61">
        <f>+oferta!H92*HTOCOEF!H92</f>
        <v>115781</v>
      </c>
      <c r="I92" s="67">
        <f>+oferta!I92*HTOCOEF!I92</f>
        <v>57.55</v>
      </c>
      <c r="J92" s="67">
        <f>+oferta!J92*HTOCOEF!J92</f>
        <v>56</v>
      </c>
      <c r="K92" s="67">
        <f>+oferta!K92*HTOCOEF!K92</f>
        <v>65.59</v>
      </c>
      <c r="L92" s="67">
        <f>+oferta!L92*HTOCOEF!L92</f>
        <v>65.12</v>
      </c>
      <c r="M92" s="67">
        <f>+oferta!M92*HTOCOEF!M92</f>
        <v>56.53</v>
      </c>
      <c r="N92" s="67">
        <f>+oferta!N92*HTOCOEF!N92</f>
        <v>60.24</v>
      </c>
      <c r="O92" s="67">
        <f>+oferta!O92*HTOCOEF!O92</f>
        <v>64.83</v>
      </c>
      <c r="P92" s="61">
        <f>+oferta!P92*HTOCOEF!P92</f>
        <v>249961</v>
      </c>
      <c r="Q92" s="61">
        <f>+oferta!Q92*HTOCOEF!Q92</f>
        <v>40544</v>
      </c>
      <c r="R92" s="61">
        <f>+oferta!R92*HTOCOEF!R92</f>
        <v>54420</v>
      </c>
      <c r="S92" s="61">
        <f>+oferta!S92*HTOCOEF!S92</f>
        <v>46060</v>
      </c>
      <c r="T92" s="61">
        <f>+oferta!T92*HTOCOEF!T92</f>
        <v>39915</v>
      </c>
      <c r="U92" s="61">
        <f>+oferta!U92*HTOCOEF!U92</f>
        <v>16888</v>
      </c>
      <c r="V92" s="61">
        <f>+oferta!V92*HTOCOEF!V92</f>
        <v>14994</v>
      </c>
      <c r="W92" s="61">
        <f>+oferta!W92*HTOCOEF!W92</f>
        <v>36121</v>
      </c>
      <c r="X92" s="61">
        <f>+oferta!X92*HTOCOEF!X92</f>
        <v>48988</v>
      </c>
      <c r="Y92" s="61">
        <f>+oferta!Y92*HTOCOEF!Y92</f>
        <v>11637</v>
      </c>
      <c r="Z92" s="61">
        <f>+oferta!Z92*HTOCOEF!Z92</f>
        <v>32400</v>
      </c>
      <c r="AA92" s="61">
        <f>+oferta!AA92*HTOCOEF!AA92</f>
        <v>28869</v>
      </c>
      <c r="AB92" s="61">
        <f>+oferta!AB92*HTOCOEF!AB92</f>
        <v>8544</v>
      </c>
      <c r="AC92" s="61">
        <f>+oferta!AC92*HTOCOEF!AC92</f>
        <v>97832</v>
      </c>
      <c r="AD92" s="61">
        <f>+oferta!AD92*HTOCOEF!AD92</f>
        <v>31712</v>
      </c>
      <c r="AE92" s="67">
        <f>+oferta!AE92*HTOCOEF!AE92</f>
        <v>37.270000000000003</v>
      </c>
      <c r="AF92" s="67">
        <f>+oferta!AF92*HTOCOEF!AF92</f>
        <v>50.78</v>
      </c>
      <c r="AG92" s="67">
        <f>+oferta!AG92*HTOCOEF!AG92</f>
        <v>60.44</v>
      </c>
      <c r="AH92" s="67">
        <f>+oferta!AH92*HTOCOEF!AH92</f>
        <v>57.17</v>
      </c>
      <c r="AI92" s="67">
        <f>+oferta!AI92*HTOCOEF!AI92</f>
        <v>46.54</v>
      </c>
      <c r="AJ92" s="67">
        <f>+oferta!AJ92*HTOCOEF!AJ92</f>
        <v>34.49</v>
      </c>
      <c r="AK92" s="67">
        <f>+oferta!AK92*HTOCOEF!AK92</f>
        <v>64.47</v>
      </c>
      <c r="AL92" s="67">
        <f>+oferta!AL92*HTOCOEF!AL92</f>
        <v>70.84</v>
      </c>
      <c r="AM92" s="61">
        <f>+oferta!AM92*HTOCOEF!AM92</f>
        <v>3465</v>
      </c>
      <c r="AN92" s="61">
        <f>+oferta!AN92*HTOCOEF!AN92</f>
        <v>6923</v>
      </c>
      <c r="AO92" s="61">
        <f>+oferta!AO92*HTOCOEF!AO92</f>
        <v>1429</v>
      </c>
      <c r="AP92" s="61">
        <f>+oferta!AP92*HTOCOEF!AP92</f>
        <v>3633</v>
      </c>
      <c r="AQ92" s="61">
        <f>+oferta!AQ92*HTOCOEF!AQ92</f>
        <v>3657</v>
      </c>
      <c r="AR92" s="61">
        <f>+oferta!AR92*HTOCOEF!AR92</f>
        <v>907</v>
      </c>
      <c r="AS92" s="61">
        <f>+oferta!AS92*HTOCOEF!AS92</f>
        <v>15763</v>
      </c>
      <c r="AT92" s="61">
        <f>+oferta!AT92*HTOCOEF!AT92</f>
        <v>4767</v>
      </c>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row>
    <row r="93" spans="1:91" s="59" customFormat="1" x14ac:dyDescent="0.3">
      <c r="A93" s="60" t="s">
        <v>225</v>
      </c>
      <c r="B93" s="61">
        <f>+oferta!B93*HTOCOEF!B93</f>
        <v>1828062</v>
      </c>
      <c r="C93" s="61">
        <f>+oferta!C93*HTOCOEF!C93</f>
        <v>306459</v>
      </c>
      <c r="D93" s="61">
        <f>+oferta!D93*HTOCOEF!D93</f>
        <v>360084</v>
      </c>
      <c r="E93" s="61">
        <f>+oferta!E93*HTOCOEF!E93</f>
        <v>244853</v>
      </c>
      <c r="F93" s="61">
        <f>+oferta!F93*HTOCOEF!F93</f>
        <v>323829</v>
      </c>
      <c r="G93" s="61">
        <f>+oferta!G93*HTOCOEF!G93</f>
        <v>140521</v>
      </c>
      <c r="H93" s="61">
        <f>+oferta!H93*HTOCOEF!H93</f>
        <v>114960</v>
      </c>
      <c r="I93" s="67">
        <f>+oferta!I93*HTOCOEF!I93</f>
        <v>65.739999999999995</v>
      </c>
      <c r="J93" s="67">
        <f>+oferta!J93*HTOCOEF!J93</f>
        <v>61</v>
      </c>
      <c r="K93" s="67">
        <f>+oferta!K93*HTOCOEF!K93</f>
        <v>82.27</v>
      </c>
      <c r="L93" s="67">
        <f>+oferta!L93*HTOCOEF!L93</f>
        <v>72.41</v>
      </c>
      <c r="M93" s="67">
        <f>+oferta!M93*HTOCOEF!M93</f>
        <v>67.45</v>
      </c>
      <c r="N93" s="67">
        <f>+oferta!N93*HTOCOEF!N93</f>
        <v>67.38</v>
      </c>
      <c r="O93" s="67">
        <f>+oferta!O93*HTOCOEF!O93</f>
        <v>66.8</v>
      </c>
      <c r="P93" s="61">
        <f>+oferta!P93*HTOCOEF!P93</f>
        <v>268005</v>
      </c>
      <c r="Q93" s="61">
        <f>+oferta!Q93*HTOCOEF!Q93</f>
        <v>44396</v>
      </c>
      <c r="R93" s="61">
        <f>+oferta!R93*HTOCOEF!R93</f>
        <v>60350</v>
      </c>
      <c r="S93" s="61">
        <f>+oferta!S93*HTOCOEF!S93</f>
        <v>46825</v>
      </c>
      <c r="T93" s="61">
        <f>+oferta!T93*HTOCOEF!T93</f>
        <v>43608</v>
      </c>
      <c r="U93" s="61">
        <f>+oferta!U93*HTOCOEF!U93</f>
        <v>18908</v>
      </c>
      <c r="V93" s="61">
        <f>+oferta!V93*HTOCOEF!V93</f>
        <v>14769</v>
      </c>
      <c r="W93" s="61">
        <f>+oferta!W93*HTOCOEF!W93</f>
        <v>42551</v>
      </c>
      <c r="X93" s="61">
        <f>+oferta!X93*HTOCOEF!X93</f>
        <v>50246</v>
      </c>
      <c r="Y93" s="61">
        <f>+oferta!Y93*HTOCOEF!Y93</f>
        <v>11609</v>
      </c>
      <c r="Z93" s="61">
        <f>+oferta!Z93*HTOCOEF!Z93</f>
        <v>33182</v>
      </c>
      <c r="AA93" s="61">
        <f>+oferta!AA93*HTOCOEF!AA93</f>
        <v>29378</v>
      </c>
      <c r="AB93" s="61">
        <f>+oferta!AB93*HTOCOEF!AB93</f>
        <v>8446</v>
      </c>
      <c r="AC93" s="61">
        <f>+oferta!AC93*HTOCOEF!AC93</f>
        <v>99342</v>
      </c>
      <c r="AD93" s="61">
        <f>+oferta!AD93*HTOCOEF!AD93</f>
        <v>31704</v>
      </c>
      <c r="AE93" s="67">
        <f>+oferta!AE93*HTOCOEF!AE93</f>
        <v>51.37</v>
      </c>
      <c r="AF93" s="67">
        <f>+oferta!AF93*HTOCOEF!AF93</f>
        <v>60.26</v>
      </c>
      <c r="AG93" s="67">
        <f>+oferta!AG93*HTOCOEF!AG93</f>
        <v>49.88</v>
      </c>
      <c r="AH93" s="67">
        <f>+oferta!AH93*HTOCOEF!AH93</f>
        <v>56.79</v>
      </c>
      <c r="AI93" s="67">
        <f>+oferta!AI93*HTOCOEF!AI93</f>
        <v>57.12</v>
      </c>
      <c r="AJ93" s="67">
        <f>+oferta!AJ93*HTOCOEF!AJ93</f>
        <v>32.42</v>
      </c>
      <c r="AK93" s="67">
        <f>+oferta!AK93*HTOCOEF!AK93</f>
        <v>70.599999999999994</v>
      </c>
      <c r="AL93" s="67">
        <f>+oferta!AL93*HTOCOEF!AL93</f>
        <v>64.67</v>
      </c>
      <c r="AM93" s="61">
        <f>+oferta!AM93*HTOCOEF!AM93</f>
        <v>4698</v>
      </c>
      <c r="AN93" s="61">
        <f>+oferta!AN93*HTOCOEF!AN93</f>
        <v>7895</v>
      </c>
      <c r="AO93" s="61">
        <f>+oferta!AO93*HTOCOEF!AO93</f>
        <v>1391</v>
      </c>
      <c r="AP93" s="61">
        <f>+oferta!AP93*HTOCOEF!AP93</f>
        <v>3789</v>
      </c>
      <c r="AQ93" s="61">
        <f>+oferta!AQ93*HTOCOEF!AQ93</f>
        <v>3922</v>
      </c>
      <c r="AR93" s="61">
        <f>+oferta!AR93*HTOCOEF!AR93</f>
        <v>925</v>
      </c>
      <c r="AS93" s="61">
        <f>+oferta!AS93*HTOCOEF!AS93</f>
        <v>17034</v>
      </c>
      <c r="AT93" s="61">
        <f>+oferta!AT93*HTOCOEF!AT93</f>
        <v>4741</v>
      </c>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row>
    <row r="94" spans="1:91" s="59" customFormat="1" x14ac:dyDescent="0.3">
      <c r="A94" s="60" t="s">
        <v>226</v>
      </c>
      <c r="B94" s="61">
        <f>+oferta!B94*HTOCOEF!B94</f>
        <v>1858875</v>
      </c>
      <c r="C94" s="61">
        <f>+oferta!C94*HTOCOEF!C94</f>
        <v>308922</v>
      </c>
      <c r="D94" s="61">
        <f>+oferta!D94*HTOCOEF!D94</f>
        <v>360786</v>
      </c>
      <c r="E94" s="61">
        <f>+oferta!E94*HTOCOEF!E94</f>
        <v>248287</v>
      </c>
      <c r="F94" s="61">
        <f>+oferta!F94*HTOCOEF!F94</f>
        <v>333862</v>
      </c>
      <c r="G94" s="61">
        <f>+oferta!G94*HTOCOEF!G94</f>
        <v>143515</v>
      </c>
      <c r="H94" s="61">
        <f>+oferta!H94*HTOCOEF!H94</f>
        <v>114151</v>
      </c>
      <c r="I94" s="67">
        <f>+oferta!I94*HTOCOEF!I94</f>
        <v>71.13</v>
      </c>
      <c r="J94" s="67">
        <f>+oferta!J94*HTOCOEF!J94</f>
        <v>67.53</v>
      </c>
      <c r="K94" s="67">
        <f>+oferta!K94*HTOCOEF!K94</f>
        <v>88.58</v>
      </c>
      <c r="L94" s="67">
        <f>+oferta!L94*HTOCOEF!L94</f>
        <v>77.87</v>
      </c>
      <c r="M94" s="67">
        <f>+oferta!M94*HTOCOEF!M94</f>
        <v>73.680000000000007</v>
      </c>
      <c r="N94" s="67">
        <f>+oferta!N94*HTOCOEF!N94</f>
        <v>73.92</v>
      </c>
      <c r="O94" s="67">
        <f>+oferta!O94*HTOCOEF!O94</f>
        <v>63.49</v>
      </c>
      <c r="P94" s="61">
        <f>+oferta!P94*HTOCOEF!P94</f>
        <v>282603</v>
      </c>
      <c r="Q94" s="61">
        <f>+oferta!Q94*HTOCOEF!Q94</f>
        <v>48014</v>
      </c>
      <c r="R94" s="61">
        <f>+oferta!R94*HTOCOEF!R94</f>
        <v>62653</v>
      </c>
      <c r="S94" s="61">
        <f>+oferta!S94*HTOCOEF!S94</f>
        <v>47878</v>
      </c>
      <c r="T94" s="61">
        <f>+oferta!T94*HTOCOEF!T94</f>
        <v>46363</v>
      </c>
      <c r="U94" s="61">
        <f>+oferta!U94*HTOCOEF!U94</f>
        <v>20238</v>
      </c>
      <c r="V94" s="61">
        <f>+oferta!V94*HTOCOEF!V94</f>
        <v>14816</v>
      </c>
      <c r="W94" s="61">
        <f>+oferta!W94*HTOCOEF!W94</f>
        <v>43520</v>
      </c>
      <c r="X94" s="61">
        <f>+oferta!X94*HTOCOEF!X94</f>
        <v>50933</v>
      </c>
      <c r="Y94" s="61">
        <f>+oferta!Y94*HTOCOEF!Y94</f>
        <v>11398</v>
      </c>
      <c r="Z94" s="61">
        <f>+oferta!Z94*HTOCOEF!Z94</f>
        <v>33538</v>
      </c>
      <c r="AA94" s="61">
        <f>+oferta!AA94*HTOCOEF!AA94</f>
        <v>28882</v>
      </c>
      <c r="AB94" s="61">
        <f>+oferta!AB94*HTOCOEF!AB94</f>
        <v>8449</v>
      </c>
      <c r="AC94" s="61">
        <f>+oferta!AC94*HTOCOEF!AC94</f>
        <v>101143</v>
      </c>
      <c r="AD94" s="61">
        <f>+oferta!AD94*HTOCOEF!AD94</f>
        <v>31058</v>
      </c>
      <c r="AE94" s="67">
        <f>+oferta!AE94*HTOCOEF!AE94</f>
        <v>67.66</v>
      </c>
      <c r="AF94" s="67">
        <f>+oferta!AF94*HTOCOEF!AF94</f>
        <v>72.36</v>
      </c>
      <c r="AG94" s="67">
        <f>+oferta!AG94*HTOCOEF!AG94</f>
        <v>42.91</v>
      </c>
      <c r="AH94" s="67">
        <f>+oferta!AH94*HTOCOEF!AH94</f>
        <v>55.96</v>
      </c>
      <c r="AI94" s="67">
        <f>+oferta!AI94*HTOCOEF!AI94</f>
        <v>73.06</v>
      </c>
      <c r="AJ94" s="67">
        <f>+oferta!AJ94*HTOCOEF!AJ94</f>
        <v>33.229999999999997</v>
      </c>
      <c r="AK94" s="67">
        <f>+oferta!AK94*HTOCOEF!AK94</f>
        <v>76</v>
      </c>
      <c r="AL94" s="67">
        <f>+oferta!AL94*HTOCOEF!AL94</f>
        <v>57.6</v>
      </c>
      <c r="AM94" s="61">
        <f>+oferta!AM94*HTOCOEF!AM94</f>
        <v>5378</v>
      </c>
      <c r="AN94" s="61">
        <f>+oferta!AN94*HTOCOEF!AN94</f>
        <v>8639</v>
      </c>
      <c r="AO94" s="61">
        <f>+oferta!AO94*HTOCOEF!AO94</f>
        <v>1372</v>
      </c>
      <c r="AP94" s="61">
        <f>+oferta!AP94*HTOCOEF!AP94</f>
        <v>3846</v>
      </c>
      <c r="AQ94" s="61">
        <f>+oferta!AQ94*HTOCOEF!AQ94</f>
        <v>4818</v>
      </c>
      <c r="AR94" s="61">
        <f>+oferta!AR94*HTOCOEF!AR94</f>
        <v>902</v>
      </c>
      <c r="AS94" s="61">
        <f>+oferta!AS94*HTOCOEF!AS94</f>
        <v>18210</v>
      </c>
      <c r="AT94" s="61">
        <f>+oferta!AT94*HTOCOEF!AT94</f>
        <v>4848</v>
      </c>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row>
    <row r="95" spans="1:91" s="59" customFormat="1" x14ac:dyDescent="0.3">
      <c r="A95" s="60" t="s">
        <v>227</v>
      </c>
      <c r="B95" s="61">
        <f>+oferta!B95*HTOCOEF!B95</f>
        <v>1856265</v>
      </c>
      <c r="C95" s="61">
        <f>+oferta!C95*HTOCOEF!C95</f>
        <v>309875</v>
      </c>
      <c r="D95" s="61">
        <f>+oferta!D95*HTOCOEF!D95</f>
        <v>360512</v>
      </c>
      <c r="E95" s="61">
        <f>+oferta!E95*HTOCOEF!E95</f>
        <v>249944</v>
      </c>
      <c r="F95" s="61">
        <f>+oferta!F95*HTOCOEF!F95</f>
        <v>332952</v>
      </c>
      <c r="G95" s="61">
        <f>+oferta!G95*HTOCOEF!G95</f>
        <v>143237</v>
      </c>
      <c r="H95" s="61">
        <f>+oferta!H95*HTOCOEF!H95</f>
        <v>110710</v>
      </c>
      <c r="I95" s="67">
        <f>+oferta!I95*HTOCOEF!I95</f>
        <v>76.86</v>
      </c>
      <c r="J95" s="67">
        <f>+oferta!J95*HTOCOEF!J95</f>
        <v>75.19</v>
      </c>
      <c r="K95" s="67">
        <f>+oferta!K95*HTOCOEF!K95</f>
        <v>90.67</v>
      </c>
      <c r="L95" s="67">
        <f>+oferta!L95*HTOCOEF!L95</f>
        <v>80.89</v>
      </c>
      <c r="M95" s="67">
        <f>+oferta!M95*HTOCOEF!M95</f>
        <v>80.16</v>
      </c>
      <c r="N95" s="67">
        <f>+oferta!N95*HTOCOEF!N95</f>
        <v>79.680000000000007</v>
      </c>
      <c r="O95" s="67">
        <f>+oferta!O95*HTOCOEF!O95</f>
        <v>58.09</v>
      </c>
      <c r="P95" s="61">
        <f>+oferta!P95*HTOCOEF!P95</f>
        <v>286262</v>
      </c>
      <c r="Q95" s="61">
        <f>+oferta!Q95*HTOCOEF!Q95</f>
        <v>49466</v>
      </c>
      <c r="R95" s="61">
        <f>+oferta!R95*HTOCOEF!R95</f>
        <v>62964</v>
      </c>
      <c r="S95" s="61">
        <f>+oferta!S95*HTOCOEF!S95</f>
        <v>48087</v>
      </c>
      <c r="T95" s="61">
        <f>+oferta!T95*HTOCOEF!T95</f>
        <v>47032</v>
      </c>
      <c r="U95" s="61">
        <f>+oferta!U95*HTOCOEF!U95</f>
        <v>20611</v>
      </c>
      <c r="V95" s="61">
        <f>+oferta!V95*HTOCOEF!V95</f>
        <v>14434</v>
      </c>
      <c r="W95" s="61">
        <f>+oferta!W95*HTOCOEF!W95</f>
        <v>43596</v>
      </c>
      <c r="X95" s="61">
        <f>+oferta!X95*HTOCOEF!X95</f>
        <v>51548</v>
      </c>
      <c r="Y95" s="61">
        <f>+oferta!Y95*HTOCOEF!Y95</f>
        <v>10740</v>
      </c>
      <c r="Z95" s="61">
        <f>+oferta!Z95*HTOCOEF!Z95</f>
        <v>33927</v>
      </c>
      <c r="AA95" s="61">
        <f>+oferta!AA95*HTOCOEF!AA95</f>
        <v>28943</v>
      </c>
      <c r="AB95" s="61">
        <f>+oferta!AB95*HTOCOEF!AB95</f>
        <v>8350</v>
      </c>
      <c r="AC95" s="61">
        <f>+oferta!AC95*HTOCOEF!AC95</f>
        <v>101757</v>
      </c>
      <c r="AD95" s="61">
        <f>+oferta!AD95*HTOCOEF!AD95</f>
        <v>31014</v>
      </c>
      <c r="AE95" s="67">
        <f>+oferta!AE95*HTOCOEF!AE95</f>
        <v>75.55</v>
      </c>
      <c r="AF95" s="67">
        <f>+oferta!AF95*HTOCOEF!AF95</f>
        <v>81.42</v>
      </c>
      <c r="AG95" s="67">
        <f>+oferta!AG95*HTOCOEF!AG95</f>
        <v>52.78</v>
      </c>
      <c r="AH95" s="67">
        <f>+oferta!AH95*HTOCOEF!AH95</f>
        <v>65.239999999999995</v>
      </c>
      <c r="AI95" s="67">
        <f>+oferta!AI95*HTOCOEF!AI95</f>
        <v>81.36</v>
      </c>
      <c r="AJ95" s="67">
        <f>+oferta!AJ95*HTOCOEF!AJ95</f>
        <v>39.36</v>
      </c>
      <c r="AK95" s="67">
        <f>+oferta!AK95*HTOCOEF!AK95</f>
        <v>81.8</v>
      </c>
      <c r="AL95" s="67">
        <f>+oferta!AL95*HTOCOEF!AL95</f>
        <v>65.22</v>
      </c>
      <c r="AM95" s="61">
        <f>+oferta!AM95*HTOCOEF!AM95</f>
        <v>5520</v>
      </c>
      <c r="AN95" s="61">
        <f>+oferta!AN95*HTOCOEF!AN95</f>
        <v>8922</v>
      </c>
      <c r="AO95" s="61">
        <f>+oferta!AO95*HTOCOEF!AO95</f>
        <v>1313</v>
      </c>
      <c r="AP95" s="61">
        <f>+oferta!AP95*HTOCOEF!AP95</f>
        <v>4015</v>
      </c>
      <c r="AQ95" s="61">
        <f>+oferta!AQ95*HTOCOEF!AQ95</f>
        <v>5156</v>
      </c>
      <c r="AR95" s="61">
        <f>+oferta!AR95*HTOCOEF!AR95</f>
        <v>961</v>
      </c>
      <c r="AS95" s="61">
        <f>+oferta!AS95*HTOCOEF!AS95</f>
        <v>18921</v>
      </c>
      <c r="AT95" s="61">
        <f>+oferta!AT95*HTOCOEF!AT95</f>
        <v>4657</v>
      </c>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row>
    <row r="96" spans="1:91" s="59" customFormat="1" x14ac:dyDescent="0.3">
      <c r="A96" s="60" t="s">
        <v>228</v>
      </c>
      <c r="B96" s="61">
        <f>+oferta!B96*HTOCOEF!B96</f>
        <v>1832824</v>
      </c>
      <c r="C96" s="61">
        <f>+oferta!C96*HTOCOEF!C96</f>
        <v>306834</v>
      </c>
      <c r="D96" s="61">
        <f>+oferta!D96*HTOCOEF!D96</f>
        <v>360788</v>
      </c>
      <c r="E96" s="61">
        <f>+oferta!E96*HTOCOEF!E96</f>
        <v>249826</v>
      </c>
      <c r="F96" s="61">
        <f>+oferta!F96*HTOCOEF!F96</f>
        <v>320904</v>
      </c>
      <c r="G96" s="61">
        <f>+oferta!G96*HTOCOEF!G96</f>
        <v>141714</v>
      </c>
      <c r="H96" s="61">
        <f>+oferta!H96*HTOCOEF!H96</f>
        <v>114861</v>
      </c>
      <c r="I96" s="67">
        <f>+oferta!I96*HTOCOEF!I96</f>
        <v>67.09</v>
      </c>
      <c r="J96" s="67">
        <f>+oferta!J96*HTOCOEF!J96</f>
        <v>64.62</v>
      </c>
      <c r="K96" s="67">
        <f>+oferta!K96*HTOCOEF!K96</f>
        <v>81.61</v>
      </c>
      <c r="L96" s="67">
        <f>+oferta!L96*HTOCOEF!L96</f>
        <v>73.89</v>
      </c>
      <c r="M96" s="67">
        <f>+oferta!M96*HTOCOEF!M96</f>
        <v>66.45</v>
      </c>
      <c r="N96" s="67">
        <f>+oferta!N96*HTOCOEF!N96</f>
        <v>67.959999999999994</v>
      </c>
      <c r="O96" s="67">
        <f>+oferta!O96*HTOCOEF!O96</f>
        <v>65.42</v>
      </c>
      <c r="P96" s="61">
        <f>+oferta!P96*HTOCOEF!P96</f>
        <v>274309</v>
      </c>
      <c r="Q96" s="61">
        <f>+oferta!Q96*HTOCOEF!Q96</f>
        <v>46343</v>
      </c>
      <c r="R96" s="61">
        <f>+oferta!R96*HTOCOEF!R96</f>
        <v>60663</v>
      </c>
      <c r="S96" s="61">
        <f>+oferta!S96*HTOCOEF!S96</f>
        <v>48402</v>
      </c>
      <c r="T96" s="61">
        <f>+oferta!T96*HTOCOEF!T96</f>
        <v>43933</v>
      </c>
      <c r="U96" s="61">
        <f>+oferta!U96*HTOCOEF!U96</f>
        <v>19231</v>
      </c>
      <c r="V96" s="61">
        <f>+oferta!V96*HTOCOEF!V96</f>
        <v>14979</v>
      </c>
      <c r="W96" s="61">
        <f>+oferta!W96*HTOCOEF!W96</f>
        <v>41310</v>
      </c>
      <c r="X96" s="61">
        <f>+oferta!X96*HTOCOEF!X96</f>
        <v>50746</v>
      </c>
      <c r="Y96" s="61">
        <f>+oferta!Y96*HTOCOEF!Y96</f>
        <v>10998</v>
      </c>
      <c r="Z96" s="61">
        <f>+oferta!Z96*HTOCOEF!Z96</f>
        <v>33068</v>
      </c>
      <c r="AA96" s="61">
        <f>+oferta!AA96*HTOCOEF!AA96</f>
        <v>28443</v>
      </c>
      <c r="AB96" s="61">
        <f>+oferta!AB96*HTOCOEF!AB96</f>
        <v>8390</v>
      </c>
      <c r="AC96" s="61">
        <f>+oferta!AC96*HTOCOEF!AC96</f>
        <v>101645</v>
      </c>
      <c r="AD96" s="61">
        <f>+oferta!AD96*HTOCOEF!AD96</f>
        <v>32234</v>
      </c>
      <c r="AE96" s="67">
        <f>+oferta!AE96*HTOCOEF!AE96</f>
        <v>55.53</v>
      </c>
      <c r="AF96" s="67">
        <f>+oferta!AF96*HTOCOEF!AF96</f>
        <v>65.760000000000005</v>
      </c>
      <c r="AG96" s="67">
        <f>+oferta!AG96*HTOCOEF!AG96</f>
        <v>53.2</v>
      </c>
      <c r="AH96" s="67">
        <f>+oferta!AH96*HTOCOEF!AH96</f>
        <v>61.86</v>
      </c>
      <c r="AI96" s="67">
        <f>+oferta!AI96*HTOCOEF!AI96</f>
        <v>62.48</v>
      </c>
      <c r="AJ96" s="67">
        <f>+oferta!AJ96*HTOCOEF!AJ96</f>
        <v>33.950000000000003</v>
      </c>
      <c r="AK96" s="67">
        <f>+oferta!AK96*HTOCOEF!AK96</f>
        <v>72.08</v>
      </c>
      <c r="AL96" s="67">
        <f>+oferta!AL96*HTOCOEF!AL96</f>
        <v>67.48</v>
      </c>
      <c r="AM96" s="61">
        <f>+oferta!AM96*HTOCOEF!AM96</f>
        <v>4643</v>
      </c>
      <c r="AN96" s="61">
        <f>+oferta!AN96*HTOCOEF!AN96</f>
        <v>8294</v>
      </c>
      <c r="AO96" s="61">
        <f>+oferta!AO96*HTOCOEF!AO96</f>
        <v>1368</v>
      </c>
      <c r="AP96" s="61">
        <f>+oferta!AP96*HTOCOEF!AP96</f>
        <v>3845</v>
      </c>
      <c r="AQ96" s="61">
        <f>+oferta!AQ96*HTOCOEF!AQ96</f>
        <v>4394</v>
      </c>
      <c r="AR96" s="61">
        <f>+oferta!AR96*HTOCOEF!AR96</f>
        <v>962</v>
      </c>
      <c r="AS96" s="61">
        <f>+oferta!AS96*HTOCOEF!AS96</f>
        <v>17826</v>
      </c>
      <c r="AT96" s="61">
        <f>+oferta!AT96*HTOCOEF!AT96</f>
        <v>5011</v>
      </c>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row>
    <row r="97" spans="1:91" s="59" customFormat="1" x14ac:dyDescent="0.3">
      <c r="A97" s="60" t="s">
        <v>229</v>
      </c>
      <c r="B97" s="61">
        <f>+oferta!B97*HTOCOEF!B97</f>
        <v>1652205</v>
      </c>
      <c r="C97" s="61">
        <f>+oferta!C97*HTOCOEF!C97</f>
        <v>277615</v>
      </c>
      <c r="D97" s="61">
        <f>+oferta!D97*HTOCOEF!D97</f>
        <v>290533</v>
      </c>
      <c r="E97" s="61">
        <f>+oferta!E97*HTOCOEF!E97</f>
        <v>251910</v>
      </c>
      <c r="F97" s="61">
        <f>+oferta!F97*HTOCOEF!F97</f>
        <v>263099</v>
      </c>
      <c r="G97" s="61">
        <f>+oferta!G97*HTOCOEF!G97</f>
        <v>132924</v>
      </c>
      <c r="H97" s="61">
        <f>+oferta!H97*HTOCOEF!H97</f>
        <v>115419</v>
      </c>
      <c r="I97" s="67">
        <f>+oferta!I97*HTOCOEF!I97</f>
        <v>58.34</v>
      </c>
      <c r="J97" s="67">
        <f>+oferta!J97*HTOCOEF!J97</f>
        <v>54.97</v>
      </c>
      <c r="K97" s="67">
        <f>+oferta!K97*HTOCOEF!K97</f>
        <v>63.46</v>
      </c>
      <c r="L97" s="67">
        <f>+oferta!L97*HTOCOEF!L97</f>
        <v>71.63</v>
      </c>
      <c r="M97" s="67">
        <f>+oferta!M97*HTOCOEF!M97</f>
        <v>58.08</v>
      </c>
      <c r="N97" s="67">
        <f>+oferta!N97*HTOCOEF!N97</f>
        <v>59.59</v>
      </c>
      <c r="O97" s="67">
        <f>+oferta!O97*HTOCOEF!O97</f>
        <v>65.42</v>
      </c>
      <c r="P97" s="61">
        <f>+oferta!P97*HTOCOEF!P97</f>
        <v>237026</v>
      </c>
      <c r="Q97" s="61">
        <f>+oferta!Q97*HTOCOEF!Q97</f>
        <v>39280</v>
      </c>
      <c r="R97" s="61">
        <f>+oferta!R97*HTOCOEF!R97</f>
        <v>44345</v>
      </c>
      <c r="S97" s="61">
        <f>+oferta!S97*HTOCOEF!S97</f>
        <v>48233</v>
      </c>
      <c r="T97" s="61">
        <f>+oferta!T97*HTOCOEF!T97</f>
        <v>36198</v>
      </c>
      <c r="U97" s="61">
        <f>+oferta!U97*HTOCOEF!U97</f>
        <v>16764</v>
      </c>
      <c r="V97" s="61">
        <f>+oferta!V97*HTOCOEF!V97</f>
        <v>15127</v>
      </c>
      <c r="W97" s="61">
        <f>+oferta!W97*HTOCOEF!W97</f>
        <v>26143</v>
      </c>
      <c r="X97" s="61">
        <f>+oferta!X97*HTOCOEF!X97</f>
        <v>47079</v>
      </c>
      <c r="Y97" s="61">
        <f>+oferta!Y97*HTOCOEF!Y97</f>
        <v>11372</v>
      </c>
      <c r="Z97" s="61">
        <f>+oferta!Z97*HTOCOEF!Z97</f>
        <v>31897</v>
      </c>
      <c r="AA97" s="61">
        <f>+oferta!AA97*HTOCOEF!AA97</f>
        <v>21646</v>
      </c>
      <c r="AB97" s="61">
        <f>+oferta!AB97*HTOCOEF!AB97</f>
        <v>8518</v>
      </c>
      <c r="AC97" s="61">
        <f>+oferta!AC97*HTOCOEF!AC97</f>
        <v>98354</v>
      </c>
      <c r="AD97" s="61">
        <f>+oferta!AD97*HTOCOEF!AD97</f>
        <v>32606</v>
      </c>
      <c r="AE97" s="67">
        <f>+oferta!AE97*HTOCOEF!AE97</f>
        <v>36.520000000000003</v>
      </c>
      <c r="AF97" s="67">
        <f>+oferta!AF97*HTOCOEF!AF97</f>
        <v>48.57</v>
      </c>
      <c r="AG97" s="67">
        <f>+oferta!AG97*HTOCOEF!AG97</f>
        <v>53.81</v>
      </c>
      <c r="AH97" s="67">
        <f>+oferta!AH97*HTOCOEF!AH97</f>
        <v>58.26</v>
      </c>
      <c r="AI97" s="67">
        <f>+oferta!AI97*HTOCOEF!AI97</f>
        <v>37.21</v>
      </c>
      <c r="AJ97" s="67">
        <f>+oferta!AJ97*HTOCOEF!AJ97</f>
        <v>33.119999999999997</v>
      </c>
      <c r="AK97" s="67">
        <f>+oferta!AK97*HTOCOEF!AK97</f>
        <v>63.35</v>
      </c>
      <c r="AL97" s="67">
        <f>+oferta!AL97*HTOCOEF!AL97</f>
        <v>68.38</v>
      </c>
      <c r="AM97" s="61">
        <f>+oferta!AM97*HTOCOEF!AM97</f>
        <v>2653</v>
      </c>
      <c r="AN97" s="61">
        <f>+oferta!AN97*HTOCOEF!AN97</f>
        <v>6906</v>
      </c>
      <c r="AO97" s="61">
        <f>+oferta!AO97*HTOCOEF!AO97</f>
        <v>1388</v>
      </c>
      <c r="AP97" s="61">
        <f>+oferta!AP97*HTOCOEF!AP97</f>
        <v>3590</v>
      </c>
      <c r="AQ97" s="61">
        <f>+oferta!AQ97*HTOCOEF!AQ97</f>
        <v>2756</v>
      </c>
      <c r="AR97" s="61">
        <f>+oferta!AR97*HTOCOEF!AR97</f>
        <v>966</v>
      </c>
      <c r="AS97" s="61">
        <f>+oferta!AS97*HTOCOEF!AS97</f>
        <v>16153</v>
      </c>
      <c r="AT97" s="61">
        <f>+oferta!AT97*HTOCOEF!AT97</f>
        <v>4868</v>
      </c>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row>
    <row r="98" spans="1:91" s="59" customFormat="1" x14ac:dyDescent="0.3">
      <c r="A98" s="60" t="s">
        <v>230</v>
      </c>
      <c r="B98" s="61">
        <f>+oferta!B98*HTOCOEF!B98</f>
        <v>1195724</v>
      </c>
      <c r="C98" s="61">
        <f>+oferta!C98*HTOCOEF!C98</f>
        <v>202818</v>
      </c>
      <c r="D98" s="61">
        <f>+oferta!D98*HTOCOEF!D98</f>
        <v>30029</v>
      </c>
      <c r="E98" s="61">
        <f>+oferta!E98*HTOCOEF!E98</f>
        <v>252916</v>
      </c>
      <c r="F98" s="61">
        <f>+oferta!F98*HTOCOEF!F98</f>
        <v>182108</v>
      </c>
      <c r="G98" s="61">
        <f>+oferta!G98*HTOCOEF!G98</f>
        <v>118499</v>
      </c>
      <c r="H98" s="61">
        <f>+oferta!H98*HTOCOEF!H98</f>
        <v>115747</v>
      </c>
      <c r="I98" s="67">
        <f>+oferta!I98*HTOCOEF!I98</f>
        <v>50.74</v>
      </c>
      <c r="J98" s="67">
        <f>+oferta!J98*HTOCOEF!J98</f>
        <v>45.73</v>
      </c>
      <c r="K98" s="67">
        <f>+oferta!K98*HTOCOEF!K98</f>
        <v>43.61</v>
      </c>
      <c r="L98" s="67">
        <f>+oferta!L98*HTOCOEF!L98</f>
        <v>70.37</v>
      </c>
      <c r="M98" s="67">
        <f>+oferta!M98*HTOCOEF!M98</f>
        <v>47.22</v>
      </c>
      <c r="N98" s="67">
        <f>+oferta!N98*HTOCOEF!N98</f>
        <v>52.57</v>
      </c>
      <c r="O98" s="67">
        <f>+oferta!O98*HTOCOEF!O98</f>
        <v>60.93</v>
      </c>
      <c r="P98" s="61">
        <f>+oferta!P98*HTOCOEF!P98</f>
        <v>169043</v>
      </c>
      <c r="Q98" s="61">
        <f>+oferta!Q98*HTOCOEF!Q98</f>
        <v>26746</v>
      </c>
      <c r="R98" s="61">
        <f>+oferta!R98*HTOCOEF!R98</f>
        <v>5358</v>
      </c>
      <c r="S98" s="61">
        <f>+oferta!S98*HTOCOEF!S98</f>
        <v>48048</v>
      </c>
      <c r="T98" s="61">
        <f>+oferta!T98*HTOCOEF!T98</f>
        <v>25849</v>
      </c>
      <c r="U98" s="61">
        <f>+oferta!U98*HTOCOEF!U98</f>
        <v>14476</v>
      </c>
      <c r="V98" s="61">
        <f>+oferta!V98*HTOCOEF!V98</f>
        <v>15094</v>
      </c>
      <c r="W98" s="61">
        <f>+oferta!W98*HTOCOEF!W98</f>
        <v>16763</v>
      </c>
      <c r="X98" s="61">
        <f>+oferta!X98*HTOCOEF!X98</f>
        <v>27151</v>
      </c>
      <c r="Y98" s="61">
        <f>+oferta!Y98*HTOCOEF!Y98</f>
        <v>11432</v>
      </c>
      <c r="Z98" s="61">
        <f>+oferta!Z98*HTOCOEF!Z98</f>
        <v>28205</v>
      </c>
      <c r="AA98" s="61">
        <f>+oferta!AA98*HTOCOEF!AA98</f>
        <v>9944</v>
      </c>
      <c r="AB98" s="61">
        <f>+oferta!AB98*HTOCOEF!AB98</f>
        <v>8406</v>
      </c>
      <c r="AC98" s="61">
        <f>+oferta!AC98*HTOCOEF!AC98</f>
        <v>68704</v>
      </c>
      <c r="AD98" s="61">
        <f>+oferta!AD98*HTOCOEF!AD98</f>
        <v>32212</v>
      </c>
      <c r="AE98" s="67">
        <f>+oferta!AE98*HTOCOEF!AE98</f>
        <v>30.15</v>
      </c>
      <c r="AF98" s="67">
        <f>+oferta!AF98*HTOCOEF!AF98</f>
        <v>35.15</v>
      </c>
      <c r="AG98" s="67">
        <f>+oferta!AG98*HTOCOEF!AG98</f>
        <v>44.99</v>
      </c>
      <c r="AH98" s="67">
        <f>+oferta!AH98*HTOCOEF!AH98</f>
        <v>48.56</v>
      </c>
      <c r="AI98" s="67">
        <f>+oferta!AI98*HTOCOEF!AI98</f>
        <v>37.380000000000003</v>
      </c>
      <c r="AJ98" s="67">
        <f>+oferta!AJ98*HTOCOEF!AJ98</f>
        <v>28.12</v>
      </c>
      <c r="AK98" s="67">
        <f>+oferta!AK98*HTOCOEF!AK98</f>
        <v>49.7</v>
      </c>
      <c r="AL98" s="67">
        <f>+oferta!AL98*HTOCOEF!AL98</f>
        <v>59.25</v>
      </c>
      <c r="AM98" s="61">
        <f>+oferta!AM98*HTOCOEF!AM98</f>
        <v>1607</v>
      </c>
      <c r="AN98" s="61">
        <f>+oferta!AN98*HTOCOEF!AN98</f>
        <v>3238</v>
      </c>
      <c r="AO98" s="61">
        <f>+oferta!AO98*HTOCOEF!AO98</f>
        <v>1378</v>
      </c>
      <c r="AP98" s="61">
        <f>+oferta!AP98*HTOCOEF!AP98</f>
        <v>2972</v>
      </c>
      <c r="AQ98" s="61">
        <f>+oferta!AQ98*HTOCOEF!AQ98</f>
        <v>950</v>
      </c>
      <c r="AR98" s="61">
        <f>+oferta!AR98*HTOCOEF!AR98</f>
        <v>956</v>
      </c>
      <c r="AS98" s="61">
        <f>+oferta!AS98*HTOCOEF!AS98</f>
        <v>10850</v>
      </c>
      <c r="AT98" s="61">
        <f>+oferta!AT98*HTOCOEF!AT98</f>
        <v>4796</v>
      </c>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row>
    <row r="99" spans="1:91" s="59" customFormat="1" x14ac:dyDescent="0.3">
      <c r="A99" s="60" t="s">
        <v>231</v>
      </c>
      <c r="B99" s="61">
        <f>+oferta!B99*HTOCOEF!B99</f>
        <v>1139411</v>
      </c>
      <c r="C99" s="61">
        <f>+oferta!C99*HTOCOEF!C99</f>
        <v>187861</v>
      </c>
      <c r="D99" s="61">
        <f>+oferta!D99*HTOCOEF!D99</f>
        <v>22621</v>
      </c>
      <c r="E99" s="61">
        <f>+oferta!E99*HTOCOEF!E99</f>
        <v>254526</v>
      </c>
      <c r="F99" s="61">
        <f>+oferta!F99*HTOCOEF!F99</f>
        <v>175848</v>
      </c>
      <c r="G99" s="61">
        <f>+oferta!G99*HTOCOEF!G99</f>
        <v>107916</v>
      </c>
      <c r="H99" s="61">
        <f>+oferta!H99*HTOCOEF!H99</f>
        <v>113524</v>
      </c>
      <c r="I99" s="67">
        <f>+oferta!I99*HTOCOEF!I99</f>
        <v>47.5</v>
      </c>
      <c r="J99" s="67">
        <f>+oferta!J99*HTOCOEF!J99</f>
        <v>41.87</v>
      </c>
      <c r="K99" s="67">
        <f>+oferta!K99*HTOCOEF!K99</f>
        <v>40.61</v>
      </c>
      <c r="L99" s="67">
        <f>+oferta!L99*HTOCOEF!L99</f>
        <v>67.760000000000005</v>
      </c>
      <c r="M99" s="67">
        <f>+oferta!M99*HTOCOEF!M99</f>
        <v>44.23</v>
      </c>
      <c r="N99" s="67">
        <f>+oferta!N99*HTOCOEF!N99</f>
        <v>43.79</v>
      </c>
      <c r="O99" s="67">
        <f>+oferta!O99*HTOCOEF!O99</f>
        <v>56.51</v>
      </c>
      <c r="P99" s="61">
        <f>+oferta!P99*HTOCOEF!P99</f>
        <v>161976</v>
      </c>
      <c r="Q99" s="61">
        <f>+oferta!Q99*HTOCOEF!Q99</f>
        <v>24476</v>
      </c>
      <c r="R99" s="61">
        <f>+oferta!R99*HTOCOEF!R99</f>
        <v>3990</v>
      </c>
      <c r="S99" s="61">
        <f>+oferta!S99*HTOCOEF!S99</f>
        <v>48366</v>
      </c>
      <c r="T99" s="61">
        <f>+oferta!T99*HTOCOEF!T99</f>
        <v>25383</v>
      </c>
      <c r="U99" s="61">
        <f>+oferta!U99*HTOCOEF!U99</f>
        <v>12780</v>
      </c>
      <c r="V99" s="61">
        <f>+oferta!V99*HTOCOEF!V99</f>
        <v>15117</v>
      </c>
      <c r="W99" s="61">
        <f>+oferta!W99*HTOCOEF!W99</f>
        <v>16424</v>
      </c>
      <c r="X99" s="61">
        <f>+oferta!X99*HTOCOEF!X99</f>
        <v>23869</v>
      </c>
      <c r="Y99" s="61">
        <f>+oferta!Y99*HTOCOEF!Y99</f>
        <v>11419</v>
      </c>
      <c r="Z99" s="61">
        <f>+oferta!Z99*HTOCOEF!Z99</f>
        <v>30180</v>
      </c>
      <c r="AA99" s="61">
        <f>+oferta!AA99*HTOCOEF!AA99</f>
        <v>6388</v>
      </c>
      <c r="AB99" s="61">
        <f>+oferta!AB99*HTOCOEF!AB99</f>
        <v>8039</v>
      </c>
      <c r="AC99" s="61">
        <f>+oferta!AC99*HTOCOEF!AC99</f>
        <v>59649</v>
      </c>
      <c r="AD99" s="61">
        <f>+oferta!AD99*HTOCOEF!AD99</f>
        <v>31894</v>
      </c>
      <c r="AE99" s="67">
        <f>+oferta!AE99*HTOCOEF!AE99</f>
        <v>25</v>
      </c>
      <c r="AF99" s="67">
        <f>+oferta!AF99*HTOCOEF!AF99</f>
        <v>31.28</v>
      </c>
      <c r="AG99" s="67">
        <f>+oferta!AG99*HTOCOEF!AG99</f>
        <v>42.66</v>
      </c>
      <c r="AH99" s="67">
        <f>+oferta!AH99*HTOCOEF!AH99</f>
        <v>48.27</v>
      </c>
      <c r="AI99" s="67">
        <f>+oferta!AI99*HTOCOEF!AI99</f>
        <v>33.47</v>
      </c>
      <c r="AJ99" s="67">
        <f>+oferta!AJ99*HTOCOEF!AJ99</f>
        <v>27.11</v>
      </c>
      <c r="AK99" s="67">
        <f>+oferta!AK99*HTOCOEF!AK99</f>
        <v>44.92</v>
      </c>
      <c r="AL99" s="67">
        <f>+oferta!AL99*HTOCOEF!AL99</f>
        <v>51.83</v>
      </c>
      <c r="AM99" s="61">
        <f>+oferta!AM99*HTOCOEF!AM99</f>
        <v>1504</v>
      </c>
      <c r="AN99" s="61">
        <f>+oferta!AN99*HTOCOEF!AN99</f>
        <v>2704</v>
      </c>
      <c r="AO99" s="61">
        <f>+oferta!AO99*HTOCOEF!AO99</f>
        <v>1387</v>
      </c>
      <c r="AP99" s="61">
        <f>+oferta!AP99*HTOCOEF!AP99</f>
        <v>3369</v>
      </c>
      <c r="AQ99" s="61">
        <f>+oferta!AQ99*HTOCOEF!AQ99</f>
        <v>661</v>
      </c>
      <c r="AR99" s="61">
        <f>+oferta!AR99*HTOCOEF!AR99</f>
        <v>865</v>
      </c>
      <c r="AS99" s="61">
        <f>+oferta!AS99*HTOCOEF!AS99</f>
        <v>9305</v>
      </c>
      <c r="AT99" s="61">
        <f>+oferta!AT99*HTOCOEF!AT99</f>
        <v>4682</v>
      </c>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row>
    <row r="100" spans="1:91" s="62" customFormat="1" x14ac:dyDescent="0.3">
      <c r="A100" s="60" t="s">
        <v>234</v>
      </c>
      <c r="B100" s="61">
        <f>+oferta!B100*HTOCOEF!B100</f>
        <v>1108607</v>
      </c>
      <c r="C100" s="61">
        <f>+oferta!C100*HTOCOEF!C100</f>
        <v>185626</v>
      </c>
      <c r="D100" s="61">
        <f>+oferta!D100*HTOCOEF!D100</f>
        <v>20149</v>
      </c>
      <c r="E100" s="61">
        <f>+oferta!E100*HTOCOEF!E100</f>
        <v>254493</v>
      </c>
      <c r="F100" s="61">
        <f>+oferta!F100*HTOCOEF!F100</f>
        <v>167200</v>
      </c>
      <c r="G100" s="61">
        <f>+oferta!G100*HTOCOEF!G100</f>
        <v>101816</v>
      </c>
      <c r="H100" s="61">
        <f>+oferta!H100*HTOCOEF!H100</f>
        <v>115468</v>
      </c>
      <c r="I100" s="67">
        <f>+oferta!I100*HTOCOEF!I100</f>
        <v>46.07</v>
      </c>
      <c r="J100" s="67">
        <f>+oferta!J100*HTOCOEF!J100</f>
        <v>40.42</v>
      </c>
      <c r="K100" s="67">
        <f>+oferta!K100*HTOCOEF!K100</f>
        <v>36.86</v>
      </c>
      <c r="L100" s="67">
        <f>+oferta!L100*HTOCOEF!L100</f>
        <v>70.05</v>
      </c>
      <c r="M100" s="67">
        <f>+oferta!M100*HTOCOEF!M100</f>
        <v>43.51</v>
      </c>
      <c r="N100" s="67">
        <f>+oferta!N100*HTOCOEF!N100</f>
        <v>41.07</v>
      </c>
      <c r="O100" s="67">
        <f>+oferta!O100*HTOCOEF!O100</f>
        <v>52.17</v>
      </c>
      <c r="P100" s="61">
        <f>+oferta!P100*HTOCOEF!P100</f>
        <v>156361</v>
      </c>
      <c r="Q100" s="61">
        <f>+oferta!Q100*HTOCOEF!Q100</f>
        <v>24224</v>
      </c>
      <c r="R100" s="61">
        <f>+oferta!R100*HTOCOEF!R100</f>
        <v>3651</v>
      </c>
      <c r="S100" s="61">
        <f>+oferta!S100*HTOCOEF!S100</f>
        <v>48351</v>
      </c>
      <c r="T100" s="61">
        <f>+oferta!T100*HTOCOEF!T100</f>
        <v>24403</v>
      </c>
      <c r="U100" s="61">
        <f>+oferta!U100*HTOCOEF!U100</f>
        <v>12239</v>
      </c>
      <c r="V100" s="61">
        <f>+oferta!V100*HTOCOEF!V100</f>
        <v>14571</v>
      </c>
      <c r="W100" s="61">
        <f>+oferta!W100*HTOCOEF!W100</f>
        <v>14163</v>
      </c>
      <c r="X100" s="61">
        <f>+oferta!X100*HTOCOEF!X100</f>
        <v>22763</v>
      </c>
      <c r="Y100" s="61">
        <f>+oferta!Y100*HTOCOEF!Y100</f>
        <v>11053</v>
      </c>
      <c r="Z100" s="61">
        <f>+oferta!Z100*HTOCOEF!Z100</f>
        <v>29922</v>
      </c>
      <c r="AA100" s="61">
        <f>+oferta!AA100*HTOCOEF!AA100</f>
        <v>8017</v>
      </c>
      <c r="AB100" s="61">
        <f>+oferta!AB100*HTOCOEF!AB100</f>
        <v>7104</v>
      </c>
      <c r="AC100" s="61">
        <f>+oferta!AC100*HTOCOEF!AC100</f>
        <v>61780</v>
      </c>
      <c r="AD100" s="61">
        <f>+oferta!AD100*HTOCOEF!AD100</f>
        <v>30824</v>
      </c>
      <c r="AE100" s="67">
        <f>+oferta!AE100*HTOCOEF!AE100</f>
        <v>24.35</v>
      </c>
      <c r="AF100" s="67">
        <f>+oferta!AF100*HTOCOEF!AF100</f>
        <v>26.55</v>
      </c>
      <c r="AG100" s="67">
        <f>+oferta!AG100*HTOCOEF!AG100</f>
        <v>37.880000000000003</v>
      </c>
      <c r="AH100" s="67">
        <f>+oferta!AH100*HTOCOEF!AH100</f>
        <v>47.35</v>
      </c>
      <c r="AI100" s="67">
        <f>+oferta!AI100*HTOCOEF!AI100</f>
        <v>28.96</v>
      </c>
      <c r="AJ100" s="67">
        <f>+oferta!AJ100*HTOCOEF!AJ100</f>
        <v>20.64</v>
      </c>
      <c r="AK100" s="67">
        <f>+oferta!AK100*HTOCOEF!AK100</f>
        <v>45.28</v>
      </c>
      <c r="AL100" s="67">
        <f>+oferta!AL100*HTOCOEF!AL100</f>
        <v>50.06</v>
      </c>
      <c r="AM100" s="61">
        <f>+oferta!AM100*HTOCOEF!AM100</f>
        <v>1274</v>
      </c>
      <c r="AN100" s="61">
        <f>+oferta!AN100*HTOCOEF!AN100</f>
        <v>2526</v>
      </c>
      <c r="AO100" s="61">
        <f>+oferta!AO100*HTOCOEF!AO100</f>
        <v>1281</v>
      </c>
      <c r="AP100" s="61">
        <f>+oferta!AP100*HTOCOEF!AP100</f>
        <v>3386</v>
      </c>
      <c r="AQ100" s="61">
        <f>+oferta!AQ100*HTOCOEF!AQ100</f>
        <v>853</v>
      </c>
      <c r="AR100" s="61">
        <f>+oferta!AR100*HTOCOEF!AR100</f>
        <v>790</v>
      </c>
      <c r="AS100" s="61">
        <f>+oferta!AS100*HTOCOEF!AS100</f>
        <v>9440</v>
      </c>
      <c r="AT100" s="61">
        <f>+oferta!AT100*HTOCOEF!AT100</f>
        <v>4672</v>
      </c>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row>
    <row r="101" spans="1:91" s="62" customFormat="1" x14ac:dyDescent="0.3">
      <c r="A101" s="60" t="s">
        <v>235</v>
      </c>
      <c r="B101" s="61">
        <f>+oferta!B101*HTOCOEF!B101</f>
        <v>1185328</v>
      </c>
      <c r="C101" s="61">
        <f>+oferta!C101*HTOCOEF!C101</f>
        <v>214200</v>
      </c>
      <c r="D101" s="61">
        <f>+oferta!D101*HTOCOEF!D101</f>
        <v>37378</v>
      </c>
      <c r="E101" s="61">
        <f>+oferta!E101*HTOCOEF!E101</f>
        <v>254379</v>
      </c>
      <c r="F101" s="61">
        <f>+oferta!F101*HTOCOEF!F101</f>
        <v>173937</v>
      </c>
      <c r="G101" s="61">
        <f>+oferta!G101*HTOCOEF!G101</f>
        <v>113005</v>
      </c>
      <c r="H101" s="61">
        <f>+oferta!H101*HTOCOEF!H101</f>
        <v>116179</v>
      </c>
      <c r="I101" s="67">
        <f>+oferta!I101*HTOCOEF!I101</f>
        <v>50.72</v>
      </c>
      <c r="J101" s="67">
        <f>+oferta!J101*HTOCOEF!J101</f>
        <v>47.83</v>
      </c>
      <c r="K101" s="67">
        <f>+oferta!K101*HTOCOEF!K101</f>
        <v>48.83</v>
      </c>
      <c r="L101" s="67">
        <f>+oferta!L101*HTOCOEF!L101</f>
        <v>71.88</v>
      </c>
      <c r="M101" s="67">
        <f>+oferta!M101*HTOCOEF!M101</f>
        <v>46.92</v>
      </c>
      <c r="N101" s="67">
        <f>+oferta!N101*HTOCOEF!N101</f>
        <v>49.18</v>
      </c>
      <c r="O101" s="67">
        <f>+oferta!O101*HTOCOEF!O101</f>
        <v>54.98</v>
      </c>
      <c r="P101" s="61">
        <f>+oferta!P101*HTOCOEF!P101</f>
        <v>164682</v>
      </c>
      <c r="Q101" s="61">
        <f>+oferta!Q101*HTOCOEF!Q101</f>
        <v>26785</v>
      </c>
      <c r="R101" s="61">
        <f>+oferta!R101*HTOCOEF!R101</f>
        <v>6154</v>
      </c>
      <c r="S101" s="61">
        <f>+oferta!S101*HTOCOEF!S101</f>
        <v>48251</v>
      </c>
      <c r="T101" s="61">
        <f>+oferta!T101*HTOCOEF!T101</f>
        <v>25082</v>
      </c>
      <c r="U101" s="61">
        <f>+oferta!U101*HTOCOEF!U101</f>
        <v>13297</v>
      </c>
      <c r="V101" s="61">
        <f>+oferta!V101*HTOCOEF!V101</f>
        <v>14940</v>
      </c>
      <c r="W101" s="61">
        <f>+oferta!W101*HTOCOEF!W101</f>
        <v>19161</v>
      </c>
      <c r="X101" s="61">
        <f>+oferta!X101*HTOCOEF!X101</f>
        <v>27623</v>
      </c>
      <c r="Y101" s="61">
        <f>+oferta!Y101*HTOCOEF!Y101</f>
        <v>11317</v>
      </c>
      <c r="Z101" s="61">
        <f>+oferta!Z101*HTOCOEF!Z101</f>
        <v>30428</v>
      </c>
      <c r="AA101" s="61">
        <f>+oferta!AA101*HTOCOEF!AA101</f>
        <v>13543</v>
      </c>
      <c r="AB101" s="61">
        <f>+oferta!AB101*HTOCOEF!AB101</f>
        <v>7684</v>
      </c>
      <c r="AC101" s="61">
        <f>+oferta!AC101*HTOCOEF!AC101</f>
        <v>73221</v>
      </c>
      <c r="AD101" s="61">
        <f>+oferta!AD101*HTOCOEF!AD101</f>
        <v>31223</v>
      </c>
      <c r="AE101" s="67">
        <f>+oferta!AE101*HTOCOEF!AE101</f>
        <v>34.51</v>
      </c>
      <c r="AF101" s="67">
        <f>+oferta!AF101*HTOCOEF!AF101</f>
        <v>37.659999999999997</v>
      </c>
      <c r="AG101" s="67">
        <f>+oferta!AG101*HTOCOEF!AG101</f>
        <v>42.43</v>
      </c>
      <c r="AH101" s="67">
        <f>+oferta!AH101*HTOCOEF!AH101</f>
        <v>53.48</v>
      </c>
      <c r="AI101" s="67">
        <f>+oferta!AI101*HTOCOEF!AI101</f>
        <v>38.54</v>
      </c>
      <c r="AJ101" s="67">
        <f>+oferta!AJ101*HTOCOEF!AJ101</f>
        <v>28.41</v>
      </c>
      <c r="AK101" s="67">
        <f>+oferta!AK101*HTOCOEF!AK101</f>
        <v>53.6</v>
      </c>
      <c r="AL101" s="67">
        <f>+oferta!AL101*HTOCOEF!AL101</f>
        <v>56.73</v>
      </c>
      <c r="AM101" s="61">
        <f>+oferta!AM101*HTOCOEF!AM101</f>
        <v>1896</v>
      </c>
      <c r="AN101" s="61">
        <f>+oferta!AN101*HTOCOEF!AN101</f>
        <v>3132</v>
      </c>
      <c r="AO101" s="61">
        <f>+oferta!AO101*HTOCOEF!AO101</f>
        <v>1384</v>
      </c>
      <c r="AP101" s="61">
        <f>+oferta!AP101*HTOCOEF!AP101</f>
        <v>3396</v>
      </c>
      <c r="AQ101" s="61">
        <f>+oferta!AQ101*HTOCOEF!AQ101</f>
        <v>1224</v>
      </c>
      <c r="AR101" s="61">
        <f>+oferta!AR101*HTOCOEF!AR101</f>
        <v>845</v>
      </c>
      <c r="AS101" s="61">
        <f>+oferta!AS101*HTOCOEF!AS101</f>
        <v>10382</v>
      </c>
      <c r="AT101" s="61">
        <f>+oferta!AT101*HTOCOEF!AT101</f>
        <v>4526</v>
      </c>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row>
    <row r="102" spans="1:91" s="62" customFormat="1" x14ac:dyDescent="0.3">
      <c r="A102" s="60" t="s">
        <v>236</v>
      </c>
      <c r="B102" s="61">
        <f>+oferta!B102*HTOCOEF!B102</f>
        <v>920129</v>
      </c>
      <c r="C102" s="61">
        <f>+oferta!C102*HTOCOEF!C102</f>
        <v>166852</v>
      </c>
      <c r="D102" s="61">
        <f>+oferta!D102*HTOCOEF!D102</f>
        <v>37065</v>
      </c>
      <c r="E102" s="61">
        <f>+oferta!E102*HTOCOEF!E102</f>
        <v>199200</v>
      </c>
      <c r="F102" s="61">
        <f>+oferta!F102*HTOCOEF!F102</f>
        <v>125194</v>
      </c>
      <c r="G102" s="61">
        <f>+oferta!G102*HTOCOEF!G102</f>
        <v>86441</v>
      </c>
      <c r="H102" s="61">
        <f>+oferta!H102*HTOCOEF!H102</f>
        <v>87375</v>
      </c>
      <c r="I102" s="67">
        <f>+oferta!I102*HTOCOEF!I102</f>
        <v>29.25</v>
      </c>
      <c r="J102" s="67">
        <f>+oferta!J102*HTOCOEF!J102</f>
        <v>28.76</v>
      </c>
      <c r="K102" s="67">
        <f>+oferta!K102*HTOCOEF!K102</f>
        <v>31.58</v>
      </c>
      <c r="L102" s="67">
        <f>+oferta!L102*HTOCOEF!L102</f>
        <v>42.64</v>
      </c>
      <c r="M102" s="67">
        <f>+oferta!M102*HTOCOEF!M102</f>
        <v>26.31</v>
      </c>
      <c r="N102" s="67">
        <f>+oferta!N102*HTOCOEF!N102</f>
        <v>29.04</v>
      </c>
      <c r="O102" s="67">
        <f>+oferta!O102*HTOCOEF!O102</f>
        <v>29.07</v>
      </c>
      <c r="P102" s="61">
        <f>+oferta!P102*HTOCOEF!P102</f>
        <v>121461</v>
      </c>
      <c r="Q102" s="61">
        <f>+oferta!Q102*HTOCOEF!Q102</f>
        <v>19362</v>
      </c>
      <c r="R102" s="61">
        <f>+oferta!R102*HTOCOEF!R102</f>
        <v>5763</v>
      </c>
      <c r="S102" s="61">
        <f>+oferta!S102*HTOCOEF!S102</f>
        <v>37332</v>
      </c>
      <c r="T102" s="61">
        <f>+oferta!T102*HTOCOEF!T102</f>
        <v>16395</v>
      </c>
      <c r="U102" s="61">
        <f>+oferta!U102*HTOCOEF!U102</f>
        <v>9966</v>
      </c>
      <c r="V102" s="61">
        <f>+oferta!V102*HTOCOEF!V102</f>
        <v>9787</v>
      </c>
      <c r="W102" s="61">
        <f>+oferta!W102*HTOCOEF!W102</f>
        <v>15134</v>
      </c>
      <c r="X102" s="61">
        <f>+oferta!X102*HTOCOEF!X102</f>
        <v>21279</v>
      </c>
      <c r="Y102" s="61">
        <f>+oferta!Y102*HTOCOEF!Y102</f>
        <v>8957</v>
      </c>
      <c r="Z102" s="61">
        <f>+oferta!Z102*HTOCOEF!Z102</f>
        <v>22222</v>
      </c>
      <c r="AA102" s="61">
        <f>+oferta!AA102*HTOCOEF!AA102</f>
        <v>9289</v>
      </c>
      <c r="AB102" s="61">
        <f>+oferta!AB102*HTOCOEF!AB102</f>
        <v>6276</v>
      </c>
      <c r="AC102" s="61">
        <f>+oferta!AC102*HTOCOEF!AC102</f>
        <v>59890</v>
      </c>
      <c r="AD102" s="61">
        <f>+oferta!AD102*HTOCOEF!AD102</f>
        <v>23805</v>
      </c>
      <c r="AE102" s="67">
        <f>+oferta!AE102*HTOCOEF!AE102</f>
        <v>23.92</v>
      </c>
      <c r="AF102" s="67">
        <f>+oferta!AF102*HTOCOEF!AF102</f>
        <v>23.34</v>
      </c>
      <c r="AG102" s="67">
        <f>+oferta!AG102*HTOCOEF!AG102</f>
        <v>22.52</v>
      </c>
      <c r="AH102" s="67">
        <f>+oferta!AH102*HTOCOEF!AH102</f>
        <v>28.49</v>
      </c>
      <c r="AI102" s="67">
        <f>+oferta!AI102*HTOCOEF!AI102</f>
        <v>31.79</v>
      </c>
      <c r="AJ102" s="67">
        <f>+oferta!AJ102*HTOCOEF!AJ102</f>
        <v>14.22</v>
      </c>
      <c r="AK102" s="67">
        <f>+oferta!AK102*HTOCOEF!AK102</f>
        <v>32.57</v>
      </c>
      <c r="AL102" s="67">
        <f>+oferta!AL102*HTOCOEF!AL102</f>
        <v>32.35</v>
      </c>
      <c r="AM102" s="61">
        <f>+oferta!AM102*HTOCOEF!AM102</f>
        <v>1345</v>
      </c>
      <c r="AN102" s="61">
        <f>+oferta!AN102*HTOCOEF!AN102</f>
        <v>2379</v>
      </c>
      <c r="AO102" s="61">
        <f>+oferta!AO102*HTOCOEF!AO102</f>
        <v>1012</v>
      </c>
      <c r="AP102" s="61">
        <f>+oferta!AP102*HTOCOEF!AP102</f>
        <v>2180</v>
      </c>
      <c r="AQ102" s="61">
        <f>+oferta!AQ102*HTOCOEF!AQ102</f>
        <v>1073</v>
      </c>
      <c r="AR102" s="61">
        <f>+oferta!AR102*HTOCOEF!AR102</f>
        <v>663</v>
      </c>
      <c r="AS102" s="61">
        <f>+oferta!AS102*HTOCOEF!AS102</f>
        <v>7526</v>
      </c>
      <c r="AT102" s="61">
        <f>+oferta!AT102*HTOCOEF!AT102</f>
        <v>3183</v>
      </c>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row>
    <row r="103" spans="1:91" s="62" customFormat="1" x14ac:dyDescent="0.3">
      <c r="A103" s="60" t="s">
        <v>237</v>
      </c>
      <c r="B103" s="61">
        <f>+oferta!B103*HTOCOEF!B103</f>
        <v>0</v>
      </c>
      <c r="C103" s="61">
        <f>+oferta!C103*HTOCOEF!C103</f>
        <v>0</v>
      </c>
      <c r="D103" s="61">
        <f>+oferta!D103*HTOCOEF!D103</f>
        <v>0</v>
      </c>
      <c r="E103" s="61">
        <f>+oferta!E103*HTOCOEF!E103</f>
        <v>0</v>
      </c>
      <c r="F103" s="61">
        <f>+oferta!F103*HTOCOEF!F103</f>
        <v>0</v>
      </c>
      <c r="G103" s="61">
        <f>+oferta!G103*HTOCOEF!G103</f>
        <v>0</v>
      </c>
      <c r="H103" s="61">
        <f>+oferta!H103*HTOCOEF!H103</f>
        <v>0</v>
      </c>
      <c r="I103" s="67">
        <f>+oferta!I103*HTOCOEF!I103</f>
        <v>0</v>
      </c>
      <c r="J103" s="67">
        <f>+oferta!J103*HTOCOEF!J103</f>
        <v>0</v>
      </c>
      <c r="K103" s="67">
        <f>+oferta!K103*HTOCOEF!K103</f>
        <v>0</v>
      </c>
      <c r="L103" s="67">
        <f>+oferta!L103*HTOCOEF!L103</f>
        <v>0</v>
      </c>
      <c r="M103" s="67">
        <f>+oferta!M103*HTOCOEF!M103</f>
        <v>0</v>
      </c>
      <c r="N103" s="67">
        <f>+oferta!N103*HTOCOEF!N103</f>
        <v>0</v>
      </c>
      <c r="O103" s="67">
        <f>+oferta!O103*HTOCOEF!O103</f>
        <v>0</v>
      </c>
      <c r="P103" s="61">
        <f>+oferta!P103*HTOCOEF!P103</f>
        <v>0</v>
      </c>
      <c r="Q103" s="61">
        <f>+oferta!Q103*HTOCOEF!Q103</f>
        <v>0</v>
      </c>
      <c r="R103" s="61">
        <f>+oferta!R103*HTOCOEF!R103</f>
        <v>0</v>
      </c>
      <c r="S103" s="61">
        <f>+oferta!S103*HTOCOEF!S103</f>
        <v>0</v>
      </c>
      <c r="T103" s="61">
        <f>+oferta!T103*HTOCOEF!T103</f>
        <v>0</v>
      </c>
      <c r="U103" s="61">
        <f>+oferta!U103*HTOCOEF!U103</f>
        <v>0</v>
      </c>
      <c r="V103" s="61">
        <f>+oferta!V103*HTOCOEF!V103</f>
        <v>0</v>
      </c>
      <c r="W103" s="61">
        <f>+oferta!W103*HTOCOEF!W103</f>
        <v>0</v>
      </c>
      <c r="X103" s="61">
        <f>+oferta!X103*HTOCOEF!X103</f>
        <v>0</v>
      </c>
      <c r="Y103" s="61">
        <f>+oferta!Y103*HTOCOEF!Y103</f>
        <v>0</v>
      </c>
      <c r="Z103" s="61">
        <f>+oferta!Z103*HTOCOEF!Z103</f>
        <v>0</v>
      </c>
      <c r="AA103" s="61">
        <f>+oferta!AA103*HTOCOEF!AA103</f>
        <v>0</v>
      </c>
      <c r="AB103" s="61">
        <f>+oferta!AB103*HTOCOEF!AB103</f>
        <v>0</v>
      </c>
      <c r="AC103" s="61">
        <f>+oferta!AC103*HTOCOEF!AC103</f>
        <v>0</v>
      </c>
      <c r="AD103" s="61">
        <f>+oferta!AD103*HTOCOEF!AD103</f>
        <v>0</v>
      </c>
      <c r="AE103" s="67">
        <f>+oferta!AE103*HTOCOEF!AE103</f>
        <v>0</v>
      </c>
      <c r="AF103" s="67">
        <f>+oferta!AF103*HTOCOEF!AF103</f>
        <v>0</v>
      </c>
      <c r="AG103" s="67">
        <f>+oferta!AG103*HTOCOEF!AG103</f>
        <v>0</v>
      </c>
      <c r="AH103" s="67">
        <f>+oferta!AH103*HTOCOEF!AH103</f>
        <v>0</v>
      </c>
      <c r="AI103" s="67">
        <f>+oferta!AI103*HTOCOEF!AI103</f>
        <v>0</v>
      </c>
      <c r="AJ103" s="67">
        <f>+oferta!AJ103*HTOCOEF!AJ103</f>
        <v>0</v>
      </c>
      <c r="AK103" s="67">
        <f>+oferta!AK103*HTOCOEF!AK103</f>
        <v>0</v>
      </c>
      <c r="AL103" s="67">
        <f>+oferta!AL103*HTOCOEF!AL103</f>
        <v>0</v>
      </c>
      <c r="AM103" s="61">
        <f>+oferta!AM103*HTOCOEF!AM103</f>
        <v>0</v>
      </c>
      <c r="AN103" s="61">
        <f>+oferta!AN103*HTOCOEF!AN103</f>
        <v>0</v>
      </c>
      <c r="AO103" s="61">
        <f>+oferta!AO103*HTOCOEF!AO103</f>
        <v>0</v>
      </c>
      <c r="AP103" s="61">
        <f>+oferta!AP103*HTOCOEF!AP103</f>
        <v>0</v>
      </c>
      <c r="AQ103" s="61">
        <f>+oferta!AQ103*HTOCOEF!AQ103</f>
        <v>0</v>
      </c>
      <c r="AR103" s="61">
        <f>+oferta!AR103*HTOCOEF!AR103</f>
        <v>0</v>
      </c>
      <c r="AS103" s="61">
        <f>+oferta!AS103*HTOCOEF!AS103</f>
        <v>0</v>
      </c>
      <c r="AT103" s="61">
        <f>+oferta!AT103*HTOCOEF!AT103</f>
        <v>0</v>
      </c>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row>
    <row r="104" spans="1:91" s="62" customFormat="1" x14ac:dyDescent="0.3">
      <c r="A104" s="60" t="s">
        <v>238</v>
      </c>
      <c r="B104" s="61">
        <f>+oferta!B104*HTOCOEF!B104</f>
        <v>84061</v>
      </c>
      <c r="C104" s="61">
        <f>+oferta!C104*HTOCOEF!C104</f>
        <v>11405</v>
      </c>
      <c r="D104" s="61">
        <f>+oferta!D104*HTOCOEF!D104</f>
        <v>1469</v>
      </c>
      <c r="E104" s="61">
        <f>+oferta!E104*HTOCOEF!E104</f>
        <v>2809</v>
      </c>
      <c r="F104" s="61">
        <f>+oferta!F104*HTOCOEF!F104</f>
        <v>9401</v>
      </c>
      <c r="G104" s="61">
        <f>+oferta!G104*HTOCOEF!G104</f>
        <v>7952</v>
      </c>
      <c r="H104" s="61">
        <f>+oferta!H104*HTOCOEF!H104</f>
        <v>7277</v>
      </c>
      <c r="I104" s="67">
        <f>+oferta!I104*HTOCOEF!I104</f>
        <v>12.31</v>
      </c>
      <c r="J104" s="67">
        <f>+oferta!J104*HTOCOEF!J104</f>
        <v>13.48</v>
      </c>
      <c r="K104" s="67">
        <f>+oferta!K104*HTOCOEF!K104</f>
        <v>15.5</v>
      </c>
      <c r="L104" s="67">
        <f>+oferta!L104*HTOCOEF!L104</f>
        <v>9.36</v>
      </c>
      <c r="M104" s="67">
        <f>+oferta!M104*HTOCOEF!M104</f>
        <v>10.77</v>
      </c>
      <c r="N104" s="67">
        <f>+oferta!N104*HTOCOEF!N104</f>
        <v>10.1</v>
      </c>
      <c r="O104" s="67">
        <f>+oferta!O104*HTOCOEF!O104</f>
        <v>18.79</v>
      </c>
      <c r="P104" s="61">
        <f>+oferta!P104*HTOCOEF!P104</f>
        <v>4591</v>
      </c>
      <c r="Q104" s="61">
        <f>+oferta!Q104*HTOCOEF!Q104</f>
        <v>634</v>
      </c>
      <c r="R104" s="61">
        <f>+oferta!R104*HTOCOEF!R104</f>
        <v>54</v>
      </c>
      <c r="S104" s="61">
        <f>+oferta!S104*HTOCOEF!S104</f>
        <v>84</v>
      </c>
      <c r="T104" s="61">
        <f>+oferta!T104*HTOCOEF!T104</f>
        <v>479</v>
      </c>
      <c r="U104" s="61">
        <f>+oferta!U104*HTOCOEF!U104</f>
        <v>408</v>
      </c>
      <c r="V104" s="61">
        <f>+oferta!V104*HTOCOEF!V104</f>
        <v>443</v>
      </c>
      <c r="W104" s="61">
        <f>+oferta!W104*HTOCOEF!W104</f>
        <v>1044</v>
      </c>
      <c r="X104" s="61">
        <f>+oferta!X104*HTOCOEF!X104</f>
        <v>2467</v>
      </c>
      <c r="Y104" s="61">
        <f>+oferta!Y104*HTOCOEF!Y104</f>
        <v>1026</v>
      </c>
      <c r="Z104" s="61">
        <f>+oferta!Z104*HTOCOEF!Z104</f>
        <v>2534</v>
      </c>
      <c r="AA104" s="61">
        <f>+oferta!AA104*HTOCOEF!AA104</f>
        <v>372</v>
      </c>
      <c r="AB104" s="61">
        <f>+oferta!AB104*HTOCOEF!AB104</f>
        <v>1175</v>
      </c>
      <c r="AC104" s="61">
        <f>+oferta!AC104*HTOCOEF!AC104</f>
        <v>891</v>
      </c>
      <c r="AD104" s="61">
        <f>+oferta!AD104*HTOCOEF!AD104</f>
        <v>1897</v>
      </c>
      <c r="AE104" s="67">
        <f>+oferta!AE104*HTOCOEF!AE104</f>
        <v>8.7200000000000006</v>
      </c>
      <c r="AF104" s="67">
        <f>+oferta!AF104*HTOCOEF!AF104</f>
        <v>16.43</v>
      </c>
      <c r="AG104" s="67">
        <f>+oferta!AG104*HTOCOEF!AG104</f>
        <v>16.18</v>
      </c>
      <c r="AH104" s="67">
        <f>+oferta!AH104*HTOCOEF!AH104</f>
        <v>6.6</v>
      </c>
      <c r="AI104" s="67">
        <f>+oferta!AI104*HTOCOEF!AI104</f>
        <v>11.35</v>
      </c>
      <c r="AJ104" s="67">
        <f>+oferta!AJ104*HTOCOEF!AJ104</f>
        <v>9.0299999999999994</v>
      </c>
      <c r="AK104" s="67">
        <f>+oferta!AK104*HTOCOEF!AK104</f>
        <v>13.71</v>
      </c>
      <c r="AL104" s="67">
        <f>+oferta!AL104*HTOCOEF!AL104</f>
        <v>23.06</v>
      </c>
      <c r="AM104" s="61">
        <f>+oferta!AM104*HTOCOEF!AM104</f>
        <v>61</v>
      </c>
      <c r="AN104" s="61">
        <f>+oferta!AN104*HTOCOEF!AN104</f>
        <v>170</v>
      </c>
      <c r="AO104" s="61">
        <f>+oferta!AO104*HTOCOEF!AO104</f>
        <v>65</v>
      </c>
      <c r="AP104" s="61">
        <f>+oferta!AP104*HTOCOEF!AP104</f>
        <v>65</v>
      </c>
      <c r="AQ104" s="61">
        <f>+oferta!AQ104*HTOCOEF!AQ104</f>
        <v>16</v>
      </c>
      <c r="AR104" s="61">
        <f>+oferta!AR104*HTOCOEF!AR104</f>
        <v>45</v>
      </c>
      <c r="AS104" s="61">
        <f>+oferta!AS104*HTOCOEF!AS104</f>
        <v>62</v>
      </c>
      <c r="AT104" s="61">
        <f>+oferta!AT104*HTOCOEF!AT104</f>
        <v>150</v>
      </c>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row>
    <row r="105" spans="1:91" s="62" customFormat="1" x14ac:dyDescent="0.3">
      <c r="A105" s="60" t="s">
        <v>239</v>
      </c>
      <c r="B105" s="61">
        <f>+oferta!B105*HTOCOEF!B105</f>
        <v>330870</v>
      </c>
      <c r="C105" s="61">
        <f>+oferta!C105*HTOCOEF!C105</f>
        <v>68765</v>
      </c>
      <c r="D105" s="61">
        <f>+oferta!D105*HTOCOEF!D105</f>
        <v>9759</v>
      </c>
      <c r="E105" s="61">
        <f>+oferta!E105*HTOCOEF!E105</f>
        <v>6079</v>
      </c>
      <c r="F105" s="61">
        <f>+oferta!F105*HTOCOEF!F105</f>
        <v>50780</v>
      </c>
      <c r="G105" s="61">
        <f>+oferta!G105*HTOCOEF!G105</f>
        <v>32016</v>
      </c>
      <c r="H105" s="61">
        <f>+oferta!H105*HTOCOEF!H105</f>
        <v>32319</v>
      </c>
      <c r="I105" s="67">
        <f>+oferta!I105*HTOCOEF!I105</f>
        <v>18.77</v>
      </c>
      <c r="J105" s="67">
        <f>+oferta!J105*HTOCOEF!J105</f>
        <v>18.98</v>
      </c>
      <c r="K105" s="67">
        <f>+oferta!K105*HTOCOEF!K105</f>
        <v>23.5</v>
      </c>
      <c r="L105" s="67">
        <f>+oferta!L105*HTOCOEF!L105</f>
        <v>16.41</v>
      </c>
      <c r="M105" s="67">
        <f>+oferta!M105*HTOCOEF!M105</f>
        <v>19.170000000000002</v>
      </c>
      <c r="N105" s="67">
        <f>+oferta!N105*HTOCOEF!N105</f>
        <v>17.690000000000001</v>
      </c>
      <c r="O105" s="67">
        <f>+oferta!O105*HTOCOEF!O105</f>
        <v>25.75</v>
      </c>
      <c r="P105" s="61">
        <f>+oferta!P105*HTOCOEF!P105</f>
        <v>28924</v>
      </c>
      <c r="Q105" s="61">
        <f>+oferta!Q105*HTOCOEF!Q105</f>
        <v>6514</v>
      </c>
      <c r="R105" s="61">
        <f>+oferta!R105*HTOCOEF!R105</f>
        <v>880</v>
      </c>
      <c r="S105" s="61">
        <f>+oferta!S105*HTOCOEF!S105</f>
        <v>625</v>
      </c>
      <c r="T105" s="61">
        <f>+oferta!T105*HTOCOEF!T105</f>
        <v>4408</v>
      </c>
      <c r="U105" s="61">
        <f>+oferta!U105*HTOCOEF!U105</f>
        <v>2694</v>
      </c>
      <c r="V105" s="61">
        <f>+oferta!V105*HTOCOEF!V105</f>
        <v>2162</v>
      </c>
      <c r="W105" s="61">
        <f>+oferta!W105*HTOCOEF!W105</f>
        <v>8074</v>
      </c>
      <c r="X105" s="61">
        <f>+oferta!X105*HTOCOEF!X105</f>
        <v>15772</v>
      </c>
      <c r="Y105" s="61">
        <f>+oferta!Y105*HTOCOEF!Y105</f>
        <v>3342</v>
      </c>
      <c r="Z105" s="61">
        <f>+oferta!Z105*HTOCOEF!Z105</f>
        <v>7995</v>
      </c>
      <c r="AA105" s="61">
        <f>+oferta!AA105*HTOCOEF!AA105</f>
        <v>4355</v>
      </c>
      <c r="AB105" s="61">
        <f>+oferta!AB105*HTOCOEF!AB105</f>
        <v>3347</v>
      </c>
      <c r="AC105" s="61">
        <f>+oferta!AC105*HTOCOEF!AC105</f>
        <v>16793</v>
      </c>
      <c r="AD105" s="61">
        <f>+oferta!AD105*HTOCOEF!AD105</f>
        <v>9087</v>
      </c>
      <c r="AE105" s="67">
        <f>+oferta!AE105*HTOCOEF!AE105</f>
        <v>22.42</v>
      </c>
      <c r="AF105" s="67">
        <f>+oferta!AF105*HTOCOEF!AF105</f>
        <v>25.75</v>
      </c>
      <c r="AG105" s="67">
        <f>+oferta!AG105*HTOCOEF!AG105</f>
        <v>16.670000000000002</v>
      </c>
      <c r="AH105" s="67">
        <f>+oferta!AH105*HTOCOEF!AH105</f>
        <v>13.73</v>
      </c>
      <c r="AI105" s="67">
        <f>+oferta!AI105*HTOCOEF!AI105</f>
        <v>24.72</v>
      </c>
      <c r="AJ105" s="67">
        <f>+oferta!AJ105*HTOCOEF!AJ105</f>
        <v>11.99</v>
      </c>
      <c r="AK105" s="67">
        <f>+oferta!AK105*HTOCOEF!AK105</f>
        <v>14.37</v>
      </c>
      <c r="AL105" s="67">
        <f>+oferta!AL105*HTOCOEF!AL105</f>
        <v>17.989999999999998</v>
      </c>
      <c r="AM105" s="61">
        <f>+oferta!AM105*HTOCOEF!AM105</f>
        <v>640</v>
      </c>
      <c r="AN105" s="61">
        <f>+oferta!AN105*HTOCOEF!AN105</f>
        <v>2091</v>
      </c>
      <c r="AO105" s="61">
        <f>+oferta!AO105*HTOCOEF!AO105</f>
        <v>257</v>
      </c>
      <c r="AP105" s="61">
        <f>+oferta!AP105*HTOCOEF!AP105</f>
        <v>463</v>
      </c>
      <c r="AQ105" s="61">
        <f>+oferta!AQ105*HTOCOEF!AQ105</f>
        <v>392</v>
      </c>
      <c r="AR105" s="61">
        <f>+oferta!AR105*HTOCOEF!AR105</f>
        <v>382</v>
      </c>
      <c r="AS105" s="61">
        <f>+oferta!AS105*HTOCOEF!AS105</f>
        <v>1634</v>
      </c>
      <c r="AT105" s="61">
        <f>+oferta!AT105*HTOCOEF!AT105</f>
        <v>656</v>
      </c>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row>
    <row r="106" spans="1:91" s="59" customFormat="1" x14ac:dyDescent="0.3">
      <c r="A106" s="60" t="s">
        <v>240</v>
      </c>
      <c r="B106" s="61">
        <f>+oferta!B106*HTOCOEF!B106</f>
        <v>1044308</v>
      </c>
      <c r="C106" s="61">
        <f>+oferta!C106*HTOCOEF!C106</f>
        <v>218723</v>
      </c>
      <c r="D106" s="61">
        <f>+oferta!D106*HTOCOEF!D106</f>
        <v>139959</v>
      </c>
      <c r="E106" s="61">
        <f>+oferta!E106*HTOCOEF!E106</f>
        <v>78250</v>
      </c>
      <c r="F106" s="61">
        <f>+oferta!F106*HTOCOEF!F106</f>
        <v>177706</v>
      </c>
      <c r="G106" s="61">
        <f>+oferta!G106*HTOCOEF!G106</f>
        <v>99771</v>
      </c>
      <c r="H106" s="61">
        <f>+oferta!H106*HTOCOEF!H106</f>
        <v>48616</v>
      </c>
      <c r="I106" s="67">
        <f>+oferta!I106*HTOCOEF!I106</f>
        <v>35.64</v>
      </c>
      <c r="J106" s="67">
        <f>+oferta!J106*HTOCOEF!J106</f>
        <v>35.950000000000003</v>
      </c>
      <c r="K106" s="67">
        <f>+oferta!K106*HTOCOEF!K106</f>
        <v>39.619999999999997</v>
      </c>
      <c r="L106" s="67">
        <f>+oferta!L106*HTOCOEF!L106</f>
        <v>42.26</v>
      </c>
      <c r="M106" s="67">
        <f>+oferta!M106*HTOCOEF!M106</f>
        <v>33.049999999999997</v>
      </c>
      <c r="N106" s="67">
        <f>+oferta!N106*HTOCOEF!N106</f>
        <v>35.81</v>
      </c>
      <c r="O106" s="67">
        <f>+oferta!O106*HTOCOEF!O106</f>
        <v>30.69</v>
      </c>
      <c r="P106" s="61">
        <f>+oferta!P106*HTOCOEF!P106</f>
        <v>116950</v>
      </c>
      <c r="Q106" s="61">
        <f>+oferta!Q106*HTOCOEF!Q106</f>
        <v>24702</v>
      </c>
      <c r="R106" s="61">
        <f>+oferta!R106*HTOCOEF!R106</f>
        <v>18513</v>
      </c>
      <c r="S106" s="61">
        <f>+oferta!S106*HTOCOEF!S106</f>
        <v>13801</v>
      </c>
      <c r="T106" s="61">
        <f>+oferta!T106*HTOCOEF!T106</f>
        <v>17152</v>
      </c>
      <c r="U106" s="61">
        <f>+oferta!U106*HTOCOEF!U106</f>
        <v>10485</v>
      </c>
      <c r="V106" s="61">
        <f>+oferta!V106*HTOCOEF!V106</f>
        <v>3544</v>
      </c>
      <c r="W106" s="61">
        <f>+oferta!W106*HTOCOEF!W106</f>
        <v>29975</v>
      </c>
      <c r="X106" s="61">
        <f>+oferta!X106*HTOCOEF!X106</f>
        <v>46106</v>
      </c>
      <c r="Y106" s="61">
        <f>+oferta!Y106*HTOCOEF!Y106</f>
        <v>5710</v>
      </c>
      <c r="Z106" s="61">
        <f>+oferta!Z106*HTOCOEF!Z106</f>
        <v>21185</v>
      </c>
      <c r="AA106" s="61">
        <f>+oferta!AA106*HTOCOEF!AA106</f>
        <v>25218</v>
      </c>
      <c r="AB106" s="61">
        <f>+oferta!AB106*HTOCOEF!AB106</f>
        <v>6404</v>
      </c>
      <c r="AC106" s="61">
        <f>+oferta!AC106*HTOCOEF!AC106</f>
        <v>68774</v>
      </c>
      <c r="AD106" s="61">
        <f>+oferta!AD106*HTOCOEF!AD106</f>
        <v>15351</v>
      </c>
      <c r="AE106" s="67">
        <f>+oferta!AE106*HTOCOEF!AE106</f>
        <v>32.93</v>
      </c>
      <c r="AF106" s="67">
        <f>+oferta!AF106*HTOCOEF!AF106</f>
        <v>45.38</v>
      </c>
      <c r="AG106" s="67">
        <f>+oferta!AG106*HTOCOEF!AG106</f>
        <v>29.99</v>
      </c>
      <c r="AH106" s="67">
        <f>+oferta!AH106*HTOCOEF!AH106</f>
        <v>28</v>
      </c>
      <c r="AI106" s="67">
        <f>+oferta!AI106*HTOCOEF!AI106</f>
        <v>42.55</v>
      </c>
      <c r="AJ106" s="67">
        <f>+oferta!AJ106*HTOCOEF!AJ106</f>
        <v>26.13</v>
      </c>
      <c r="AK106" s="67">
        <f>+oferta!AK106*HTOCOEF!AK106</f>
        <v>33.51</v>
      </c>
      <c r="AL106" s="67">
        <f>+oferta!AL106*HTOCOEF!AL106</f>
        <v>30.91</v>
      </c>
      <c r="AM106" s="61">
        <f>+oferta!AM106*HTOCOEF!AM106</f>
        <v>2434</v>
      </c>
      <c r="AN106" s="61">
        <f>+oferta!AN106*HTOCOEF!AN106</f>
        <v>6271</v>
      </c>
      <c r="AO106" s="61">
        <f>+oferta!AO106*HTOCOEF!AO106</f>
        <v>653</v>
      </c>
      <c r="AP106" s="61">
        <f>+oferta!AP106*HTOCOEF!AP106</f>
        <v>1746</v>
      </c>
      <c r="AQ106" s="61">
        <f>+oferta!AQ106*HTOCOEF!AQ106</f>
        <v>3091</v>
      </c>
      <c r="AR106" s="61">
        <f>+oferta!AR106*HTOCOEF!AR106</f>
        <v>672</v>
      </c>
      <c r="AS106" s="61">
        <f>+oferta!AS106*HTOCOEF!AS106</f>
        <v>8463</v>
      </c>
      <c r="AT106" s="61">
        <f>+oferta!AT106*HTOCOEF!AT106</f>
        <v>1372</v>
      </c>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row>
    <row r="107" spans="1:91" s="59" customFormat="1" x14ac:dyDescent="0.3">
      <c r="A107" s="60" t="s">
        <v>241</v>
      </c>
      <c r="B107" s="61">
        <f>+oferta!B107*HTOCOEF!B107</f>
        <v>1210721</v>
      </c>
      <c r="C107" s="61">
        <f>+oferta!C107*HTOCOEF!C107</f>
        <v>243542</v>
      </c>
      <c r="D107" s="61">
        <f>+oferta!D107*HTOCOEF!D107</f>
        <v>171880</v>
      </c>
      <c r="E107" s="61">
        <f>+oferta!E107*HTOCOEF!E107</f>
        <v>133321</v>
      </c>
      <c r="F107" s="61">
        <f>+oferta!F107*HTOCOEF!F107</f>
        <v>201166</v>
      </c>
      <c r="G107" s="61">
        <f>+oferta!G107*HTOCOEF!G107</f>
        <v>106536</v>
      </c>
      <c r="H107" s="61">
        <f>+oferta!H107*HTOCOEF!H107</f>
        <v>51483</v>
      </c>
      <c r="I107" s="67">
        <f>+oferta!I107*HTOCOEF!I107</f>
        <v>44</v>
      </c>
      <c r="J107" s="67">
        <f>+oferta!J107*HTOCOEF!J107</f>
        <v>46.11</v>
      </c>
      <c r="K107" s="67">
        <f>+oferta!K107*HTOCOEF!K107</f>
        <v>40.229999999999997</v>
      </c>
      <c r="L107" s="67">
        <f>+oferta!L107*HTOCOEF!L107</f>
        <v>46.89</v>
      </c>
      <c r="M107" s="67">
        <f>+oferta!M107*HTOCOEF!M107</f>
        <v>43.66</v>
      </c>
      <c r="N107" s="67">
        <f>+oferta!N107*HTOCOEF!N107</f>
        <v>49.31</v>
      </c>
      <c r="O107" s="67">
        <f>+oferta!O107*HTOCOEF!O107</f>
        <v>26.49</v>
      </c>
      <c r="P107" s="61">
        <f>+oferta!P107*HTOCOEF!P107</f>
        <v>141488</v>
      </c>
      <c r="Q107" s="61">
        <f>+oferta!Q107*HTOCOEF!Q107</f>
        <v>28499</v>
      </c>
      <c r="R107" s="61">
        <f>+oferta!R107*HTOCOEF!R107</f>
        <v>22398</v>
      </c>
      <c r="S107" s="61">
        <f>+oferta!S107*HTOCOEF!S107</f>
        <v>22311</v>
      </c>
      <c r="T107" s="61">
        <f>+oferta!T107*HTOCOEF!T107</f>
        <v>20370</v>
      </c>
      <c r="U107" s="61">
        <f>+oferta!U107*HTOCOEF!U107</f>
        <v>11786</v>
      </c>
      <c r="V107" s="61">
        <f>+oferta!V107*HTOCOEF!V107</f>
        <v>3774</v>
      </c>
      <c r="W107" s="61">
        <f>+oferta!W107*HTOCOEF!W107</f>
        <v>34097</v>
      </c>
      <c r="X107" s="61">
        <f>+oferta!X107*HTOCOEF!X107</f>
        <v>48117</v>
      </c>
      <c r="Y107" s="61">
        <f>+oferta!Y107*HTOCOEF!Y107</f>
        <v>6607</v>
      </c>
      <c r="Z107" s="61">
        <f>+oferta!Z107*HTOCOEF!Z107</f>
        <v>23988</v>
      </c>
      <c r="AA107" s="61">
        <f>+oferta!AA107*HTOCOEF!AA107</f>
        <v>26894</v>
      </c>
      <c r="AB107" s="61">
        <f>+oferta!AB107*HTOCOEF!AB107</f>
        <v>7148</v>
      </c>
      <c r="AC107" s="61">
        <f>+oferta!AC107*HTOCOEF!AC107</f>
        <v>79530</v>
      </c>
      <c r="AD107" s="61">
        <f>+oferta!AD107*HTOCOEF!AD107</f>
        <v>17162</v>
      </c>
      <c r="AE107" s="67">
        <f>+oferta!AE107*HTOCOEF!AE107</f>
        <v>41.15</v>
      </c>
      <c r="AF107" s="67">
        <f>+oferta!AF107*HTOCOEF!AF107</f>
        <v>59.01</v>
      </c>
      <c r="AG107" s="67">
        <f>+oferta!AG107*HTOCOEF!AG107</f>
        <v>38.4</v>
      </c>
      <c r="AH107" s="67">
        <f>+oferta!AH107*HTOCOEF!AH107</f>
        <v>38.1</v>
      </c>
      <c r="AI107" s="67">
        <f>+oferta!AI107*HTOCOEF!AI107</f>
        <v>56.1</v>
      </c>
      <c r="AJ107" s="67">
        <f>+oferta!AJ107*HTOCOEF!AJ107</f>
        <v>36.08</v>
      </c>
      <c r="AK107" s="67">
        <f>+oferta!AK107*HTOCOEF!AK107</f>
        <v>43.83</v>
      </c>
      <c r="AL107" s="67">
        <f>+oferta!AL107*HTOCOEF!AL107</f>
        <v>32.99</v>
      </c>
      <c r="AM107" s="61">
        <f>+oferta!AM107*HTOCOEF!AM107</f>
        <v>2814</v>
      </c>
      <c r="AN107" s="61">
        <f>+oferta!AN107*HTOCOEF!AN107</f>
        <v>6962</v>
      </c>
      <c r="AO107" s="61">
        <f>+oferta!AO107*HTOCOEF!AO107</f>
        <v>704</v>
      </c>
      <c r="AP107" s="61">
        <f>+oferta!AP107*HTOCOEF!AP107</f>
        <v>2099</v>
      </c>
      <c r="AQ107" s="61">
        <f>+oferta!AQ107*HTOCOEF!AQ107</f>
        <v>3526</v>
      </c>
      <c r="AR107" s="61">
        <f>+oferta!AR107*HTOCOEF!AR107</f>
        <v>766</v>
      </c>
      <c r="AS107" s="61">
        <f>+oferta!AS107*HTOCOEF!AS107</f>
        <v>10103</v>
      </c>
      <c r="AT107" s="61">
        <f>+oferta!AT107*HTOCOEF!AT107</f>
        <v>1524</v>
      </c>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row>
    <row r="108" spans="1:91" s="59" customFormat="1" x14ac:dyDescent="0.3">
      <c r="A108" s="60" t="s">
        <v>242</v>
      </c>
      <c r="B108" s="61">
        <f>+oferta!B108*HTOCOEF!B108</f>
        <v>1020726</v>
      </c>
      <c r="C108" s="61">
        <f>+oferta!C108*HTOCOEF!C108</f>
        <v>209719</v>
      </c>
      <c r="D108" s="61">
        <f>+oferta!D108*HTOCOEF!D108</f>
        <v>72981</v>
      </c>
      <c r="E108" s="61">
        <f>+oferta!E108*HTOCOEF!E108</f>
        <v>118722</v>
      </c>
      <c r="F108" s="61">
        <f>+oferta!F108*HTOCOEF!F108</f>
        <v>167222</v>
      </c>
      <c r="G108" s="61">
        <f>+oferta!G108*HTOCOEF!G108</f>
        <v>93521</v>
      </c>
      <c r="H108" s="61">
        <f>+oferta!H108*HTOCOEF!H108</f>
        <v>69667</v>
      </c>
      <c r="I108" s="67">
        <f>+oferta!I108*HTOCOEF!I108</f>
        <v>26.61</v>
      </c>
      <c r="J108" s="67">
        <f>+oferta!J108*HTOCOEF!J108</f>
        <v>28.02</v>
      </c>
      <c r="K108" s="67">
        <f>+oferta!K108*HTOCOEF!K108</f>
        <v>26.61</v>
      </c>
      <c r="L108" s="67">
        <f>+oferta!L108*HTOCOEF!L108</f>
        <v>26.87</v>
      </c>
      <c r="M108" s="67">
        <f>+oferta!M108*HTOCOEF!M108</f>
        <v>25.59</v>
      </c>
      <c r="N108" s="67">
        <f>+oferta!N108*HTOCOEF!N108</f>
        <v>29.87</v>
      </c>
      <c r="O108" s="67">
        <f>+oferta!O108*HTOCOEF!O108</f>
        <v>22.1</v>
      </c>
      <c r="P108" s="61">
        <f>+oferta!P108*HTOCOEF!P108</f>
        <v>109401</v>
      </c>
      <c r="Q108" s="61">
        <f>+oferta!Q108*HTOCOEF!Q108</f>
        <v>22646</v>
      </c>
      <c r="R108" s="61">
        <f>+oferta!R108*HTOCOEF!R108</f>
        <v>8126</v>
      </c>
      <c r="S108" s="61">
        <f>+oferta!S108*HTOCOEF!S108</f>
        <v>18435</v>
      </c>
      <c r="T108" s="61">
        <f>+oferta!T108*HTOCOEF!T108</f>
        <v>15950</v>
      </c>
      <c r="U108" s="61">
        <f>+oferta!U108*HTOCOEF!U108</f>
        <v>9912</v>
      </c>
      <c r="V108" s="61">
        <f>+oferta!V108*HTOCOEF!V108</f>
        <v>5360</v>
      </c>
      <c r="W108" s="61">
        <f>+oferta!W108*HTOCOEF!W108</f>
        <v>27113</v>
      </c>
      <c r="X108" s="61">
        <f>+oferta!X108*HTOCOEF!X108</f>
        <v>40538</v>
      </c>
      <c r="Y108" s="61">
        <f>+oferta!Y108*HTOCOEF!Y108</f>
        <v>8709</v>
      </c>
      <c r="Z108" s="61">
        <f>+oferta!Z108*HTOCOEF!Z108</f>
        <v>22764</v>
      </c>
      <c r="AA108" s="61">
        <f>+oferta!AA108*HTOCOEF!AA108</f>
        <v>19744</v>
      </c>
      <c r="AB108" s="61">
        <f>+oferta!AB108*HTOCOEF!AB108</f>
        <v>7611</v>
      </c>
      <c r="AC108" s="61">
        <f>+oferta!AC108*HTOCOEF!AC108</f>
        <v>62457</v>
      </c>
      <c r="AD108" s="61">
        <f>+oferta!AD108*HTOCOEF!AD108</f>
        <v>20783</v>
      </c>
      <c r="AE108" s="67">
        <f>+oferta!AE108*HTOCOEF!AE108</f>
        <v>27.42</v>
      </c>
      <c r="AF108" s="67">
        <f>+oferta!AF108*HTOCOEF!AF108</f>
        <v>33.340000000000003</v>
      </c>
      <c r="AG108" s="67">
        <f>+oferta!AG108*HTOCOEF!AG108</f>
        <v>26.06</v>
      </c>
      <c r="AH108" s="67">
        <f>+oferta!AH108*HTOCOEF!AH108</f>
        <v>27.88</v>
      </c>
      <c r="AI108" s="67">
        <f>+oferta!AI108*HTOCOEF!AI108</f>
        <v>39.5</v>
      </c>
      <c r="AJ108" s="67">
        <f>+oferta!AJ108*HTOCOEF!AJ108</f>
        <v>25.3</v>
      </c>
      <c r="AK108" s="67">
        <f>+oferta!AK108*HTOCOEF!AK108</f>
        <v>22.64</v>
      </c>
      <c r="AL108" s="67">
        <f>+oferta!AL108*HTOCOEF!AL108</f>
        <v>25.68</v>
      </c>
      <c r="AM108" s="61">
        <f>+oferta!AM108*HTOCOEF!AM108</f>
        <v>2164</v>
      </c>
      <c r="AN108" s="61">
        <f>+oferta!AN108*HTOCOEF!AN108</f>
        <v>5143</v>
      </c>
      <c r="AO108" s="61">
        <f>+oferta!AO108*HTOCOEF!AO108</f>
        <v>811</v>
      </c>
      <c r="AP108" s="61">
        <f>+oferta!AP108*HTOCOEF!AP108</f>
        <v>1897</v>
      </c>
      <c r="AQ108" s="61">
        <f>+oferta!AQ108*HTOCOEF!AQ108</f>
        <v>2480</v>
      </c>
      <c r="AR108" s="61">
        <f>+oferta!AR108*HTOCOEF!AR108</f>
        <v>811</v>
      </c>
      <c r="AS108" s="61">
        <f>+oferta!AS108*HTOCOEF!AS108</f>
        <v>7392</v>
      </c>
      <c r="AT108" s="61">
        <f>+oferta!AT108*HTOCOEF!AT108</f>
        <v>1948</v>
      </c>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row>
    <row r="109" spans="1:91" s="59" customFormat="1" x14ac:dyDescent="0.3">
      <c r="A109" s="60" t="s">
        <v>243</v>
      </c>
      <c r="B109" s="61">
        <f>+oferta!B109*HTOCOEF!B109</f>
        <v>790021</v>
      </c>
      <c r="C109" s="61">
        <f>+oferta!C109*HTOCOEF!C109</f>
        <v>143448</v>
      </c>
      <c r="D109" s="61">
        <f>+oferta!D109*HTOCOEF!D109</f>
        <v>28674</v>
      </c>
      <c r="E109" s="61">
        <f>+oferta!E109*HTOCOEF!E109</f>
        <v>106035</v>
      </c>
      <c r="F109" s="61">
        <f>+oferta!F109*HTOCOEF!F109</f>
        <v>110747</v>
      </c>
      <c r="G109" s="61">
        <f>+oferta!G109*HTOCOEF!G109</f>
        <v>72971</v>
      </c>
      <c r="H109" s="61">
        <f>+oferta!H109*HTOCOEF!H109</f>
        <v>71464</v>
      </c>
      <c r="I109" s="67">
        <f>+oferta!I109*HTOCOEF!I109</f>
        <v>20.86</v>
      </c>
      <c r="J109" s="67">
        <f>+oferta!J109*HTOCOEF!J109</f>
        <v>22.24</v>
      </c>
      <c r="K109" s="67">
        <f>+oferta!K109*HTOCOEF!K109</f>
        <v>19.2</v>
      </c>
      <c r="L109" s="67">
        <f>+oferta!L109*HTOCOEF!L109</f>
        <v>22.7</v>
      </c>
      <c r="M109" s="67">
        <f>+oferta!M109*HTOCOEF!M109</f>
        <v>18.28</v>
      </c>
      <c r="N109" s="67">
        <f>+oferta!N109*HTOCOEF!N109</f>
        <v>25.54</v>
      </c>
      <c r="O109" s="67">
        <f>+oferta!O109*HTOCOEF!O109</f>
        <v>17.32</v>
      </c>
      <c r="P109" s="61">
        <f>+oferta!P109*HTOCOEF!P109</f>
        <v>81627</v>
      </c>
      <c r="Q109" s="61">
        <f>+oferta!Q109*HTOCOEF!Q109</f>
        <v>13701</v>
      </c>
      <c r="R109" s="61">
        <f>+oferta!R109*HTOCOEF!R109</f>
        <v>2976</v>
      </c>
      <c r="S109" s="61">
        <f>+oferta!S109*HTOCOEF!S109</f>
        <v>17568</v>
      </c>
      <c r="T109" s="61">
        <f>+oferta!T109*HTOCOEF!T109</f>
        <v>10683</v>
      </c>
      <c r="U109" s="61">
        <f>+oferta!U109*HTOCOEF!U109</f>
        <v>6921</v>
      </c>
      <c r="V109" s="61">
        <f>+oferta!V109*HTOCOEF!V109</f>
        <v>5642</v>
      </c>
      <c r="W109" s="61">
        <f>+oferta!W109*HTOCOEF!W109</f>
        <v>12895</v>
      </c>
      <c r="X109" s="61">
        <f>+oferta!X109*HTOCOEF!X109</f>
        <v>25166</v>
      </c>
      <c r="Y109" s="61">
        <f>+oferta!Y109*HTOCOEF!Y109</f>
        <v>9295</v>
      </c>
      <c r="Z109" s="61">
        <f>+oferta!Z109*HTOCOEF!Z109</f>
        <v>19287</v>
      </c>
      <c r="AA109" s="61">
        <f>+oferta!AA109*HTOCOEF!AA109</f>
        <v>6648</v>
      </c>
      <c r="AB109" s="61">
        <f>+oferta!AB109*HTOCOEF!AB109</f>
        <v>7415</v>
      </c>
      <c r="AC109" s="61">
        <f>+oferta!AC109*HTOCOEF!AC109</f>
        <v>41295</v>
      </c>
      <c r="AD109" s="61">
        <f>+oferta!AD109*HTOCOEF!AD109</f>
        <v>21446</v>
      </c>
      <c r="AE109" s="67">
        <f>+oferta!AE109*HTOCOEF!AE109</f>
        <v>20.21</v>
      </c>
      <c r="AF109" s="67">
        <f>+oferta!AF109*HTOCOEF!AF109</f>
        <v>24.3</v>
      </c>
      <c r="AG109" s="67">
        <f>+oferta!AG109*HTOCOEF!AG109</f>
        <v>25.32</v>
      </c>
      <c r="AH109" s="67">
        <f>+oferta!AH109*HTOCOEF!AH109</f>
        <v>21.12</v>
      </c>
      <c r="AI109" s="67">
        <f>+oferta!AI109*HTOCOEF!AI109</f>
        <v>28.3</v>
      </c>
      <c r="AJ109" s="67">
        <f>+oferta!AJ109*HTOCOEF!AJ109</f>
        <v>21.88</v>
      </c>
      <c r="AK109" s="67">
        <f>+oferta!AK109*HTOCOEF!AK109</f>
        <v>19.079999999999998</v>
      </c>
      <c r="AL109" s="67">
        <f>+oferta!AL109*HTOCOEF!AL109</f>
        <v>25.05</v>
      </c>
      <c r="AM109" s="61">
        <f>+oferta!AM109*HTOCOEF!AM109</f>
        <v>1020</v>
      </c>
      <c r="AN109" s="61">
        <f>+oferta!AN109*HTOCOEF!AN109</f>
        <v>2614</v>
      </c>
      <c r="AO109" s="61">
        <f>+oferta!AO109*HTOCOEF!AO109</f>
        <v>793</v>
      </c>
      <c r="AP109" s="61">
        <f>+oferta!AP109*HTOCOEF!AP109</f>
        <v>1478</v>
      </c>
      <c r="AQ109" s="61">
        <f>+oferta!AQ109*HTOCOEF!AQ109</f>
        <v>720</v>
      </c>
      <c r="AR109" s="61">
        <f>+oferta!AR109*HTOCOEF!AR109</f>
        <v>771</v>
      </c>
      <c r="AS109" s="61">
        <f>+oferta!AS109*HTOCOEF!AS109</f>
        <v>4333</v>
      </c>
      <c r="AT109" s="61">
        <f>+oferta!AT109*HTOCOEF!AT109</f>
        <v>1971</v>
      </c>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row>
    <row r="110" spans="1:91" s="59" customFormat="1" x14ac:dyDescent="0.3">
      <c r="A110" s="60" t="s">
        <v>244</v>
      </c>
      <c r="B110" s="61">
        <f>+oferta!B110*HTOCOEF!B110</f>
        <v>608059</v>
      </c>
      <c r="C110" s="61">
        <f>+oferta!C110*HTOCOEF!C110</f>
        <v>95997</v>
      </c>
      <c r="D110" s="61">
        <f>+oferta!D110*HTOCOEF!D110</f>
        <v>10140</v>
      </c>
      <c r="E110" s="61">
        <f>+oferta!E110*HTOCOEF!E110</f>
        <v>106878</v>
      </c>
      <c r="F110" s="61">
        <f>+oferta!F110*HTOCOEF!F110</f>
        <v>75909</v>
      </c>
      <c r="G110" s="61">
        <f>+oferta!G110*HTOCOEF!G110</f>
        <v>58687</v>
      </c>
      <c r="H110" s="61">
        <f>+oferta!H110*HTOCOEF!H110</f>
        <v>66790</v>
      </c>
      <c r="I110" s="67">
        <f>+oferta!I110*HTOCOEF!I110</f>
        <v>15.73</v>
      </c>
      <c r="J110" s="67">
        <f>+oferta!J110*HTOCOEF!J110</f>
        <v>11.35</v>
      </c>
      <c r="K110" s="67">
        <f>+oferta!K110*HTOCOEF!K110</f>
        <v>16.2</v>
      </c>
      <c r="L110" s="67">
        <f>+oferta!L110*HTOCOEF!L110</f>
        <v>24.29</v>
      </c>
      <c r="M110" s="67">
        <f>+oferta!M110*HTOCOEF!M110</f>
        <v>12.26</v>
      </c>
      <c r="N110" s="67">
        <f>+oferta!N110*HTOCOEF!N110</f>
        <v>15.89</v>
      </c>
      <c r="O110" s="67">
        <f>+oferta!O110*HTOCOEF!O110</f>
        <v>20.27</v>
      </c>
      <c r="P110" s="61">
        <f>+oferta!P110*HTOCOEF!P110</f>
        <v>59394</v>
      </c>
      <c r="Q110" s="61">
        <f>+oferta!Q110*HTOCOEF!Q110</f>
        <v>8220</v>
      </c>
      <c r="R110" s="61">
        <f>+oferta!R110*HTOCOEF!R110</f>
        <v>1106</v>
      </c>
      <c r="S110" s="61">
        <f>+oferta!S110*HTOCOEF!S110</f>
        <v>16628</v>
      </c>
      <c r="T110" s="61">
        <f>+oferta!T110*HTOCOEF!T110</f>
        <v>6597</v>
      </c>
      <c r="U110" s="61">
        <f>+oferta!U110*HTOCOEF!U110</f>
        <v>5063</v>
      </c>
      <c r="V110" s="61">
        <f>+oferta!V110*HTOCOEF!V110</f>
        <v>5282</v>
      </c>
      <c r="W110" s="61">
        <f>+oferta!W110*HTOCOEF!W110</f>
        <v>7608</v>
      </c>
      <c r="X110" s="61">
        <f>+oferta!X110*HTOCOEF!X110</f>
        <v>14206</v>
      </c>
      <c r="Y110" s="61">
        <f>+oferta!Y110*HTOCOEF!Y110</f>
        <v>6916</v>
      </c>
      <c r="Z110" s="61">
        <f>+oferta!Z110*HTOCOEF!Z110</f>
        <v>11384</v>
      </c>
      <c r="AA110" s="61">
        <f>+oferta!AA110*HTOCOEF!AA110</f>
        <v>4011</v>
      </c>
      <c r="AB110" s="61">
        <f>+oferta!AB110*HTOCOEF!AB110</f>
        <v>5434</v>
      </c>
      <c r="AC110" s="61">
        <f>+oferta!AC110*HTOCOEF!AC110</f>
        <v>28064</v>
      </c>
      <c r="AD110" s="61">
        <f>+oferta!AD110*HTOCOEF!AD110</f>
        <v>18374</v>
      </c>
      <c r="AE110" s="67">
        <f>+oferta!AE110*HTOCOEF!AE110</f>
        <v>13.18</v>
      </c>
      <c r="AF110" s="67">
        <f>+oferta!AF110*HTOCOEF!AF110</f>
        <v>14.17</v>
      </c>
      <c r="AG110" s="67">
        <f>+oferta!AG110*HTOCOEF!AG110</f>
        <v>11.16</v>
      </c>
      <c r="AH110" s="67">
        <f>+oferta!AH110*HTOCOEF!AH110</f>
        <v>7.57</v>
      </c>
      <c r="AI110" s="67">
        <f>+oferta!AI110*HTOCOEF!AI110</f>
        <v>10.71</v>
      </c>
      <c r="AJ110" s="67">
        <f>+oferta!AJ110*HTOCOEF!AJ110</f>
        <v>11.21</v>
      </c>
      <c r="AK110" s="67">
        <f>+oferta!AK110*HTOCOEF!AK110</f>
        <v>9.44</v>
      </c>
      <c r="AL110" s="67">
        <f>+oferta!AL110*HTOCOEF!AL110</f>
        <v>13.9</v>
      </c>
      <c r="AM110" s="61">
        <f>+oferta!AM110*HTOCOEF!AM110</f>
        <v>572</v>
      </c>
      <c r="AN110" s="61">
        <f>+oferta!AN110*HTOCOEF!AN110</f>
        <v>1276</v>
      </c>
      <c r="AO110" s="61">
        <f>+oferta!AO110*HTOCOEF!AO110</f>
        <v>528</v>
      </c>
      <c r="AP110" s="61">
        <f>+oferta!AP110*HTOCOEF!AP110</f>
        <v>635</v>
      </c>
      <c r="AQ110" s="61">
        <f>+oferta!AQ110*HTOCOEF!AQ110</f>
        <v>327</v>
      </c>
      <c r="AR110" s="61">
        <f>+oferta!AR110*HTOCOEF!AR110</f>
        <v>538</v>
      </c>
      <c r="AS110" s="61">
        <f>+oferta!AS110*HTOCOEF!AS110</f>
        <v>2891</v>
      </c>
      <c r="AT110" s="61">
        <f>+oferta!AT110*HTOCOEF!AT110</f>
        <v>1454</v>
      </c>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row>
    <row r="111" spans="1:91" s="59" customFormat="1" x14ac:dyDescent="0.3">
      <c r="A111" s="60" t="s">
        <v>245</v>
      </c>
      <c r="B111" s="61">
        <f>+oferta!B111*HTOCOEF!B111</f>
        <v>587746</v>
      </c>
      <c r="C111" s="61">
        <f>+oferta!C111*HTOCOEF!C111</f>
        <v>90371</v>
      </c>
      <c r="D111" s="61">
        <f>+oferta!D111*HTOCOEF!D111</f>
        <v>9591</v>
      </c>
      <c r="E111" s="61">
        <f>+oferta!E111*HTOCOEF!E111</f>
        <v>113951</v>
      </c>
      <c r="F111" s="61">
        <f>+oferta!F111*HTOCOEF!F111</f>
        <v>77950</v>
      </c>
      <c r="G111" s="61">
        <f>+oferta!G111*HTOCOEF!G111</f>
        <v>50699</v>
      </c>
      <c r="H111" s="61">
        <f>+oferta!H111*HTOCOEF!H111</f>
        <v>66187</v>
      </c>
      <c r="I111" s="67">
        <f>+oferta!I111*HTOCOEF!I111</f>
        <v>17.78</v>
      </c>
      <c r="J111" s="67">
        <f>+oferta!J111*HTOCOEF!J111</f>
        <v>13.35</v>
      </c>
      <c r="K111" s="67">
        <f>+oferta!K111*HTOCOEF!K111</f>
        <v>14.83</v>
      </c>
      <c r="L111" s="67">
        <f>+oferta!L111*HTOCOEF!L111</f>
        <v>26.73</v>
      </c>
      <c r="M111" s="67">
        <f>+oferta!M111*HTOCOEF!M111</f>
        <v>16.190000000000001</v>
      </c>
      <c r="N111" s="67">
        <f>+oferta!N111*HTOCOEF!N111</f>
        <v>18.190000000000001</v>
      </c>
      <c r="O111" s="67">
        <f>+oferta!O111*HTOCOEF!O111</f>
        <v>22.95</v>
      </c>
      <c r="P111" s="61">
        <f>+oferta!P111*HTOCOEF!P111</f>
        <v>58777</v>
      </c>
      <c r="Q111" s="61">
        <f>+oferta!Q111*HTOCOEF!Q111</f>
        <v>7628</v>
      </c>
      <c r="R111" s="61">
        <f>+oferta!R111*HTOCOEF!R111</f>
        <v>980</v>
      </c>
      <c r="S111" s="61">
        <f>+oferta!S111*HTOCOEF!S111</f>
        <v>18754</v>
      </c>
      <c r="T111" s="61">
        <f>+oferta!T111*HTOCOEF!T111</f>
        <v>6954</v>
      </c>
      <c r="U111" s="61">
        <f>+oferta!U111*HTOCOEF!U111</f>
        <v>4148</v>
      </c>
      <c r="V111" s="61">
        <f>+oferta!V111*HTOCOEF!V111</f>
        <v>5376</v>
      </c>
      <c r="W111" s="61">
        <f>+oferta!W111*HTOCOEF!W111</f>
        <v>6470</v>
      </c>
      <c r="X111" s="61">
        <f>+oferta!X111*HTOCOEF!X111</f>
        <v>12678</v>
      </c>
      <c r="Y111" s="61">
        <f>+oferta!Y111*HTOCOEF!Y111</f>
        <v>6184</v>
      </c>
      <c r="Z111" s="61">
        <f>+oferta!Z111*HTOCOEF!Z111</f>
        <v>12528</v>
      </c>
      <c r="AA111" s="61">
        <f>+oferta!AA111*HTOCOEF!AA111</f>
        <v>3293</v>
      </c>
      <c r="AB111" s="61">
        <f>+oferta!AB111*HTOCOEF!AB111</f>
        <v>5549</v>
      </c>
      <c r="AC111" s="61">
        <f>+oferta!AC111*HTOCOEF!AC111</f>
        <v>25831</v>
      </c>
      <c r="AD111" s="61">
        <f>+oferta!AD111*HTOCOEF!AD111</f>
        <v>17838</v>
      </c>
      <c r="AE111" s="67">
        <f>+oferta!AE111*HTOCOEF!AE111</f>
        <v>12.49</v>
      </c>
      <c r="AF111" s="67">
        <f>+oferta!AF111*HTOCOEF!AF111</f>
        <v>15.68</v>
      </c>
      <c r="AG111" s="67">
        <f>+oferta!AG111*HTOCOEF!AG111</f>
        <v>14.64</v>
      </c>
      <c r="AH111" s="67">
        <f>+oferta!AH111*HTOCOEF!AH111</f>
        <v>15.25</v>
      </c>
      <c r="AI111" s="67">
        <f>+oferta!AI111*HTOCOEF!AI111</f>
        <v>13.88</v>
      </c>
      <c r="AJ111" s="67">
        <f>+oferta!AJ111*HTOCOEF!AJ111</f>
        <v>9.57</v>
      </c>
      <c r="AK111" s="67">
        <f>+oferta!AK111*HTOCOEF!AK111</f>
        <v>10.68</v>
      </c>
      <c r="AL111" s="67">
        <f>+oferta!AL111*HTOCOEF!AL111</f>
        <v>15.15</v>
      </c>
      <c r="AM111" s="61">
        <f>+oferta!AM111*HTOCOEF!AM111</f>
        <v>498</v>
      </c>
      <c r="AN111" s="61">
        <f>+oferta!AN111*HTOCOEF!AN111</f>
        <v>1014</v>
      </c>
      <c r="AO111" s="61">
        <f>+oferta!AO111*HTOCOEF!AO111</f>
        <v>480</v>
      </c>
      <c r="AP111" s="61">
        <f>+oferta!AP111*HTOCOEF!AP111</f>
        <v>877</v>
      </c>
      <c r="AQ111" s="61">
        <f>+oferta!AQ111*HTOCOEF!AQ111</f>
        <v>281</v>
      </c>
      <c r="AR111" s="61">
        <f>+oferta!AR111*HTOCOEF!AR111</f>
        <v>518</v>
      </c>
      <c r="AS111" s="61">
        <f>+oferta!AS111*HTOCOEF!AS111</f>
        <v>2600</v>
      </c>
      <c r="AT111" s="61">
        <f>+oferta!AT111*HTOCOEF!AT111</f>
        <v>1362</v>
      </c>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row>
    <row r="112" spans="1:91" s="59" customFormat="1" x14ac:dyDescent="0.3">
      <c r="A112" s="60" t="s">
        <v>274</v>
      </c>
      <c r="B112" s="61">
        <f>+oferta!B112*HTOCOEF!B112</f>
        <v>545288</v>
      </c>
      <c r="C112" s="61">
        <f>+oferta!C112*HTOCOEF!C112</f>
        <v>90979</v>
      </c>
      <c r="D112" s="61">
        <f>+oferta!D112*HTOCOEF!D112</f>
        <v>8458</v>
      </c>
      <c r="E112" s="61">
        <f>+oferta!E112*HTOCOEF!E112</f>
        <v>90437</v>
      </c>
      <c r="F112" s="61">
        <f>+oferta!F112*HTOCOEF!F112</f>
        <v>75256</v>
      </c>
      <c r="G112" s="61">
        <f>+oferta!G112*HTOCOEF!G112</f>
        <v>42531</v>
      </c>
      <c r="H112" s="61">
        <f>+oferta!H112*HTOCOEF!H112</f>
        <v>66269</v>
      </c>
      <c r="I112" s="67">
        <f>+oferta!I112*HTOCOEF!I112</f>
        <v>14.53</v>
      </c>
      <c r="J112" s="67">
        <f>+oferta!J112*HTOCOEF!J112</f>
        <v>12.95</v>
      </c>
      <c r="K112" s="67">
        <f>+oferta!K112*HTOCOEF!K112</f>
        <v>10.52</v>
      </c>
      <c r="L112" s="67">
        <f>+oferta!L112*HTOCOEF!L112</f>
        <v>15.74</v>
      </c>
      <c r="M112" s="67">
        <f>+oferta!M112*HTOCOEF!M112</f>
        <v>15.87</v>
      </c>
      <c r="N112" s="67">
        <f>+oferta!N112*HTOCOEF!N112</f>
        <v>14.16</v>
      </c>
      <c r="O112" s="67">
        <f>+oferta!O112*HTOCOEF!O112</f>
        <v>20.85</v>
      </c>
      <c r="P112" s="61">
        <f>+oferta!P112*HTOCOEF!P112</f>
        <v>50905</v>
      </c>
      <c r="Q112" s="61">
        <f>+oferta!Q112*HTOCOEF!Q112</f>
        <v>7608</v>
      </c>
      <c r="R112" s="61">
        <f>+oferta!R112*HTOCOEF!R112</f>
        <v>650</v>
      </c>
      <c r="S112" s="61">
        <f>+oferta!S112*HTOCOEF!S112</f>
        <v>13874</v>
      </c>
      <c r="T112" s="61">
        <f>+oferta!T112*HTOCOEF!T112</f>
        <v>6609</v>
      </c>
      <c r="U112" s="61">
        <f>+oferta!U112*HTOCOEF!U112</f>
        <v>3326</v>
      </c>
      <c r="V112" s="61">
        <f>+oferta!V112*HTOCOEF!V112</f>
        <v>5182</v>
      </c>
      <c r="W112" s="61">
        <f>+oferta!W112*HTOCOEF!W112</f>
        <v>6562</v>
      </c>
      <c r="X112" s="61">
        <f>+oferta!X112*HTOCOEF!X112</f>
        <v>12781</v>
      </c>
      <c r="Y112" s="61">
        <f>+oferta!Y112*HTOCOEF!Y112</f>
        <v>6009</v>
      </c>
      <c r="Z112" s="61">
        <f>+oferta!Z112*HTOCOEF!Z112</f>
        <v>14574</v>
      </c>
      <c r="AA112" s="61">
        <f>+oferta!AA112*HTOCOEF!AA112</f>
        <v>2547</v>
      </c>
      <c r="AB112" s="61">
        <f>+oferta!AB112*HTOCOEF!AB112</f>
        <v>5329</v>
      </c>
      <c r="AC112" s="61">
        <f>+oferta!AC112*HTOCOEF!AC112</f>
        <v>26040</v>
      </c>
      <c r="AD112" s="61">
        <f>+oferta!AD112*HTOCOEF!AD112</f>
        <v>17136</v>
      </c>
      <c r="AE112" s="67">
        <f>+oferta!AE112*HTOCOEF!AE112</f>
        <v>11.92</v>
      </c>
      <c r="AF112" s="67">
        <f>+oferta!AF112*HTOCOEF!AF112</f>
        <v>13.71</v>
      </c>
      <c r="AG112" s="67">
        <f>+oferta!AG112*HTOCOEF!AG112</f>
        <v>12.97</v>
      </c>
      <c r="AH112" s="67">
        <f>+oferta!AH112*HTOCOEF!AH112</f>
        <v>13.71</v>
      </c>
      <c r="AI112" s="67">
        <f>+oferta!AI112*HTOCOEF!AI112</f>
        <v>19.739999999999998</v>
      </c>
      <c r="AJ112" s="67">
        <f>+oferta!AJ112*HTOCOEF!AJ112</f>
        <v>9.6300000000000008</v>
      </c>
      <c r="AK112" s="67">
        <f>+oferta!AK112*HTOCOEF!AK112</f>
        <v>11.01</v>
      </c>
      <c r="AL112" s="67">
        <f>+oferta!AL112*HTOCOEF!AL112</f>
        <v>15.13</v>
      </c>
      <c r="AM112" s="61">
        <f>+oferta!AM112*HTOCOEF!AM112</f>
        <v>502</v>
      </c>
      <c r="AN112" s="61">
        <f>+oferta!AN112*HTOCOEF!AN112</f>
        <v>1011</v>
      </c>
      <c r="AO112" s="61">
        <f>+oferta!AO112*HTOCOEF!AO112</f>
        <v>500</v>
      </c>
      <c r="AP112" s="61">
        <f>+oferta!AP112*HTOCOEF!AP112</f>
        <v>987</v>
      </c>
      <c r="AQ112" s="61">
        <f>+oferta!AQ112*HTOCOEF!AQ112</f>
        <v>226</v>
      </c>
      <c r="AR112" s="61">
        <f>+oferta!AR112*HTOCOEF!AR112</f>
        <v>470</v>
      </c>
      <c r="AS112" s="61">
        <f>+oferta!AS112*HTOCOEF!AS112</f>
        <v>2615</v>
      </c>
      <c r="AT112" s="61">
        <f>+oferta!AT112*HTOCOEF!AT112</f>
        <v>1298</v>
      </c>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row>
    <row r="113" spans="1:91" s="59" customFormat="1" x14ac:dyDescent="0.3">
      <c r="A113" s="60" t="s">
        <v>275</v>
      </c>
      <c r="B113" s="61">
        <f>+oferta!B113*HTOCOEF!B113</f>
        <v>525487</v>
      </c>
      <c r="C113" s="61">
        <f>+oferta!C113*HTOCOEF!C113</f>
        <v>87583</v>
      </c>
      <c r="D113" s="61">
        <f>+oferta!D113*HTOCOEF!D113</f>
        <v>9301</v>
      </c>
      <c r="E113" s="61">
        <f>+oferta!E113*HTOCOEF!E113</f>
        <v>71195</v>
      </c>
      <c r="F113" s="61">
        <f>+oferta!F113*HTOCOEF!F113</f>
        <v>74788</v>
      </c>
      <c r="G113" s="61">
        <f>+oferta!G113*HTOCOEF!G113</f>
        <v>39866</v>
      </c>
      <c r="H113" s="61">
        <f>+oferta!H113*HTOCOEF!H113</f>
        <v>69312</v>
      </c>
      <c r="I113" s="67">
        <f>+oferta!I113*HTOCOEF!I113</f>
        <v>16.54</v>
      </c>
      <c r="J113" s="67">
        <f>+oferta!J113*HTOCOEF!J113</f>
        <v>13.93</v>
      </c>
      <c r="K113" s="67">
        <f>+oferta!K113*HTOCOEF!K113</f>
        <v>12.25</v>
      </c>
      <c r="L113" s="67">
        <f>+oferta!L113*HTOCOEF!L113</f>
        <v>18.5</v>
      </c>
      <c r="M113" s="67">
        <f>+oferta!M113*HTOCOEF!M113</f>
        <v>17.309999999999999</v>
      </c>
      <c r="N113" s="67">
        <f>+oferta!N113*HTOCOEF!N113</f>
        <v>14.64</v>
      </c>
      <c r="O113" s="67">
        <f>+oferta!O113*HTOCOEF!O113</f>
        <v>23.9</v>
      </c>
      <c r="P113" s="61">
        <f>+oferta!P113*HTOCOEF!P113</f>
        <v>47036</v>
      </c>
      <c r="Q113" s="61">
        <f>+oferta!Q113*HTOCOEF!Q113</f>
        <v>6906</v>
      </c>
      <c r="R113" s="61">
        <f>+oferta!R113*HTOCOEF!R113</f>
        <v>633</v>
      </c>
      <c r="S113" s="61">
        <f>+oferta!S113*HTOCOEF!S113</f>
        <v>11078</v>
      </c>
      <c r="T113" s="61">
        <f>+oferta!T113*HTOCOEF!T113</f>
        <v>6394</v>
      </c>
      <c r="U113" s="61">
        <f>+oferta!U113*HTOCOEF!U113</f>
        <v>3001</v>
      </c>
      <c r="V113" s="61">
        <f>+oferta!V113*HTOCOEF!V113</f>
        <v>5742</v>
      </c>
      <c r="W113" s="61">
        <f>+oferta!W113*HTOCOEF!W113</f>
        <v>6048</v>
      </c>
      <c r="X113" s="61">
        <f>+oferta!X113*HTOCOEF!X113</f>
        <v>13367</v>
      </c>
      <c r="Y113" s="61">
        <f>+oferta!Y113*HTOCOEF!Y113</f>
        <v>5854</v>
      </c>
      <c r="Z113" s="61">
        <f>+oferta!Z113*HTOCOEF!Z113</f>
        <v>13422</v>
      </c>
      <c r="AA113" s="61">
        <f>+oferta!AA113*HTOCOEF!AA113</f>
        <v>2666</v>
      </c>
      <c r="AB113" s="61">
        <f>+oferta!AB113*HTOCOEF!AB113</f>
        <v>5405</v>
      </c>
      <c r="AC113" s="61">
        <f>+oferta!AC113*HTOCOEF!AC113</f>
        <v>24136</v>
      </c>
      <c r="AD113" s="61">
        <f>+oferta!AD113*HTOCOEF!AD113</f>
        <v>16686</v>
      </c>
      <c r="AE113" s="67">
        <f>+oferta!AE113*HTOCOEF!AE113</f>
        <v>13.35</v>
      </c>
      <c r="AF113" s="67">
        <f>+oferta!AF113*HTOCOEF!AF113</f>
        <v>16.11</v>
      </c>
      <c r="AG113" s="67">
        <f>+oferta!AG113*HTOCOEF!AG113</f>
        <v>13.64</v>
      </c>
      <c r="AH113" s="67">
        <f>+oferta!AH113*HTOCOEF!AH113</f>
        <v>12.78</v>
      </c>
      <c r="AI113" s="67">
        <f>+oferta!AI113*HTOCOEF!AI113</f>
        <v>17.25</v>
      </c>
      <c r="AJ113" s="67">
        <f>+oferta!AJ113*HTOCOEF!AJ113</f>
        <v>11.47</v>
      </c>
      <c r="AK113" s="67">
        <f>+oferta!AK113*HTOCOEF!AK113</f>
        <v>11.48</v>
      </c>
      <c r="AL113" s="67">
        <f>+oferta!AL113*HTOCOEF!AL113</f>
        <v>17.25</v>
      </c>
      <c r="AM113" s="61">
        <f>+oferta!AM113*HTOCOEF!AM113</f>
        <v>447</v>
      </c>
      <c r="AN113" s="61">
        <f>+oferta!AN113*HTOCOEF!AN113</f>
        <v>1089</v>
      </c>
      <c r="AO113" s="61">
        <f>+oferta!AO113*HTOCOEF!AO113</f>
        <v>501</v>
      </c>
      <c r="AP113" s="61">
        <f>+oferta!AP113*HTOCOEF!AP113</f>
        <v>839</v>
      </c>
      <c r="AQ113" s="61">
        <f>+oferta!AQ113*HTOCOEF!AQ113</f>
        <v>235</v>
      </c>
      <c r="AR113" s="61">
        <f>+oferta!AR113*HTOCOEF!AR113</f>
        <v>474</v>
      </c>
      <c r="AS113" s="61">
        <f>+oferta!AS113*HTOCOEF!AS113</f>
        <v>2011</v>
      </c>
      <c r="AT113" s="61">
        <f>+oferta!AT113*HTOCOEF!AT113</f>
        <v>1311</v>
      </c>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c r="CJ113" s="57"/>
      <c r="CK113" s="57"/>
      <c r="CL113" s="57"/>
      <c r="CM113" s="57"/>
    </row>
    <row r="114" spans="1:91" s="59" customFormat="1" x14ac:dyDescent="0.3">
      <c r="A114" s="60" t="s">
        <v>276</v>
      </c>
      <c r="B114" s="61">
        <f>+oferta!B114*HTOCOEF!B114</f>
        <v>596273</v>
      </c>
      <c r="C114" s="61">
        <f>+oferta!C114*HTOCOEF!C114</f>
        <v>99224</v>
      </c>
      <c r="D114" s="61">
        <f>+oferta!D114*HTOCOEF!D114</f>
        <v>12831</v>
      </c>
      <c r="E114" s="61">
        <f>+oferta!E114*HTOCOEF!E114</f>
        <v>75842</v>
      </c>
      <c r="F114" s="61">
        <f>+oferta!F114*HTOCOEF!F114</f>
        <v>86806</v>
      </c>
      <c r="G114" s="61">
        <f>+oferta!G114*HTOCOEF!G114</f>
        <v>47313</v>
      </c>
      <c r="H114" s="61">
        <f>+oferta!H114*HTOCOEF!H114</f>
        <v>74007</v>
      </c>
      <c r="I114" s="67">
        <f>+oferta!I114*HTOCOEF!I114</f>
        <v>19.37</v>
      </c>
      <c r="J114" s="67">
        <f>+oferta!J114*HTOCOEF!J114</f>
        <v>16.12</v>
      </c>
      <c r="K114" s="67">
        <f>+oferta!K114*HTOCOEF!K114</f>
        <v>23.23</v>
      </c>
      <c r="L114" s="67">
        <f>+oferta!L114*HTOCOEF!L114</f>
        <v>22.48</v>
      </c>
      <c r="M114" s="67">
        <f>+oferta!M114*HTOCOEF!M114</f>
        <v>20.38</v>
      </c>
      <c r="N114" s="67">
        <f>+oferta!N114*HTOCOEF!N114</f>
        <v>19.579999999999998</v>
      </c>
      <c r="O114" s="67">
        <f>+oferta!O114*HTOCOEF!O114</f>
        <v>25.34</v>
      </c>
      <c r="P114" s="61">
        <f>+oferta!P114*HTOCOEF!P114</f>
        <v>55048</v>
      </c>
      <c r="Q114" s="61">
        <f>+oferta!Q114*HTOCOEF!Q114</f>
        <v>8301</v>
      </c>
      <c r="R114" s="61">
        <f>+oferta!R114*HTOCOEF!R114</f>
        <v>1167</v>
      </c>
      <c r="S114" s="61">
        <f>+oferta!S114*HTOCOEF!S114</f>
        <v>11847</v>
      </c>
      <c r="T114" s="61">
        <f>+oferta!T114*HTOCOEF!T114</f>
        <v>7716</v>
      </c>
      <c r="U114" s="61">
        <f>+oferta!U114*HTOCOEF!U114</f>
        <v>3940</v>
      </c>
      <c r="V114" s="61">
        <f>+oferta!V114*HTOCOEF!V114</f>
        <v>5903</v>
      </c>
      <c r="W114" s="61">
        <f>+oferta!W114*HTOCOEF!W114</f>
        <v>6689</v>
      </c>
      <c r="X114" s="61">
        <f>+oferta!X114*HTOCOEF!X114</f>
        <v>14349</v>
      </c>
      <c r="Y114" s="61">
        <f>+oferta!Y114*HTOCOEF!Y114</f>
        <v>6562</v>
      </c>
      <c r="Z114" s="61">
        <f>+oferta!Z114*HTOCOEF!Z114</f>
        <v>15985</v>
      </c>
      <c r="AA114" s="61">
        <f>+oferta!AA114*HTOCOEF!AA114</f>
        <v>3285</v>
      </c>
      <c r="AB114" s="61">
        <f>+oferta!AB114*HTOCOEF!AB114</f>
        <v>5980</v>
      </c>
      <c r="AC114" s="61">
        <f>+oferta!AC114*HTOCOEF!AC114</f>
        <v>28369</v>
      </c>
      <c r="AD114" s="61">
        <f>+oferta!AD114*HTOCOEF!AD114</f>
        <v>18005</v>
      </c>
      <c r="AE114" s="67">
        <f>+oferta!AE114*HTOCOEF!AE114</f>
        <v>14.69</v>
      </c>
      <c r="AF114" s="67">
        <f>+oferta!AF114*HTOCOEF!AF114</f>
        <v>18.54</v>
      </c>
      <c r="AG114" s="67">
        <f>+oferta!AG114*HTOCOEF!AG114</f>
        <v>15.34</v>
      </c>
      <c r="AH114" s="67">
        <f>+oferta!AH114*HTOCOEF!AH114</f>
        <v>14.81</v>
      </c>
      <c r="AI114" s="67">
        <f>+oferta!AI114*HTOCOEF!AI114</f>
        <v>18.670000000000002</v>
      </c>
      <c r="AJ114" s="67">
        <f>+oferta!AJ114*HTOCOEF!AJ114</f>
        <v>12.63</v>
      </c>
      <c r="AK114" s="67">
        <f>+oferta!AK114*HTOCOEF!AK114</f>
        <v>15.05</v>
      </c>
      <c r="AL114" s="67">
        <f>+oferta!AL114*HTOCOEF!AL114</f>
        <v>18.559999999999999</v>
      </c>
      <c r="AM114" s="61">
        <f>+oferta!AM114*HTOCOEF!AM114</f>
        <v>504</v>
      </c>
      <c r="AN114" s="61">
        <f>+oferta!AN114*HTOCOEF!AN114</f>
        <v>1226</v>
      </c>
      <c r="AO114" s="61">
        <f>+oferta!AO114*HTOCOEF!AO114</f>
        <v>583</v>
      </c>
      <c r="AP114" s="61">
        <f>+oferta!AP114*HTOCOEF!AP114</f>
        <v>1072</v>
      </c>
      <c r="AQ114" s="61">
        <f>+oferta!AQ114*HTOCOEF!AQ114</f>
        <v>274</v>
      </c>
      <c r="AR114" s="61">
        <f>+oferta!AR114*HTOCOEF!AR114</f>
        <v>536</v>
      </c>
      <c r="AS114" s="61">
        <f>+oferta!AS114*HTOCOEF!AS114</f>
        <v>2686</v>
      </c>
      <c r="AT114" s="61">
        <f>+oferta!AT114*HTOCOEF!AT114</f>
        <v>1421</v>
      </c>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row>
    <row r="115" spans="1:91" s="59" customFormat="1" x14ac:dyDescent="0.3">
      <c r="A115" s="60" t="s">
        <v>277</v>
      </c>
      <c r="B115" s="61">
        <f>+oferta!B115*HTOCOEF!B115</f>
        <v>650510</v>
      </c>
      <c r="C115" s="61">
        <f>+oferta!C115*HTOCOEF!C115</f>
        <v>102227</v>
      </c>
      <c r="D115" s="61">
        <f>+oferta!D115*HTOCOEF!D115</f>
        <v>26227</v>
      </c>
      <c r="E115" s="61">
        <f>+oferta!E115*HTOCOEF!E115</f>
        <v>78098</v>
      </c>
      <c r="F115" s="61">
        <f>+oferta!F115*HTOCOEF!F115</f>
        <v>97154</v>
      </c>
      <c r="G115" s="61">
        <f>+oferta!G115*HTOCOEF!G115</f>
        <v>54950</v>
      </c>
      <c r="H115" s="61">
        <f>+oferta!H115*HTOCOEF!H115</f>
        <v>79676</v>
      </c>
      <c r="I115" s="67">
        <f>+oferta!I115*HTOCOEF!I115</f>
        <v>21.15</v>
      </c>
      <c r="J115" s="67">
        <f>+oferta!J115*HTOCOEF!J115</f>
        <v>17.87</v>
      </c>
      <c r="K115" s="67">
        <f>+oferta!K115*HTOCOEF!K115</f>
        <v>34.4</v>
      </c>
      <c r="L115" s="67">
        <f>+oferta!L115*HTOCOEF!L115</f>
        <v>26.3</v>
      </c>
      <c r="M115" s="67">
        <f>+oferta!M115*HTOCOEF!M115</f>
        <v>21.89</v>
      </c>
      <c r="N115" s="67">
        <f>+oferta!N115*HTOCOEF!N115</f>
        <v>22.89</v>
      </c>
      <c r="O115" s="67">
        <f>+oferta!O115*HTOCOEF!O115</f>
        <v>23.4</v>
      </c>
      <c r="P115" s="61">
        <f>+oferta!P115*HTOCOEF!P115</f>
        <v>63086</v>
      </c>
      <c r="Q115" s="61">
        <f>+oferta!Q115*HTOCOEF!Q115</f>
        <v>9236</v>
      </c>
      <c r="R115" s="61">
        <f>+oferta!R115*HTOCOEF!R115</f>
        <v>3442</v>
      </c>
      <c r="S115" s="61">
        <f>+oferta!S115*HTOCOEF!S115</f>
        <v>12122</v>
      </c>
      <c r="T115" s="61">
        <f>+oferta!T115*HTOCOEF!T115</f>
        <v>8842</v>
      </c>
      <c r="U115" s="61">
        <f>+oferta!U115*HTOCOEF!U115</f>
        <v>4878</v>
      </c>
      <c r="V115" s="61">
        <f>+oferta!V115*HTOCOEF!V115</f>
        <v>6899</v>
      </c>
      <c r="W115" s="61">
        <f>+oferta!W115*HTOCOEF!W115</f>
        <v>7159</v>
      </c>
      <c r="X115" s="61">
        <f>+oferta!X115*HTOCOEF!X115</f>
        <v>15925</v>
      </c>
      <c r="Y115" s="61">
        <f>+oferta!Y115*HTOCOEF!Y115</f>
        <v>7012</v>
      </c>
      <c r="Z115" s="61">
        <f>+oferta!Z115*HTOCOEF!Z115</f>
        <v>14723</v>
      </c>
      <c r="AA115" s="61">
        <f>+oferta!AA115*HTOCOEF!AA115</f>
        <v>3482</v>
      </c>
      <c r="AB115" s="61">
        <f>+oferta!AB115*HTOCOEF!AB115</f>
        <v>6035</v>
      </c>
      <c r="AC115" s="61">
        <f>+oferta!AC115*HTOCOEF!AC115</f>
        <v>28041</v>
      </c>
      <c r="AD115" s="61">
        <f>+oferta!AD115*HTOCOEF!AD115</f>
        <v>19851</v>
      </c>
      <c r="AE115" s="67">
        <f>+oferta!AE115*HTOCOEF!AE115</f>
        <v>16.510000000000002</v>
      </c>
      <c r="AF115" s="67">
        <f>+oferta!AF115*HTOCOEF!AF115</f>
        <v>19.63</v>
      </c>
      <c r="AG115" s="67">
        <f>+oferta!AG115*HTOCOEF!AG115</f>
        <v>16.71</v>
      </c>
      <c r="AH115" s="67">
        <f>+oferta!AH115*HTOCOEF!AH115</f>
        <v>15.51</v>
      </c>
      <c r="AI115" s="67">
        <f>+oferta!AI115*HTOCOEF!AI115</f>
        <v>16.510000000000002</v>
      </c>
      <c r="AJ115" s="67">
        <f>+oferta!AJ115*HTOCOEF!AJ115</f>
        <v>12.7</v>
      </c>
      <c r="AK115" s="67">
        <f>+oferta!AK115*HTOCOEF!AK115</f>
        <v>18.78</v>
      </c>
      <c r="AL115" s="67">
        <f>+oferta!AL115*HTOCOEF!AL115</f>
        <v>19.64</v>
      </c>
      <c r="AM115" s="61">
        <f>+oferta!AM115*HTOCOEF!AM115</f>
        <v>571</v>
      </c>
      <c r="AN115" s="61">
        <f>+oferta!AN115*HTOCOEF!AN115</f>
        <v>1366</v>
      </c>
      <c r="AO115" s="61">
        <f>+oferta!AO115*HTOCOEF!AO115</f>
        <v>581</v>
      </c>
      <c r="AP115" s="61">
        <f>+oferta!AP115*HTOCOEF!AP115</f>
        <v>1082</v>
      </c>
      <c r="AQ115" s="61">
        <f>+oferta!AQ115*HTOCOEF!AQ115</f>
        <v>295</v>
      </c>
      <c r="AR115" s="61">
        <f>+oferta!AR115*HTOCOEF!AR115</f>
        <v>565</v>
      </c>
      <c r="AS115" s="61">
        <f>+oferta!AS115*HTOCOEF!AS115</f>
        <v>3068</v>
      </c>
      <c r="AT115" s="61">
        <f>+oferta!AT115*HTOCOEF!AT115</f>
        <v>1707</v>
      </c>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row>
    <row r="116" spans="1:91" s="59" customFormat="1" x14ac:dyDescent="0.3">
      <c r="A116" s="60" t="s">
        <v>278</v>
      </c>
      <c r="B116" s="61">
        <f>+oferta!B116*HTOCOEF!B116</f>
        <v>817832</v>
      </c>
      <c r="C116" s="61">
        <f>+oferta!C116*HTOCOEF!C116</f>
        <v>139392</v>
      </c>
      <c r="D116" s="61">
        <f>+oferta!D116*HTOCOEF!D116</f>
        <v>63928</v>
      </c>
      <c r="E116" s="61">
        <f>+oferta!E116*HTOCOEF!E116</f>
        <v>85879</v>
      </c>
      <c r="F116" s="61">
        <f>+oferta!F116*HTOCOEF!F116</f>
        <v>134883</v>
      </c>
      <c r="G116" s="61">
        <f>+oferta!G116*HTOCOEF!G116</f>
        <v>74087</v>
      </c>
      <c r="H116" s="61">
        <f>+oferta!H116*HTOCOEF!H116</f>
        <v>86177</v>
      </c>
      <c r="I116" s="67">
        <f>+oferta!I116*HTOCOEF!I116</f>
        <v>28.81</v>
      </c>
      <c r="J116" s="67">
        <f>+oferta!J116*HTOCOEF!J116</f>
        <v>29.96</v>
      </c>
      <c r="K116" s="67">
        <f>+oferta!K116*HTOCOEF!K116</f>
        <v>45.48</v>
      </c>
      <c r="L116" s="67">
        <f>+oferta!L116*HTOCOEF!L116</f>
        <v>32.07</v>
      </c>
      <c r="M116" s="67">
        <f>+oferta!M116*HTOCOEF!M116</f>
        <v>26.23</v>
      </c>
      <c r="N116" s="67">
        <f>+oferta!N116*HTOCOEF!N116</f>
        <v>29.64</v>
      </c>
      <c r="O116" s="67">
        <f>+oferta!O116*HTOCOEF!O116</f>
        <v>30.26</v>
      </c>
      <c r="P116" s="61">
        <f>+oferta!P116*HTOCOEF!P116</f>
        <v>84799</v>
      </c>
      <c r="Q116" s="61">
        <f>+oferta!Q116*HTOCOEF!Q116</f>
        <v>14463</v>
      </c>
      <c r="R116" s="61">
        <f>+oferta!R116*HTOCOEF!R116</f>
        <v>8968</v>
      </c>
      <c r="S116" s="61">
        <f>+oferta!S116*HTOCOEF!S116</f>
        <v>13554</v>
      </c>
      <c r="T116" s="61">
        <f>+oferta!T116*HTOCOEF!T116</f>
        <v>12578</v>
      </c>
      <c r="U116" s="61">
        <f>+oferta!U116*HTOCOEF!U116</f>
        <v>7086</v>
      </c>
      <c r="V116" s="61">
        <f>+oferta!V116*HTOCOEF!V116</f>
        <v>7400</v>
      </c>
      <c r="W116" s="61">
        <f>+oferta!W116*HTOCOEF!W116</f>
        <v>11169</v>
      </c>
      <c r="X116" s="61">
        <f>+oferta!X116*HTOCOEF!X116</f>
        <v>28428</v>
      </c>
      <c r="Y116" s="61">
        <f>+oferta!Y116*HTOCOEF!Y116</f>
        <v>8389</v>
      </c>
      <c r="Z116" s="61">
        <f>+oferta!Z116*HTOCOEF!Z116</f>
        <v>16339</v>
      </c>
      <c r="AA116" s="61">
        <f>+oferta!AA116*HTOCOEF!AA116</f>
        <v>8242</v>
      </c>
      <c r="AB116" s="61">
        <f>+oferta!AB116*HTOCOEF!AB116</f>
        <v>6486</v>
      </c>
      <c r="AC116" s="61">
        <f>+oferta!AC116*HTOCOEF!AC116</f>
        <v>39755</v>
      </c>
      <c r="AD116" s="61">
        <f>+oferta!AD116*HTOCOEF!AD116</f>
        <v>20583</v>
      </c>
      <c r="AE116" s="67">
        <f>+oferta!AE116*HTOCOEF!AE116</f>
        <v>22.6</v>
      </c>
      <c r="AF116" s="67">
        <f>+oferta!AF116*HTOCOEF!AF116</f>
        <v>33.31</v>
      </c>
      <c r="AG116" s="67">
        <f>+oferta!AG116*HTOCOEF!AG116</f>
        <v>32.06</v>
      </c>
      <c r="AH116" s="67">
        <f>+oferta!AH116*HTOCOEF!AH116</f>
        <v>23.7</v>
      </c>
      <c r="AI116" s="67">
        <f>+oferta!AI116*HTOCOEF!AI116</f>
        <v>32.020000000000003</v>
      </c>
      <c r="AJ116" s="67">
        <f>+oferta!AJ116*HTOCOEF!AJ116</f>
        <v>23.59</v>
      </c>
      <c r="AK116" s="67">
        <f>+oferta!AK116*HTOCOEF!AK116</f>
        <v>31.6</v>
      </c>
      <c r="AL116" s="67">
        <f>+oferta!AL116*HTOCOEF!AL116</f>
        <v>31.48</v>
      </c>
      <c r="AM116" s="61">
        <f>+oferta!AM116*HTOCOEF!AM116</f>
        <v>942</v>
      </c>
      <c r="AN116" s="61">
        <f>+oferta!AN116*HTOCOEF!AN116</f>
        <v>2845</v>
      </c>
      <c r="AO116" s="61">
        <f>+oferta!AO116*HTOCOEF!AO116</f>
        <v>769</v>
      </c>
      <c r="AP116" s="61">
        <f>+oferta!AP116*HTOCOEF!AP116</f>
        <v>1178</v>
      </c>
      <c r="AQ116" s="61">
        <f>+oferta!AQ116*HTOCOEF!AQ116</f>
        <v>790</v>
      </c>
      <c r="AR116" s="61">
        <f>+oferta!AR116*HTOCOEF!AR116</f>
        <v>649</v>
      </c>
      <c r="AS116" s="61">
        <f>+oferta!AS116*HTOCOEF!AS116</f>
        <v>5258</v>
      </c>
      <c r="AT116" s="61">
        <f>+oferta!AT116*HTOCOEF!AT116</f>
        <v>2032</v>
      </c>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row>
    <row r="117" spans="1:91" s="59" customFormat="1" x14ac:dyDescent="0.3">
      <c r="A117" s="60" t="s">
        <v>279</v>
      </c>
      <c r="B117" s="61">
        <f>+oferta!B117*HTOCOEF!B117</f>
        <v>1254382</v>
      </c>
      <c r="C117" s="61">
        <f>+oferta!C117*HTOCOEF!C117</f>
        <v>237505</v>
      </c>
      <c r="D117" s="61">
        <f>+oferta!D117*HTOCOEF!D117</f>
        <v>187365</v>
      </c>
      <c r="E117" s="61">
        <f>+oferta!E117*HTOCOEF!E117</f>
        <v>132757</v>
      </c>
      <c r="F117" s="61">
        <f>+oferta!F117*HTOCOEF!F117</f>
        <v>210125</v>
      </c>
      <c r="G117" s="61">
        <f>+oferta!G117*HTOCOEF!G117</f>
        <v>110462</v>
      </c>
      <c r="H117" s="61">
        <f>+oferta!H117*HTOCOEF!H117</f>
        <v>94177</v>
      </c>
      <c r="I117" s="67">
        <f>+oferta!I117*HTOCOEF!I117</f>
        <v>37.450000000000003</v>
      </c>
      <c r="J117" s="67">
        <f>+oferta!J117*HTOCOEF!J117</f>
        <v>40.24</v>
      </c>
      <c r="K117" s="67">
        <f>+oferta!K117*HTOCOEF!K117</f>
        <v>44.93</v>
      </c>
      <c r="L117" s="67">
        <f>+oferta!L117*HTOCOEF!L117</f>
        <v>36.26</v>
      </c>
      <c r="M117" s="67">
        <f>+oferta!M117*HTOCOEF!M117</f>
        <v>33.729999999999997</v>
      </c>
      <c r="N117" s="67">
        <f>+oferta!N117*HTOCOEF!N117</f>
        <v>44.82</v>
      </c>
      <c r="O117" s="67">
        <f>+oferta!O117*HTOCOEF!O117</f>
        <v>33.72</v>
      </c>
      <c r="P117" s="61">
        <f>+oferta!P117*HTOCOEF!P117</f>
        <v>143687</v>
      </c>
      <c r="Q117" s="61">
        <f>+oferta!Q117*HTOCOEF!Q117</f>
        <v>28572</v>
      </c>
      <c r="R117" s="61">
        <f>+oferta!R117*HTOCOEF!R117</f>
        <v>25325</v>
      </c>
      <c r="S117" s="61">
        <f>+oferta!S117*HTOCOEF!S117</f>
        <v>20826</v>
      </c>
      <c r="T117" s="61">
        <f>+oferta!T117*HTOCOEF!T117</f>
        <v>20929</v>
      </c>
      <c r="U117" s="61">
        <f>+oferta!U117*HTOCOEF!U117</f>
        <v>12117</v>
      </c>
      <c r="V117" s="61">
        <f>+oferta!V117*HTOCOEF!V117</f>
        <v>8218</v>
      </c>
      <c r="W117" s="61">
        <f>+oferta!W117*HTOCOEF!W117</f>
        <v>28382</v>
      </c>
      <c r="X117" s="61">
        <f>+oferta!X117*HTOCOEF!X117</f>
        <v>45193</v>
      </c>
      <c r="Y117" s="61">
        <f>+oferta!Y117*HTOCOEF!Y117</f>
        <v>9547</v>
      </c>
      <c r="Z117" s="61">
        <f>+oferta!Z117*HTOCOEF!Z117</f>
        <v>22608</v>
      </c>
      <c r="AA117" s="61">
        <f>+oferta!AA117*HTOCOEF!AA117</f>
        <v>25481</v>
      </c>
      <c r="AB117" s="61">
        <f>+oferta!AB117*HTOCOEF!AB117</f>
        <v>7278</v>
      </c>
      <c r="AC117" s="61">
        <f>+oferta!AC117*HTOCOEF!AC117</f>
        <v>75481</v>
      </c>
      <c r="AD117" s="61">
        <f>+oferta!AD117*HTOCOEF!AD117</f>
        <v>23536</v>
      </c>
      <c r="AE117" s="67">
        <f>+oferta!AE117*HTOCOEF!AE117</f>
        <v>36.590000000000003</v>
      </c>
      <c r="AF117" s="67">
        <f>+oferta!AF117*HTOCOEF!AF117</f>
        <v>47.93</v>
      </c>
      <c r="AG117" s="67">
        <f>+oferta!AG117*HTOCOEF!AG117</f>
        <v>32.06</v>
      </c>
      <c r="AH117" s="67">
        <f>+oferta!AH117*HTOCOEF!AH117</f>
        <v>33.840000000000003</v>
      </c>
      <c r="AI117" s="67">
        <f>+oferta!AI117*HTOCOEF!AI117</f>
        <v>44.81</v>
      </c>
      <c r="AJ117" s="67">
        <f>+oferta!AJ117*HTOCOEF!AJ117</f>
        <v>25.79</v>
      </c>
      <c r="AK117" s="67">
        <f>+oferta!AK117*HTOCOEF!AK117</f>
        <v>39.68</v>
      </c>
      <c r="AL117" s="67">
        <f>+oferta!AL117*HTOCOEF!AL117</f>
        <v>40.67</v>
      </c>
      <c r="AM117" s="61">
        <f>+oferta!AM117*HTOCOEF!AM117</f>
        <v>2526</v>
      </c>
      <c r="AN117" s="61">
        <f>+oferta!AN117*HTOCOEF!AN117</f>
        <v>6300</v>
      </c>
      <c r="AO117" s="61">
        <f>+oferta!AO117*HTOCOEF!AO117</f>
        <v>884</v>
      </c>
      <c r="AP117" s="61">
        <f>+oferta!AP117*HTOCOEF!AP117</f>
        <v>1998</v>
      </c>
      <c r="AQ117" s="61">
        <f>+oferta!AQ117*HTOCOEF!AQ117</f>
        <v>3368</v>
      </c>
      <c r="AR117" s="61">
        <f>+oferta!AR117*HTOCOEF!AR117</f>
        <v>766</v>
      </c>
      <c r="AS117" s="61">
        <f>+oferta!AS117*HTOCOEF!AS117</f>
        <v>10454</v>
      </c>
      <c r="AT117" s="61">
        <f>+oferta!AT117*HTOCOEF!AT117</f>
        <v>2274</v>
      </c>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row>
    <row r="118" spans="1:91" s="59" customFormat="1" x14ac:dyDescent="0.3">
      <c r="A118" s="60" t="s">
        <v>280</v>
      </c>
      <c r="B118" s="61">
        <f>+oferta!B118*HTOCOEF!B118</f>
        <v>1575955</v>
      </c>
      <c r="C118" s="61">
        <f>+oferta!C118*HTOCOEF!C118</f>
        <v>281245</v>
      </c>
      <c r="D118" s="61">
        <f>+oferta!D118*HTOCOEF!D118</f>
        <v>290210</v>
      </c>
      <c r="E118" s="61">
        <f>+oferta!E118*HTOCOEF!E118</f>
        <v>187168</v>
      </c>
      <c r="F118" s="61">
        <f>+oferta!F118*HTOCOEF!F118</f>
        <v>270554</v>
      </c>
      <c r="G118" s="61">
        <f>+oferta!G118*HTOCOEF!G118</f>
        <v>129479</v>
      </c>
      <c r="H118" s="61">
        <f>+oferta!H118*HTOCOEF!H118</f>
        <v>94763</v>
      </c>
      <c r="I118" s="67">
        <f>+oferta!I118*HTOCOEF!I118</f>
        <v>52.38</v>
      </c>
      <c r="J118" s="67">
        <f>+oferta!J118*HTOCOEF!J118</f>
        <v>57.09</v>
      </c>
      <c r="K118" s="67">
        <f>+oferta!K118*HTOCOEF!K118</f>
        <v>61.7</v>
      </c>
      <c r="L118" s="67">
        <f>+oferta!L118*HTOCOEF!L118</f>
        <v>49.45</v>
      </c>
      <c r="M118" s="67">
        <f>+oferta!M118*HTOCOEF!M118</f>
        <v>47.07</v>
      </c>
      <c r="N118" s="67">
        <f>+oferta!N118*HTOCOEF!N118</f>
        <v>60.44</v>
      </c>
      <c r="O118" s="67">
        <f>+oferta!O118*HTOCOEF!O118</f>
        <v>38.049999999999997</v>
      </c>
      <c r="P118" s="61">
        <f>+oferta!P118*HTOCOEF!P118</f>
        <v>197745</v>
      </c>
      <c r="Q118" s="61">
        <f>+oferta!Q118*HTOCOEF!Q118</f>
        <v>37845</v>
      </c>
      <c r="R118" s="61">
        <f>+oferta!R118*HTOCOEF!R118</f>
        <v>42030</v>
      </c>
      <c r="S118" s="61">
        <f>+oferta!S118*HTOCOEF!S118</f>
        <v>28866</v>
      </c>
      <c r="T118" s="61">
        <f>+oferta!T118*HTOCOEF!T118</f>
        <v>29339</v>
      </c>
      <c r="U118" s="61">
        <f>+oferta!U118*HTOCOEF!U118</f>
        <v>15736</v>
      </c>
      <c r="V118" s="61">
        <f>+oferta!V118*HTOCOEF!V118</f>
        <v>8774</v>
      </c>
      <c r="W118" s="61">
        <f>+oferta!W118*HTOCOEF!W118</f>
        <v>39595</v>
      </c>
      <c r="X118" s="61">
        <f>+oferta!X118*HTOCOEF!X118</f>
        <v>50120</v>
      </c>
      <c r="Y118" s="61">
        <f>+oferta!Y118*HTOCOEF!Y118</f>
        <v>9751</v>
      </c>
      <c r="Z118" s="61">
        <f>+oferta!Z118*HTOCOEF!Z118</f>
        <v>26414</v>
      </c>
      <c r="AA118" s="61">
        <f>+oferta!AA118*HTOCOEF!AA118</f>
        <v>26980</v>
      </c>
      <c r="AB118" s="61">
        <f>+oferta!AB118*HTOCOEF!AB118</f>
        <v>7753</v>
      </c>
      <c r="AC118" s="61">
        <f>+oferta!AC118*HTOCOEF!AC118</f>
        <v>96466</v>
      </c>
      <c r="AD118" s="61">
        <f>+oferta!AD118*HTOCOEF!AD118</f>
        <v>24166</v>
      </c>
      <c r="AE118" s="67">
        <f>+oferta!AE118*HTOCOEF!AE118</f>
        <v>56.01</v>
      </c>
      <c r="AF118" s="67">
        <f>+oferta!AF118*HTOCOEF!AF118</f>
        <v>68.69</v>
      </c>
      <c r="AG118" s="67">
        <f>+oferta!AG118*HTOCOEF!AG118</f>
        <v>33.729999999999997</v>
      </c>
      <c r="AH118" s="67">
        <f>+oferta!AH118*HTOCOEF!AH118</f>
        <v>44.04</v>
      </c>
      <c r="AI118" s="67">
        <f>+oferta!AI118*HTOCOEF!AI118</f>
        <v>66.010000000000005</v>
      </c>
      <c r="AJ118" s="67">
        <f>+oferta!AJ118*HTOCOEF!AJ118</f>
        <v>30.21</v>
      </c>
      <c r="AK118" s="67">
        <f>+oferta!AK118*HTOCOEF!AK118</f>
        <v>60.75</v>
      </c>
      <c r="AL118" s="67">
        <f>+oferta!AL118*HTOCOEF!AL118</f>
        <v>42.49</v>
      </c>
      <c r="AM118" s="61">
        <f>+oferta!AM118*HTOCOEF!AM118</f>
        <v>4249</v>
      </c>
      <c r="AN118" s="61">
        <f>+oferta!AN118*HTOCOEF!AN118</f>
        <v>8093</v>
      </c>
      <c r="AO118" s="61">
        <f>+oferta!AO118*HTOCOEF!AO118</f>
        <v>924</v>
      </c>
      <c r="AP118" s="61">
        <f>+oferta!AP118*HTOCOEF!AP118</f>
        <v>2558</v>
      </c>
      <c r="AQ118" s="61">
        <f>+oferta!AQ118*HTOCOEF!AQ118</f>
        <v>4339</v>
      </c>
      <c r="AR118" s="61">
        <f>+oferta!AR118*HTOCOEF!AR118</f>
        <v>906</v>
      </c>
      <c r="AS118" s="61">
        <f>+oferta!AS118*HTOCOEF!AS118</f>
        <v>14222</v>
      </c>
      <c r="AT118" s="61">
        <f>+oferta!AT118*HTOCOEF!AT118</f>
        <v>2555</v>
      </c>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row>
    <row r="119" spans="1:91" s="59" customFormat="1" x14ac:dyDescent="0.3">
      <c r="A119" s="60" t="s">
        <v>281</v>
      </c>
      <c r="B119" s="61">
        <f>+oferta!B119*HTOCOEF!B119</f>
        <v>1639516</v>
      </c>
      <c r="C119" s="61">
        <f>+oferta!C119*HTOCOEF!C119</f>
        <v>286778</v>
      </c>
      <c r="D119" s="61">
        <f>+oferta!D119*HTOCOEF!D119</f>
        <v>300558</v>
      </c>
      <c r="E119" s="61">
        <f>+oferta!E119*HTOCOEF!E119</f>
        <v>212470</v>
      </c>
      <c r="F119" s="61">
        <f>+oferta!F119*HTOCOEF!F119</f>
        <v>283913</v>
      </c>
      <c r="G119" s="61">
        <f>+oferta!G119*HTOCOEF!G119</f>
        <v>132896</v>
      </c>
      <c r="H119" s="61">
        <f>+oferta!H119*HTOCOEF!H119</f>
        <v>94250</v>
      </c>
      <c r="I119" s="67">
        <f>+oferta!I119*HTOCOEF!I119</f>
        <v>65.08</v>
      </c>
      <c r="J119" s="67">
        <f>+oferta!J119*HTOCOEF!J119</f>
        <v>68.959999999999994</v>
      </c>
      <c r="K119" s="67">
        <f>+oferta!K119*HTOCOEF!K119</f>
        <v>67.92</v>
      </c>
      <c r="L119" s="67">
        <f>+oferta!L119*HTOCOEF!L119</f>
        <v>65.239999999999995</v>
      </c>
      <c r="M119" s="67">
        <f>+oferta!M119*HTOCOEF!M119</f>
        <v>64.45</v>
      </c>
      <c r="N119" s="67">
        <f>+oferta!N119*HTOCOEF!N119</f>
        <v>74.27</v>
      </c>
      <c r="O119" s="67">
        <f>+oferta!O119*HTOCOEF!O119</f>
        <v>39.090000000000003</v>
      </c>
      <c r="P119" s="61">
        <f>+oferta!P119*HTOCOEF!P119</f>
        <v>217440</v>
      </c>
      <c r="Q119" s="61">
        <f>+oferta!Q119*HTOCOEF!Q119</f>
        <v>41710</v>
      </c>
      <c r="R119" s="61">
        <f>+oferta!R119*HTOCOEF!R119</f>
        <v>44787</v>
      </c>
      <c r="S119" s="61">
        <f>+oferta!S119*HTOCOEF!S119</f>
        <v>35491</v>
      </c>
      <c r="T119" s="61">
        <f>+oferta!T119*HTOCOEF!T119</f>
        <v>31662</v>
      </c>
      <c r="U119" s="61">
        <f>+oferta!U119*HTOCOEF!U119</f>
        <v>16843</v>
      </c>
      <c r="V119" s="61">
        <f>+oferta!V119*HTOCOEF!V119</f>
        <v>9182</v>
      </c>
      <c r="W119" s="61">
        <f>+oferta!W119*HTOCOEF!W119</f>
        <v>40919</v>
      </c>
      <c r="X119" s="61">
        <f>+oferta!X119*HTOCOEF!X119</f>
        <v>50867</v>
      </c>
      <c r="Y119" s="61">
        <f>+oferta!Y119*HTOCOEF!Y119</f>
        <v>9858</v>
      </c>
      <c r="Z119" s="61">
        <f>+oferta!Z119*HTOCOEF!Z119</f>
        <v>27277</v>
      </c>
      <c r="AA119" s="61">
        <f>+oferta!AA119*HTOCOEF!AA119</f>
        <v>26960</v>
      </c>
      <c r="AB119" s="61">
        <f>+oferta!AB119*HTOCOEF!AB119</f>
        <v>8074</v>
      </c>
      <c r="AC119" s="61">
        <f>+oferta!AC119*HTOCOEF!AC119</f>
        <v>97985</v>
      </c>
      <c r="AD119" s="61">
        <f>+oferta!AD119*HTOCOEF!AD119</f>
        <v>24838</v>
      </c>
      <c r="AE119" s="67">
        <f>+oferta!AE119*HTOCOEF!AE119</f>
        <v>66.44</v>
      </c>
      <c r="AF119" s="67">
        <f>+oferta!AF119*HTOCOEF!AF119</f>
        <v>76.709999999999994</v>
      </c>
      <c r="AG119" s="67">
        <f>+oferta!AG119*HTOCOEF!AG119</f>
        <v>44.17</v>
      </c>
      <c r="AH119" s="67">
        <f>+oferta!AH119*HTOCOEF!AH119</f>
        <v>57.63</v>
      </c>
      <c r="AI119" s="67">
        <f>+oferta!AI119*HTOCOEF!AI119</f>
        <v>80.010000000000005</v>
      </c>
      <c r="AJ119" s="67">
        <f>+oferta!AJ119*HTOCOEF!AJ119</f>
        <v>42.48</v>
      </c>
      <c r="AK119" s="67">
        <f>+oferta!AK119*HTOCOEF!AK119</f>
        <v>74.75</v>
      </c>
      <c r="AL119" s="67">
        <f>+oferta!AL119*HTOCOEF!AL119</f>
        <v>53.31</v>
      </c>
      <c r="AM119" s="61">
        <f>+oferta!AM119*HTOCOEF!AM119</f>
        <v>4597</v>
      </c>
      <c r="AN119" s="61">
        <f>+oferta!AN119*HTOCOEF!AN119</f>
        <v>8842</v>
      </c>
      <c r="AO119" s="61">
        <f>+oferta!AO119*HTOCOEF!AO119</f>
        <v>944</v>
      </c>
      <c r="AP119" s="61">
        <f>+oferta!AP119*HTOCOEF!AP119</f>
        <v>2770</v>
      </c>
      <c r="AQ119" s="61">
        <f>+oferta!AQ119*HTOCOEF!AQ119</f>
        <v>4823</v>
      </c>
      <c r="AR119" s="61">
        <f>+oferta!AR119*HTOCOEF!AR119</f>
        <v>973</v>
      </c>
      <c r="AS119" s="61">
        <f>+oferta!AS119*HTOCOEF!AS119</f>
        <v>16136</v>
      </c>
      <c r="AT119" s="61">
        <f>+oferta!AT119*HTOCOEF!AT119</f>
        <v>2625</v>
      </c>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row>
    <row r="120" spans="1:91" s="59" customFormat="1" x14ac:dyDescent="0.3">
      <c r="A120" s="60" t="s">
        <v>282</v>
      </c>
      <c r="B120" s="61">
        <f>+oferta!B120*HTOCOEF!B120</f>
        <v>1623114</v>
      </c>
      <c r="C120" s="61">
        <f>+oferta!C120*HTOCOEF!C120</f>
        <v>285241</v>
      </c>
      <c r="D120" s="61">
        <f>+oferta!D120*HTOCOEF!D120</f>
        <v>292642</v>
      </c>
      <c r="E120" s="61">
        <f>+oferta!E120*HTOCOEF!E120</f>
        <v>226498</v>
      </c>
      <c r="F120" s="61">
        <f>+oferta!F120*HTOCOEF!F120</f>
        <v>264686</v>
      </c>
      <c r="G120" s="61">
        <f>+oferta!G120*HTOCOEF!G120</f>
        <v>131323</v>
      </c>
      <c r="H120" s="61">
        <f>+oferta!H120*HTOCOEF!H120</f>
        <v>102878</v>
      </c>
      <c r="I120" s="67">
        <f>+oferta!I120*HTOCOEF!I120</f>
        <v>52.08</v>
      </c>
      <c r="J120" s="67">
        <f>+oferta!J120*HTOCOEF!J120</f>
        <v>53.88</v>
      </c>
      <c r="K120" s="67">
        <f>+oferta!K120*HTOCOEF!K120</f>
        <v>60.11</v>
      </c>
      <c r="L120" s="67">
        <f>+oferta!L120*HTOCOEF!L120</f>
        <v>59.4</v>
      </c>
      <c r="M120" s="67">
        <f>+oferta!M120*HTOCOEF!M120</f>
        <v>43.51</v>
      </c>
      <c r="N120" s="67">
        <f>+oferta!N120*HTOCOEF!N120</f>
        <v>55.24</v>
      </c>
      <c r="O120" s="67">
        <f>+oferta!O120*HTOCOEF!O120</f>
        <v>46.91</v>
      </c>
      <c r="P120" s="61">
        <f>+oferta!P120*HTOCOEF!P120</f>
        <v>210897</v>
      </c>
      <c r="Q120" s="61">
        <f>+oferta!Q120*HTOCOEF!Q120</f>
        <v>39136</v>
      </c>
      <c r="R120" s="61">
        <f>+oferta!R120*HTOCOEF!R120</f>
        <v>42836</v>
      </c>
      <c r="S120" s="61">
        <f>+oferta!S120*HTOCOEF!S120</f>
        <v>38837</v>
      </c>
      <c r="T120" s="61">
        <f>+oferta!T120*HTOCOEF!T120</f>
        <v>28655</v>
      </c>
      <c r="U120" s="61">
        <f>+oferta!U120*HTOCOEF!U120</f>
        <v>16118</v>
      </c>
      <c r="V120" s="61">
        <f>+oferta!V120*HTOCOEF!V120</f>
        <v>10507</v>
      </c>
      <c r="W120" s="61">
        <f>+oferta!W120*HTOCOEF!W120</f>
        <v>38177</v>
      </c>
      <c r="X120" s="61">
        <f>+oferta!X120*HTOCOEF!X120</f>
        <v>48316</v>
      </c>
      <c r="Y120" s="61">
        <f>+oferta!Y120*HTOCOEF!Y120</f>
        <v>10328</v>
      </c>
      <c r="Z120" s="61">
        <f>+oferta!Z120*HTOCOEF!Z120</f>
        <v>28469</v>
      </c>
      <c r="AA120" s="61">
        <f>+oferta!AA120*HTOCOEF!AA120</f>
        <v>25733</v>
      </c>
      <c r="AB120" s="61">
        <f>+oferta!AB120*HTOCOEF!AB120</f>
        <v>7957</v>
      </c>
      <c r="AC120" s="61">
        <f>+oferta!AC120*HTOCOEF!AC120</f>
        <v>97631</v>
      </c>
      <c r="AD120" s="61">
        <f>+oferta!AD120*HTOCOEF!AD120</f>
        <v>28628</v>
      </c>
      <c r="AE120" s="67">
        <f>+oferta!AE120*HTOCOEF!AE120</f>
        <v>47.32</v>
      </c>
      <c r="AF120" s="67">
        <f>+oferta!AF120*HTOCOEF!AF120</f>
        <v>58.72</v>
      </c>
      <c r="AG120" s="67">
        <f>+oferta!AG120*HTOCOEF!AG120</f>
        <v>44.01</v>
      </c>
      <c r="AH120" s="67">
        <f>+oferta!AH120*HTOCOEF!AH120</f>
        <v>47.6</v>
      </c>
      <c r="AI120" s="67">
        <f>+oferta!AI120*HTOCOEF!AI120</f>
        <v>57</v>
      </c>
      <c r="AJ120" s="67">
        <f>+oferta!AJ120*HTOCOEF!AJ120</f>
        <v>38.01</v>
      </c>
      <c r="AK120" s="67">
        <f>+oferta!AK120*HTOCOEF!AK120</f>
        <v>58.53</v>
      </c>
      <c r="AL120" s="67">
        <f>+oferta!AL120*HTOCOEF!AL120</f>
        <v>50.01</v>
      </c>
      <c r="AM120" s="61">
        <f>+oferta!AM120*HTOCOEF!AM120</f>
        <v>3718</v>
      </c>
      <c r="AN120" s="61">
        <f>+oferta!AN120*HTOCOEF!AN120</f>
        <v>7716</v>
      </c>
      <c r="AO120" s="61">
        <f>+oferta!AO120*HTOCOEF!AO120</f>
        <v>1038</v>
      </c>
      <c r="AP120" s="61">
        <f>+oferta!AP120*HTOCOEF!AP120</f>
        <v>2930</v>
      </c>
      <c r="AQ120" s="61">
        <f>+oferta!AQ120*HTOCOEF!AQ120</f>
        <v>4495</v>
      </c>
      <c r="AR120" s="61">
        <f>+oferta!AR120*HTOCOEF!AR120</f>
        <v>951</v>
      </c>
      <c r="AS120" s="61">
        <f>+oferta!AS120*HTOCOEF!AS120</f>
        <v>14998</v>
      </c>
      <c r="AT120" s="61">
        <f>+oferta!AT120*HTOCOEF!AT120</f>
        <v>3291</v>
      </c>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row>
    <row r="121" spans="1:91" s="59" customFormat="1" x14ac:dyDescent="0.3">
      <c r="A121" s="60" t="s">
        <v>283</v>
      </c>
      <c r="B121" s="61">
        <f>+oferta!B121*HTOCOEF!B121</f>
        <v>1445016</v>
      </c>
      <c r="C121" s="61">
        <f>+oferta!C121*HTOCOEF!C121</f>
        <v>239096</v>
      </c>
      <c r="D121" s="61">
        <f>+oferta!D121*HTOCOEF!D121</f>
        <v>223536</v>
      </c>
      <c r="E121" s="61">
        <f>+oferta!E121*HTOCOEF!E121</f>
        <v>237010</v>
      </c>
      <c r="F121" s="61">
        <f>+oferta!F121*HTOCOEF!F121</f>
        <v>213088</v>
      </c>
      <c r="G121" s="61">
        <f>+oferta!G121*HTOCOEF!G121</f>
        <v>121055</v>
      </c>
      <c r="H121" s="61">
        <f>+oferta!H121*HTOCOEF!H121</f>
        <v>108692</v>
      </c>
      <c r="I121" s="67">
        <f>+oferta!I121*HTOCOEF!I121</f>
        <v>52.71</v>
      </c>
      <c r="J121" s="67">
        <f>+oferta!J121*HTOCOEF!J121</f>
        <v>50.75</v>
      </c>
      <c r="K121" s="67">
        <f>+oferta!K121*HTOCOEF!K121</f>
        <v>56.27</v>
      </c>
      <c r="L121" s="67">
        <f>+oferta!L121*HTOCOEF!L121</f>
        <v>67.790000000000006</v>
      </c>
      <c r="M121" s="67">
        <f>+oferta!M121*HTOCOEF!M121</f>
        <v>46.71</v>
      </c>
      <c r="N121" s="67">
        <f>+oferta!N121*HTOCOEF!N121</f>
        <v>51.72</v>
      </c>
      <c r="O121" s="67">
        <f>+oferta!O121*HTOCOEF!O121</f>
        <v>54.49</v>
      </c>
      <c r="P121" s="61">
        <f>+oferta!P121*HTOCOEF!P121</f>
        <v>187389</v>
      </c>
      <c r="Q121" s="61">
        <f>+oferta!Q121*HTOCOEF!Q121</f>
        <v>31769</v>
      </c>
      <c r="R121" s="61">
        <f>+oferta!R121*HTOCOEF!R121</f>
        <v>31566</v>
      </c>
      <c r="S121" s="61">
        <f>+oferta!S121*HTOCOEF!S121</f>
        <v>42549</v>
      </c>
      <c r="T121" s="61">
        <f>+oferta!T121*HTOCOEF!T121</f>
        <v>23552</v>
      </c>
      <c r="U121" s="61">
        <f>+oferta!U121*HTOCOEF!U121</f>
        <v>14049</v>
      </c>
      <c r="V121" s="61">
        <f>+oferta!V121*HTOCOEF!V121</f>
        <v>11787</v>
      </c>
      <c r="W121" s="61">
        <f>+oferta!W121*HTOCOEF!W121</f>
        <v>21925</v>
      </c>
      <c r="X121" s="61">
        <f>+oferta!X121*HTOCOEF!X121</f>
        <v>38667</v>
      </c>
      <c r="Y121" s="61">
        <f>+oferta!Y121*HTOCOEF!Y121</f>
        <v>10794</v>
      </c>
      <c r="Z121" s="61">
        <f>+oferta!Z121*HTOCOEF!Z121</f>
        <v>27488</v>
      </c>
      <c r="AA121" s="61">
        <f>+oferta!AA121*HTOCOEF!AA121</f>
        <v>15113</v>
      </c>
      <c r="AB121" s="61">
        <f>+oferta!AB121*HTOCOEF!AB121</f>
        <v>8305</v>
      </c>
      <c r="AC121" s="61">
        <f>+oferta!AC121*HTOCOEF!AC121</f>
        <v>87253</v>
      </c>
      <c r="AD121" s="61">
        <f>+oferta!AD121*HTOCOEF!AD121</f>
        <v>29552</v>
      </c>
      <c r="AE121" s="67">
        <f>+oferta!AE121*HTOCOEF!AE121</f>
        <v>36.94</v>
      </c>
      <c r="AF121" s="67">
        <f>+oferta!AF121*HTOCOEF!AF121</f>
        <v>45.7</v>
      </c>
      <c r="AG121" s="67">
        <f>+oferta!AG121*HTOCOEF!AG121</f>
        <v>48.49</v>
      </c>
      <c r="AH121" s="67">
        <f>+oferta!AH121*HTOCOEF!AH121</f>
        <v>50.46</v>
      </c>
      <c r="AI121" s="67">
        <f>+oferta!AI121*HTOCOEF!AI121</f>
        <v>41.03</v>
      </c>
      <c r="AJ121" s="67">
        <f>+oferta!AJ121*HTOCOEF!AJ121</f>
        <v>39.5</v>
      </c>
      <c r="AK121" s="67">
        <f>+oferta!AK121*HTOCOEF!AK121</f>
        <v>57.03</v>
      </c>
      <c r="AL121" s="67">
        <f>+oferta!AL121*HTOCOEF!AL121</f>
        <v>58.3</v>
      </c>
      <c r="AM121" s="61">
        <f>+oferta!AM121*HTOCOEF!AM121</f>
        <v>2032</v>
      </c>
      <c r="AN121" s="61">
        <f>+oferta!AN121*HTOCOEF!AN121</f>
        <v>5678</v>
      </c>
      <c r="AO121" s="61">
        <f>+oferta!AO121*HTOCOEF!AO121</f>
        <v>1082</v>
      </c>
      <c r="AP121" s="61">
        <f>+oferta!AP121*HTOCOEF!AP121</f>
        <v>2776</v>
      </c>
      <c r="AQ121" s="61">
        <f>+oferta!AQ121*HTOCOEF!AQ121</f>
        <v>2021</v>
      </c>
      <c r="AR121" s="61">
        <f>+oferta!AR121*HTOCOEF!AR121</f>
        <v>966</v>
      </c>
      <c r="AS121" s="61">
        <f>+oferta!AS121*HTOCOEF!AS121</f>
        <v>13566</v>
      </c>
      <c r="AT121" s="61">
        <f>+oferta!AT121*HTOCOEF!AT121</f>
        <v>3647</v>
      </c>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row>
    <row r="122" spans="1:91" s="59" customFormat="1" x14ac:dyDescent="0.3">
      <c r="A122" s="60" t="s">
        <v>284</v>
      </c>
      <c r="B122" s="61">
        <f>+oferta!B122*HTOCOEF!B122</f>
        <v>1090171</v>
      </c>
      <c r="C122" s="61">
        <f>+oferta!C122*HTOCOEF!C122</f>
        <v>178480</v>
      </c>
      <c r="D122" s="61">
        <f>+oferta!D122*HTOCOEF!D122</f>
        <v>24137</v>
      </c>
      <c r="E122" s="61">
        <f>+oferta!E122*HTOCOEF!E122</f>
        <v>243705</v>
      </c>
      <c r="F122" s="61">
        <f>+oferta!F122*HTOCOEF!F122</f>
        <v>155251</v>
      </c>
      <c r="G122" s="61">
        <f>+oferta!G122*HTOCOEF!G122</f>
        <v>102501</v>
      </c>
      <c r="H122" s="61">
        <f>+oferta!H122*HTOCOEF!H122</f>
        <v>110792</v>
      </c>
      <c r="I122" s="67">
        <f>+oferta!I122*HTOCOEF!I122</f>
        <v>45.33</v>
      </c>
      <c r="J122" s="67">
        <f>+oferta!J122*HTOCOEF!J122</f>
        <v>40.65</v>
      </c>
      <c r="K122" s="67">
        <f>+oferta!K122*HTOCOEF!K122</f>
        <v>43.87</v>
      </c>
      <c r="L122" s="67">
        <f>+oferta!L122*HTOCOEF!L122</f>
        <v>67.84</v>
      </c>
      <c r="M122" s="67">
        <f>+oferta!M122*HTOCOEF!M122</f>
        <v>39.79</v>
      </c>
      <c r="N122" s="67">
        <f>+oferta!N122*HTOCOEF!N122</f>
        <v>39.11</v>
      </c>
      <c r="O122" s="67">
        <f>+oferta!O122*HTOCOEF!O122</f>
        <v>49.41</v>
      </c>
      <c r="P122" s="61">
        <f>+oferta!P122*HTOCOEF!P122</f>
        <v>141950</v>
      </c>
      <c r="Q122" s="61">
        <f>+oferta!Q122*HTOCOEF!Q122</f>
        <v>22699</v>
      </c>
      <c r="R122" s="61">
        <f>+oferta!R122*HTOCOEF!R122</f>
        <v>4235</v>
      </c>
      <c r="S122" s="61">
        <f>+oferta!S122*HTOCOEF!S122</f>
        <v>43875</v>
      </c>
      <c r="T122" s="61">
        <f>+oferta!T122*HTOCOEF!T122</f>
        <v>17846</v>
      </c>
      <c r="U122" s="61">
        <f>+oferta!U122*HTOCOEF!U122</f>
        <v>11615</v>
      </c>
      <c r="V122" s="61">
        <f>+oferta!V122*HTOCOEF!V122</f>
        <v>12638</v>
      </c>
      <c r="W122" s="61">
        <f>+oferta!W122*HTOCOEF!W122</f>
        <v>10303</v>
      </c>
      <c r="X122" s="61">
        <f>+oferta!X122*HTOCOEF!X122</f>
        <v>23700</v>
      </c>
      <c r="Y122" s="61">
        <f>+oferta!Y122*HTOCOEF!Y122</f>
        <v>10663</v>
      </c>
      <c r="Z122" s="61">
        <f>+oferta!Z122*HTOCOEF!Z122</f>
        <v>25343</v>
      </c>
      <c r="AA122" s="61">
        <f>+oferta!AA122*HTOCOEF!AA122</f>
        <v>6826</v>
      </c>
      <c r="AB122" s="61">
        <f>+oferta!AB122*HTOCOEF!AB122</f>
        <v>8195</v>
      </c>
      <c r="AC122" s="61">
        <f>+oferta!AC122*HTOCOEF!AC122</f>
        <v>64070</v>
      </c>
      <c r="AD122" s="61">
        <f>+oferta!AD122*HTOCOEF!AD122</f>
        <v>29380</v>
      </c>
      <c r="AE122" s="67">
        <f>+oferta!AE122*HTOCOEF!AE122</f>
        <v>30.3</v>
      </c>
      <c r="AF122" s="67">
        <f>+oferta!AF122*HTOCOEF!AF122</f>
        <v>32.89</v>
      </c>
      <c r="AG122" s="67">
        <f>+oferta!AG122*HTOCOEF!AG122</f>
        <v>41.48</v>
      </c>
      <c r="AH122" s="67">
        <f>+oferta!AH122*HTOCOEF!AH122</f>
        <v>38.94</v>
      </c>
      <c r="AI122" s="67">
        <f>+oferta!AI122*HTOCOEF!AI122</f>
        <v>33.479999999999997</v>
      </c>
      <c r="AJ122" s="67">
        <f>+oferta!AJ122*HTOCOEF!AJ122</f>
        <v>30.92</v>
      </c>
      <c r="AK122" s="67">
        <f>+oferta!AK122*HTOCOEF!AK122</f>
        <v>42.5</v>
      </c>
      <c r="AL122" s="67">
        <f>+oferta!AL122*HTOCOEF!AL122</f>
        <v>52.07</v>
      </c>
      <c r="AM122" s="61">
        <f>+oferta!AM122*HTOCOEF!AM122</f>
        <v>1091</v>
      </c>
      <c r="AN122" s="61">
        <f>+oferta!AN122*HTOCOEF!AN122</f>
        <v>2949</v>
      </c>
      <c r="AO122" s="61">
        <f>+oferta!AO122*HTOCOEF!AO122</f>
        <v>1082</v>
      </c>
      <c r="AP122" s="61">
        <f>+oferta!AP122*HTOCOEF!AP122</f>
        <v>2505</v>
      </c>
      <c r="AQ122" s="61">
        <f>+oferta!AQ122*HTOCOEF!AQ122</f>
        <v>789</v>
      </c>
      <c r="AR122" s="61">
        <f>+oferta!AR122*HTOCOEF!AR122</f>
        <v>958</v>
      </c>
      <c r="AS122" s="61">
        <f>+oferta!AS122*HTOCOEF!AS122</f>
        <v>9790</v>
      </c>
      <c r="AT122" s="61">
        <f>+oferta!AT122*HTOCOEF!AT122</f>
        <v>3534</v>
      </c>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row>
    <row r="123" spans="1:91" s="59" customFormat="1" x14ac:dyDescent="0.3">
      <c r="A123" s="60" t="s">
        <v>285</v>
      </c>
      <c r="B123" s="61">
        <f>+oferta!B123*HTOCOEF!B123</f>
        <v>1053490</v>
      </c>
      <c r="C123" s="61">
        <f>+oferta!C123*HTOCOEF!C123</f>
        <v>163902</v>
      </c>
      <c r="D123" s="61">
        <f>+oferta!D123*HTOCOEF!D123</f>
        <v>16446</v>
      </c>
      <c r="E123" s="61">
        <f>+oferta!E123*HTOCOEF!E123</f>
        <v>246916</v>
      </c>
      <c r="F123" s="61">
        <f>+oferta!F123*HTOCOEF!F123</f>
        <v>159287</v>
      </c>
      <c r="G123" s="61">
        <f>+oferta!G123*HTOCOEF!G123</f>
        <v>95383</v>
      </c>
      <c r="H123" s="61">
        <f>+oferta!H123*HTOCOEF!H123</f>
        <v>110768</v>
      </c>
      <c r="I123" s="67">
        <f>+oferta!I123*HTOCOEF!I123</f>
        <v>40.08</v>
      </c>
      <c r="J123" s="67">
        <f>+oferta!J123*HTOCOEF!J123</f>
        <v>35.72</v>
      </c>
      <c r="K123" s="67">
        <f>+oferta!K123*HTOCOEF!K123</f>
        <v>32.479999999999997</v>
      </c>
      <c r="L123" s="67">
        <f>+oferta!L123*HTOCOEF!L123</f>
        <v>56.8</v>
      </c>
      <c r="M123" s="67">
        <f>+oferta!M123*HTOCOEF!M123</f>
        <v>36.909999999999997</v>
      </c>
      <c r="N123" s="67">
        <f>+oferta!N123*HTOCOEF!N123</f>
        <v>32.4</v>
      </c>
      <c r="O123" s="67">
        <f>+oferta!O123*HTOCOEF!O123</f>
        <v>46.07</v>
      </c>
      <c r="P123" s="61">
        <f>+oferta!P123*HTOCOEF!P123</f>
        <v>135955</v>
      </c>
      <c r="Q123" s="61">
        <f>+oferta!Q123*HTOCOEF!Q123</f>
        <v>19673</v>
      </c>
      <c r="R123" s="61">
        <f>+oferta!R123*HTOCOEF!R123</f>
        <v>2915</v>
      </c>
      <c r="S123" s="61">
        <f>+oferta!S123*HTOCOEF!S123</f>
        <v>44247</v>
      </c>
      <c r="T123" s="61">
        <f>+oferta!T123*HTOCOEF!T123</f>
        <v>18488</v>
      </c>
      <c r="U123" s="61">
        <f>+oferta!U123*HTOCOEF!U123</f>
        <v>10363</v>
      </c>
      <c r="V123" s="61">
        <f>+oferta!V123*HTOCOEF!V123</f>
        <v>12527</v>
      </c>
      <c r="W123" s="61">
        <f>+oferta!W123*HTOCOEF!W123</f>
        <v>10161</v>
      </c>
      <c r="X123" s="61">
        <f>+oferta!X123*HTOCOEF!X123</f>
        <v>20153</v>
      </c>
      <c r="Y123" s="61">
        <f>+oferta!Y123*HTOCOEF!Y123</f>
        <v>10637</v>
      </c>
      <c r="Z123" s="61">
        <f>+oferta!Z123*HTOCOEF!Z123</f>
        <v>27495</v>
      </c>
      <c r="AA123" s="61">
        <f>+oferta!AA123*HTOCOEF!AA123</f>
        <v>5002</v>
      </c>
      <c r="AB123" s="61">
        <f>+oferta!AB123*HTOCOEF!AB123</f>
        <v>7668</v>
      </c>
      <c r="AC123" s="61">
        <f>+oferta!AC123*HTOCOEF!AC123</f>
        <v>53216</v>
      </c>
      <c r="AD123" s="61">
        <f>+oferta!AD123*HTOCOEF!AD123</f>
        <v>29571</v>
      </c>
      <c r="AE123" s="67">
        <f>+oferta!AE123*HTOCOEF!AE123</f>
        <v>27</v>
      </c>
      <c r="AF123" s="67">
        <f>+oferta!AF123*HTOCOEF!AF123</f>
        <v>28.58</v>
      </c>
      <c r="AG123" s="67">
        <f>+oferta!AG123*HTOCOEF!AG123</f>
        <v>35.57</v>
      </c>
      <c r="AH123" s="67">
        <f>+oferta!AH123*HTOCOEF!AH123</f>
        <v>38.520000000000003</v>
      </c>
      <c r="AI123" s="67">
        <f>+oferta!AI123*HTOCOEF!AI123</f>
        <v>29.07</v>
      </c>
      <c r="AJ123" s="67">
        <f>+oferta!AJ123*HTOCOEF!AJ123</f>
        <v>26.4</v>
      </c>
      <c r="AK123" s="67">
        <f>+oferta!AK123*HTOCOEF!AK123</f>
        <v>35.619999999999997</v>
      </c>
      <c r="AL123" s="67">
        <f>+oferta!AL123*HTOCOEF!AL123</f>
        <v>44.76</v>
      </c>
      <c r="AM123" s="61">
        <f>+oferta!AM123*HTOCOEF!AM123</f>
        <v>993</v>
      </c>
      <c r="AN123" s="61">
        <f>+oferta!AN123*HTOCOEF!AN123</f>
        <v>2230</v>
      </c>
      <c r="AO123" s="61">
        <f>+oferta!AO123*HTOCOEF!AO123</f>
        <v>1051</v>
      </c>
      <c r="AP123" s="61">
        <f>+oferta!AP123*HTOCOEF!AP123</f>
        <v>2682</v>
      </c>
      <c r="AQ123" s="61">
        <f>+oferta!AQ123*HTOCOEF!AQ123</f>
        <v>501</v>
      </c>
      <c r="AR123" s="61">
        <f>+oferta!AR123*HTOCOEF!AR123</f>
        <v>849</v>
      </c>
      <c r="AS123" s="61">
        <f>+oferta!AS123*HTOCOEF!AS123</f>
        <v>7769</v>
      </c>
      <c r="AT123" s="61">
        <f>+oferta!AT123*HTOCOEF!AT123</f>
        <v>3597</v>
      </c>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row>
    <row r="124" spans="1:91" s="59" customFormat="1" x14ac:dyDescent="0.3">
      <c r="A124" s="86" t="s">
        <v>316</v>
      </c>
      <c r="B124" s="61">
        <f>+oferta!B124*HTOCOEF!B124</f>
        <v>1018161</v>
      </c>
      <c r="C124" s="61">
        <f>+oferta!C124*HTOCOEF!C124</f>
        <v>163425</v>
      </c>
      <c r="D124" s="61">
        <f>+oferta!D124*HTOCOEF!D124</f>
        <v>14201</v>
      </c>
      <c r="E124" s="61">
        <f>+oferta!E124*HTOCOEF!E124</f>
        <v>247332</v>
      </c>
      <c r="F124" s="61">
        <f>+oferta!F124*HTOCOEF!F124</f>
        <v>154485</v>
      </c>
      <c r="G124" s="61">
        <f>+oferta!G124*HTOCOEF!G124</f>
        <v>82504</v>
      </c>
      <c r="H124" s="61">
        <f>+oferta!H124*HTOCOEF!H124</f>
        <v>110750</v>
      </c>
      <c r="I124" s="67">
        <f>+oferta!I124*HTOCOEF!I124</f>
        <v>33.36</v>
      </c>
      <c r="J124" s="67">
        <f>+oferta!J124*HTOCOEF!J124</f>
        <v>28.75</v>
      </c>
      <c r="K124" s="67">
        <f>+oferta!K124*HTOCOEF!K124</f>
        <v>28.88</v>
      </c>
      <c r="L124" s="67">
        <f>+oferta!L124*HTOCOEF!L124</f>
        <v>49.81</v>
      </c>
      <c r="M124" s="67">
        <f>+oferta!M124*HTOCOEF!M124</f>
        <v>30.29</v>
      </c>
      <c r="N124" s="67">
        <f>+oferta!N124*HTOCOEF!N124</f>
        <v>27.79</v>
      </c>
      <c r="O124" s="67">
        <f>+oferta!O124*HTOCOEF!O124</f>
        <v>34.630000000000003</v>
      </c>
      <c r="P124" s="61">
        <f>+oferta!P124*HTOCOEF!P124</f>
        <v>126708</v>
      </c>
      <c r="Q124" s="61">
        <f>+oferta!Q124*HTOCOEF!Q124</f>
        <v>18717</v>
      </c>
      <c r="R124" s="61">
        <f>+oferta!R124*HTOCOEF!R124</f>
        <v>2477</v>
      </c>
      <c r="S124" s="61">
        <f>+oferta!S124*HTOCOEF!S124</f>
        <v>43515</v>
      </c>
      <c r="T124" s="61">
        <f>+oferta!T124*HTOCOEF!T124</f>
        <v>17475</v>
      </c>
      <c r="U124" s="61">
        <f>+oferta!U124*HTOCOEF!U124</f>
        <v>8368</v>
      </c>
      <c r="V124" s="61">
        <f>+oferta!V124*HTOCOEF!V124</f>
        <v>12193</v>
      </c>
      <c r="W124" s="61">
        <f>+oferta!W124*HTOCOEF!W124</f>
        <v>9808</v>
      </c>
      <c r="X124" s="61">
        <f>+oferta!X124*HTOCOEF!X124</f>
        <v>20024</v>
      </c>
      <c r="Y124" s="61">
        <f>+oferta!Y124*HTOCOEF!Y124</f>
        <v>10426</v>
      </c>
      <c r="Z124" s="61">
        <f>+oferta!Z124*HTOCOEF!Z124</f>
        <v>26347</v>
      </c>
      <c r="AA124" s="61">
        <f>+oferta!AA124*HTOCOEF!AA124</f>
        <v>5712</v>
      </c>
      <c r="AB124" s="61">
        <f>+oferta!AB124*HTOCOEF!AB124</f>
        <v>6663</v>
      </c>
      <c r="AC124" s="61">
        <f>+oferta!AC124*HTOCOEF!AC124</f>
        <v>54378</v>
      </c>
      <c r="AD124" s="61">
        <f>+oferta!AD124*HTOCOEF!AD124</f>
        <v>30067</v>
      </c>
      <c r="AE124" s="67">
        <f>+oferta!AE124*HTOCOEF!AE124</f>
        <v>21.64</v>
      </c>
      <c r="AF124" s="67">
        <f>+oferta!AF124*HTOCOEF!AF124</f>
        <v>22.77</v>
      </c>
      <c r="AG124" s="67">
        <f>+oferta!AG124*HTOCOEF!AG124</f>
        <v>29</v>
      </c>
      <c r="AH124" s="67">
        <f>+oferta!AH124*HTOCOEF!AH124</f>
        <v>33.619999999999997</v>
      </c>
      <c r="AI124" s="67">
        <f>+oferta!AI124*HTOCOEF!AI124</f>
        <v>21.36</v>
      </c>
      <c r="AJ124" s="67">
        <f>+oferta!AJ124*HTOCOEF!AJ124</f>
        <v>18.75</v>
      </c>
      <c r="AK124" s="67">
        <f>+oferta!AK124*HTOCOEF!AK124</f>
        <v>28.81</v>
      </c>
      <c r="AL124" s="67">
        <f>+oferta!AL124*HTOCOEF!AL124</f>
        <v>34.200000000000003</v>
      </c>
      <c r="AM124" s="61">
        <f>+oferta!AM124*HTOCOEF!AM124</f>
        <v>954</v>
      </c>
      <c r="AN124" s="61">
        <f>+oferta!AN124*HTOCOEF!AN124</f>
        <v>2126</v>
      </c>
      <c r="AO124" s="61">
        <f>+oferta!AO124*HTOCOEF!AO124</f>
        <v>986</v>
      </c>
      <c r="AP124" s="61">
        <f>+oferta!AP124*HTOCOEF!AP124</f>
        <v>2542</v>
      </c>
      <c r="AQ124" s="61">
        <f>+oferta!AQ124*HTOCOEF!AQ124</f>
        <v>530</v>
      </c>
      <c r="AR124" s="61">
        <f>+oferta!AR124*HTOCOEF!AR124</f>
        <v>724</v>
      </c>
      <c r="AS124" s="61">
        <f>+oferta!AS124*HTOCOEF!AS124</f>
        <v>7270</v>
      </c>
      <c r="AT124" s="61">
        <f>+oferta!AT124*HTOCOEF!AT124</f>
        <v>3584</v>
      </c>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row>
    <row r="125" spans="1:91" s="59" customFormat="1" x14ac:dyDescent="0.3">
      <c r="A125" s="64" t="s">
        <v>317</v>
      </c>
      <c r="B125" s="65">
        <f>+oferta!B125*HTOCOEF!B125</f>
        <v>1083947</v>
      </c>
      <c r="C125" s="65">
        <f>+oferta!C125*HTOCOEF!C125</f>
        <v>181953</v>
      </c>
      <c r="D125" s="65">
        <f>+oferta!D125*HTOCOEF!D125</f>
        <v>24800</v>
      </c>
      <c r="E125" s="65">
        <f>+oferta!E125*HTOCOEF!E125</f>
        <v>248544</v>
      </c>
      <c r="F125" s="65">
        <f>+oferta!F125*HTOCOEF!F125</f>
        <v>161327</v>
      </c>
      <c r="G125" s="65">
        <f>+oferta!G125*HTOCOEF!G125</f>
        <v>93246</v>
      </c>
      <c r="H125" s="65">
        <f>+oferta!H125*HTOCOEF!H125</f>
        <v>110887</v>
      </c>
      <c r="I125" s="68">
        <f>+oferta!I125*HTOCOEF!I125</f>
        <v>44.42</v>
      </c>
      <c r="J125" s="68">
        <f>+oferta!J125*HTOCOEF!J125</f>
        <v>41.76</v>
      </c>
      <c r="K125" s="68">
        <f>+oferta!K125*HTOCOEF!K125</f>
        <v>44.3</v>
      </c>
      <c r="L125" s="68">
        <f>+oferta!L125*HTOCOEF!L125</f>
        <v>61.05</v>
      </c>
      <c r="M125" s="68">
        <f>+oferta!M125*HTOCOEF!M125</f>
        <v>43.15</v>
      </c>
      <c r="N125" s="68">
        <f>+oferta!N125*HTOCOEF!N125</f>
        <v>40.700000000000003</v>
      </c>
      <c r="O125" s="68">
        <f>+oferta!O125*HTOCOEF!O125</f>
        <v>46.01</v>
      </c>
      <c r="P125" s="65">
        <f>+oferta!P125*HTOCOEF!P125</f>
        <v>137511</v>
      </c>
      <c r="Q125" s="65">
        <f>+oferta!Q125*HTOCOEF!Q125</f>
        <v>20925</v>
      </c>
      <c r="R125" s="65">
        <f>+oferta!R125*HTOCOEF!R125</f>
        <v>3934</v>
      </c>
      <c r="S125" s="65">
        <f>+oferta!S125*HTOCOEF!S125</f>
        <v>45182</v>
      </c>
      <c r="T125" s="65">
        <f>+oferta!T125*HTOCOEF!T125</f>
        <v>18737</v>
      </c>
      <c r="U125" s="65">
        <f>+oferta!U125*HTOCOEF!U125</f>
        <v>9778</v>
      </c>
      <c r="V125" s="65">
        <f>+oferta!V125*HTOCOEF!V125</f>
        <v>12714</v>
      </c>
      <c r="W125" s="65">
        <f>+oferta!W125*HTOCOEF!W125</f>
        <v>12210</v>
      </c>
      <c r="X125" s="65">
        <f>+oferta!X125*HTOCOEF!X125</f>
        <v>23192</v>
      </c>
      <c r="Y125" s="65">
        <f>+oferta!Y125*HTOCOEF!Y125</f>
        <v>10659</v>
      </c>
      <c r="Z125" s="65">
        <f>+oferta!Z125*HTOCOEF!Z125</f>
        <v>27031</v>
      </c>
      <c r="AA125" s="65">
        <f>+oferta!AA125*HTOCOEF!AA125</f>
        <v>8301</v>
      </c>
      <c r="AB125" s="65">
        <f>+oferta!AB125*HTOCOEF!AB125</f>
        <v>7140</v>
      </c>
      <c r="AC125" s="65">
        <f>+oferta!AC125*HTOCOEF!AC125</f>
        <v>62609</v>
      </c>
      <c r="AD125" s="65">
        <f>+oferta!AD125*HTOCOEF!AD125</f>
        <v>30809</v>
      </c>
      <c r="AE125" s="68">
        <f>+oferta!AE125*HTOCOEF!AE125</f>
        <v>29.56</v>
      </c>
      <c r="AF125" s="68">
        <f>+oferta!AF125*HTOCOEF!AF125</f>
        <v>35.619999999999997</v>
      </c>
      <c r="AG125" s="68">
        <f>+oferta!AG125*HTOCOEF!AG125</f>
        <v>41.05</v>
      </c>
      <c r="AH125" s="68">
        <f>+oferta!AH125*HTOCOEF!AH125</f>
        <v>45.42</v>
      </c>
      <c r="AI125" s="68">
        <f>+oferta!AI125*HTOCOEF!AI125</f>
        <v>30.29</v>
      </c>
      <c r="AJ125" s="68">
        <f>+oferta!AJ125*HTOCOEF!AJ125</f>
        <v>31.51</v>
      </c>
      <c r="AK125" s="68">
        <f>+oferta!AK125*HTOCOEF!AK125</f>
        <v>44.26</v>
      </c>
      <c r="AL125" s="68">
        <f>+oferta!AL125*HTOCOEF!AL125</f>
        <v>48.61</v>
      </c>
      <c r="AM125" s="65">
        <f>+oferta!AM125*HTOCOEF!AM125</f>
        <v>1167</v>
      </c>
      <c r="AN125" s="65">
        <f>+oferta!AN125*HTOCOEF!AN125</f>
        <v>2645</v>
      </c>
      <c r="AO125" s="65">
        <f>+oferta!AO125*HTOCOEF!AO125</f>
        <v>1068</v>
      </c>
      <c r="AP125" s="65">
        <f>+oferta!AP125*HTOCOEF!AP125</f>
        <v>2641</v>
      </c>
      <c r="AQ125" s="65">
        <f>+oferta!AQ125*HTOCOEF!AQ125</f>
        <v>718</v>
      </c>
      <c r="AR125" s="65">
        <f>+oferta!AR125*HTOCOEF!AR125</f>
        <v>777</v>
      </c>
      <c r="AS125" s="65">
        <f>+oferta!AS125*HTOCOEF!AS125</f>
        <v>8213</v>
      </c>
      <c r="AT125" s="65">
        <f>+oferta!AT125*HTOCOEF!AT125</f>
        <v>3696</v>
      </c>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row>
    <row r="126" spans="1:91" s="59" customFormat="1" x14ac:dyDescent="0.3">
      <c r="A126" s="64" t="s">
        <v>318</v>
      </c>
      <c r="B126" s="65">
        <f>+oferta!B126*HTOCOEF!B126</f>
        <v>1213573</v>
      </c>
      <c r="C126" s="65">
        <f>+oferta!C126*HTOCOEF!C126</f>
        <v>213671</v>
      </c>
      <c r="D126" s="65">
        <f>+oferta!D126*HTOCOEF!D126</f>
        <v>57572</v>
      </c>
      <c r="E126" s="65">
        <f>+oferta!E126*HTOCOEF!E126</f>
        <v>250246</v>
      </c>
      <c r="F126" s="65">
        <f>+oferta!F126*HTOCOEF!F126</f>
        <v>179266</v>
      </c>
      <c r="G126" s="65">
        <f>+oferta!G126*HTOCOEF!G126</f>
        <v>116235</v>
      </c>
      <c r="H126" s="65">
        <f>+oferta!H126*HTOCOEF!H126</f>
        <v>111980</v>
      </c>
      <c r="I126" s="68">
        <f>+oferta!I126*HTOCOEF!I126</f>
        <v>46.49</v>
      </c>
      <c r="J126" s="68">
        <f>+oferta!J126*HTOCOEF!J126</f>
        <v>42.49</v>
      </c>
      <c r="K126" s="68">
        <f>+oferta!K126*HTOCOEF!K126</f>
        <v>45.53</v>
      </c>
      <c r="L126" s="68">
        <f>+oferta!L126*HTOCOEF!L126</f>
        <v>67.7</v>
      </c>
      <c r="M126" s="68">
        <f>+oferta!M126*HTOCOEF!M126</f>
        <v>44.54</v>
      </c>
      <c r="N126" s="68">
        <f>+oferta!N126*HTOCOEF!N126</f>
        <v>44.63</v>
      </c>
      <c r="O126" s="68">
        <f>+oferta!O126*HTOCOEF!O126</f>
        <v>49.27</v>
      </c>
      <c r="P126" s="65">
        <f>+oferta!P126*HTOCOEF!P126</f>
        <v>156510</v>
      </c>
      <c r="Q126" s="65">
        <f>+oferta!Q126*HTOCOEF!Q126</f>
        <v>25909</v>
      </c>
      <c r="R126" s="65">
        <f>+oferta!R126*HTOCOEF!R126</f>
        <v>8762</v>
      </c>
      <c r="S126" s="65">
        <f>+oferta!S126*HTOCOEF!S126</f>
        <v>45544</v>
      </c>
      <c r="T126" s="65">
        <f>+oferta!T126*HTOCOEF!T126</f>
        <v>21341</v>
      </c>
      <c r="U126" s="65">
        <f>+oferta!U126*HTOCOEF!U126</f>
        <v>12843</v>
      </c>
      <c r="V126" s="65">
        <f>+oferta!V126*HTOCOEF!V126</f>
        <v>12507</v>
      </c>
      <c r="W126" s="65">
        <f>+oferta!W126*HTOCOEF!W126</f>
        <v>15347</v>
      </c>
      <c r="X126" s="65">
        <f>+oferta!X126*HTOCOEF!X126</f>
        <v>29396</v>
      </c>
      <c r="Y126" s="65">
        <f>+oferta!Y126*HTOCOEF!Y126</f>
        <v>11094</v>
      </c>
      <c r="Z126" s="65">
        <f>+oferta!Z126*HTOCOEF!Z126</f>
        <v>29031</v>
      </c>
      <c r="AA126" s="65">
        <f>+oferta!AA126*HTOCOEF!AA126</f>
        <v>11087</v>
      </c>
      <c r="AB126" s="65">
        <f>+oferta!AB126*HTOCOEF!AB126</f>
        <v>8387</v>
      </c>
      <c r="AC126" s="65">
        <f>+oferta!AC126*HTOCOEF!AC126</f>
        <v>77472</v>
      </c>
      <c r="AD126" s="65">
        <f>+oferta!AD126*HTOCOEF!AD126</f>
        <v>31857</v>
      </c>
      <c r="AE126" s="68">
        <f>+oferta!AE126*HTOCOEF!AE126</f>
        <v>35.28</v>
      </c>
      <c r="AF126" s="68">
        <f>+oferta!AF126*HTOCOEF!AF126</f>
        <v>33.17</v>
      </c>
      <c r="AG126" s="68">
        <f>+oferta!AG126*HTOCOEF!AG126</f>
        <v>40</v>
      </c>
      <c r="AH126" s="68">
        <f>+oferta!AH126*HTOCOEF!AH126</f>
        <v>39.9</v>
      </c>
      <c r="AI126" s="68">
        <f>+oferta!AI126*HTOCOEF!AI126</f>
        <v>31.56</v>
      </c>
      <c r="AJ126" s="68">
        <f>+oferta!AJ126*HTOCOEF!AJ126</f>
        <v>26.58</v>
      </c>
      <c r="AK126" s="68">
        <f>+oferta!AK126*HTOCOEF!AK126</f>
        <v>47.6</v>
      </c>
      <c r="AL126" s="68">
        <f>+oferta!AL126*HTOCOEF!AL126</f>
        <v>53.37</v>
      </c>
      <c r="AM126" s="65">
        <f>+oferta!AM126*HTOCOEF!AM126</f>
        <v>1574</v>
      </c>
      <c r="AN126" s="65">
        <f>+oferta!AN126*HTOCOEF!AN126</f>
        <v>3514</v>
      </c>
      <c r="AO126" s="65">
        <f>+oferta!AO126*HTOCOEF!AO126</f>
        <v>1128</v>
      </c>
      <c r="AP126" s="65">
        <f>+oferta!AP126*HTOCOEF!AP126</f>
        <v>2974</v>
      </c>
      <c r="AQ126" s="65">
        <f>+oferta!AQ126*HTOCOEF!AQ126</f>
        <v>996</v>
      </c>
      <c r="AR126" s="65">
        <f>+oferta!AR126*HTOCOEF!AR126</f>
        <v>897</v>
      </c>
      <c r="AS126" s="65">
        <f>+oferta!AS126*HTOCOEF!AS126</f>
        <v>10971</v>
      </c>
      <c r="AT126" s="65">
        <f>+oferta!AT126*HTOCOEF!AT126</f>
        <v>3855</v>
      </c>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row>
    <row r="127" spans="1:91" s="59" customFormat="1" x14ac:dyDescent="0.3">
      <c r="A127" s="64" t="s">
        <v>319</v>
      </c>
      <c r="B127" s="65">
        <f>+oferta!B127*HTOCOEF!B127</f>
        <v>1476805</v>
      </c>
      <c r="C127" s="65">
        <f>+oferta!C127*HTOCOEF!C127</f>
        <v>266286</v>
      </c>
      <c r="D127" s="65">
        <f>+oferta!D127*HTOCOEF!D127</f>
        <v>147187</v>
      </c>
      <c r="E127" s="65">
        <f>+oferta!E127*HTOCOEF!E127</f>
        <v>251792</v>
      </c>
      <c r="F127" s="65">
        <f>+oferta!F127*HTOCOEF!F127</f>
        <v>244743</v>
      </c>
      <c r="G127" s="65">
        <f>+oferta!G127*HTOCOEF!G127</f>
        <v>134728</v>
      </c>
      <c r="H127" s="65">
        <f>+oferta!H127*HTOCOEF!H127</f>
        <v>113698</v>
      </c>
      <c r="I127" s="68">
        <f>+oferta!I127*HTOCOEF!I127</f>
        <v>55.72</v>
      </c>
      <c r="J127" s="68">
        <f>+oferta!J127*HTOCOEF!J127</f>
        <v>54.12</v>
      </c>
      <c r="K127" s="68">
        <f>+oferta!K127*HTOCOEF!K127</f>
        <v>62.4</v>
      </c>
      <c r="L127" s="68">
        <f>+oferta!L127*HTOCOEF!L127</f>
        <v>68.75</v>
      </c>
      <c r="M127" s="68">
        <f>+oferta!M127*HTOCOEF!M127</f>
        <v>55.1</v>
      </c>
      <c r="N127" s="68">
        <f>+oferta!N127*HTOCOEF!N127</f>
        <v>58.12</v>
      </c>
      <c r="O127" s="68">
        <f>+oferta!O127*HTOCOEF!O127</f>
        <v>58.28</v>
      </c>
      <c r="P127" s="65">
        <f>+oferta!P127*HTOCOEF!P127</f>
        <v>196622</v>
      </c>
      <c r="Q127" s="65">
        <f>+oferta!Q127*HTOCOEF!Q127</f>
        <v>35023</v>
      </c>
      <c r="R127" s="65">
        <f>+oferta!R127*HTOCOEF!R127</f>
        <v>23469</v>
      </c>
      <c r="S127" s="65">
        <f>+oferta!S127*HTOCOEF!S127</f>
        <v>46657</v>
      </c>
      <c r="T127" s="65">
        <f>+oferta!T127*HTOCOEF!T127</f>
        <v>28738</v>
      </c>
      <c r="U127" s="65">
        <f>+oferta!U127*HTOCOEF!U127</f>
        <v>15804</v>
      </c>
      <c r="V127" s="65">
        <f>+oferta!V127*HTOCOEF!V127</f>
        <v>13077</v>
      </c>
      <c r="W127" s="65">
        <f>+oferta!W127*HTOCOEF!W127</f>
        <v>20850</v>
      </c>
      <c r="X127" s="65">
        <f>+oferta!X127*HTOCOEF!X127</f>
        <v>45661</v>
      </c>
      <c r="Y127" s="65">
        <f>+oferta!Y127*HTOCOEF!Y127</f>
        <v>10936</v>
      </c>
      <c r="Z127" s="65">
        <f>+oferta!Z127*HTOCOEF!Z127</f>
        <v>32020</v>
      </c>
      <c r="AA127" s="65">
        <f>+oferta!AA127*HTOCOEF!AA127</f>
        <v>21519</v>
      </c>
      <c r="AB127" s="65">
        <f>+oferta!AB127*HTOCOEF!AB127</f>
        <v>8536</v>
      </c>
      <c r="AC127" s="65">
        <f>+oferta!AC127*HTOCOEF!AC127</f>
        <v>94453</v>
      </c>
      <c r="AD127" s="65">
        <f>+oferta!AD127*HTOCOEF!AD127</f>
        <v>32311</v>
      </c>
      <c r="AE127" s="68">
        <f>+oferta!AE127*HTOCOEF!AE127</f>
        <v>41.73</v>
      </c>
      <c r="AF127" s="68">
        <f>+oferta!AF127*HTOCOEF!AF127</f>
        <v>44.55</v>
      </c>
      <c r="AG127" s="68">
        <f>+oferta!AG127*HTOCOEF!AG127</f>
        <v>54.67</v>
      </c>
      <c r="AH127" s="68">
        <f>+oferta!AH127*HTOCOEF!AH127</f>
        <v>52.45</v>
      </c>
      <c r="AI127" s="68">
        <f>+oferta!AI127*HTOCOEF!AI127</f>
        <v>43.06</v>
      </c>
      <c r="AJ127" s="68">
        <f>+oferta!AJ127*HTOCOEF!AJ127</f>
        <v>40.68</v>
      </c>
      <c r="AK127" s="68">
        <f>+oferta!AK127*HTOCOEF!AK127</f>
        <v>62.28</v>
      </c>
      <c r="AL127" s="68">
        <f>+oferta!AL127*HTOCOEF!AL127</f>
        <v>64.13</v>
      </c>
      <c r="AM127" s="65">
        <f>+oferta!AM127*HTOCOEF!AM127</f>
        <v>2061</v>
      </c>
      <c r="AN127" s="65">
        <f>+oferta!AN127*HTOCOEF!AN127</f>
        <v>6395</v>
      </c>
      <c r="AO127" s="65">
        <f>+oferta!AO127*HTOCOEF!AO127</f>
        <v>1203</v>
      </c>
      <c r="AP127" s="65">
        <f>+oferta!AP127*HTOCOEF!AP127</f>
        <v>3429</v>
      </c>
      <c r="AQ127" s="65">
        <f>+oferta!AQ127*HTOCOEF!AQ127</f>
        <v>2321</v>
      </c>
      <c r="AR127" s="65">
        <f>+oferta!AR127*HTOCOEF!AR127</f>
        <v>959</v>
      </c>
      <c r="AS127" s="65">
        <f>+oferta!AS127*HTOCOEF!AS127</f>
        <v>14506</v>
      </c>
      <c r="AT127" s="65">
        <f>+oferta!AT127*HTOCOEF!AT127</f>
        <v>4150</v>
      </c>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row>
    <row r="128" spans="1:91" s="59" customFormat="1" x14ac:dyDescent="0.3">
      <c r="A128" s="64" t="s">
        <v>320</v>
      </c>
      <c r="B128" s="65">
        <f>+oferta!B128*HTOCOEF!B128</f>
        <v>1733742</v>
      </c>
      <c r="C128" s="65">
        <f>+oferta!C128*HTOCOEF!C128</f>
        <v>290549</v>
      </c>
      <c r="D128" s="65">
        <f>+oferta!D128*HTOCOEF!D128</f>
        <v>334231</v>
      </c>
      <c r="E128" s="65">
        <f>+oferta!E128*HTOCOEF!E128</f>
        <v>249366</v>
      </c>
      <c r="F128" s="65">
        <f>+oferta!F128*HTOCOEF!F128</f>
        <v>289002</v>
      </c>
      <c r="G128" s="65">
        <f>+oferta!G128*HTOCOEF!G128</f>
        <v>137762</v>
      </c>
      <c r="H128" s="65">
        <f>+oferta!H128*HTOCOEF!H128</f>
        <v>113222</v>
      </c>
      <c r="I128" s="68">
        <f>+oferta!I128*HTOCOEF!I128</f>
        <v>54.65</v>
      </c>
      <c r="J128" s="68">
        <f>+oferta!J128*HTOCOEF!J128</f>
        <v>54.01</v>
      </c>
      <c r="K128" s="68">
        <f>+oferta!K128*HTOCOEF!K128</f>
        <v>60.57</v>
      </c>
      <c r="L128" s="68">
        <f>+oferta!L128*HTOCOEF!L128</f>
        <v>61.97</v>
      </c>
      <c r="M128" s="68">
        <f>+oferta!M128*HTOCOEF!M128</f>
        <v>54.11</v>
      </c>
      <c r="N128" s="68">
        <f>+oferta!N128*HTOCOEF!N128</f>
        <v>58.39</v>
      </c>
      <c r="O128" s="68">
        <f>+oferta!O128*HTOCOEF!O128</f>
        <v>58.07</v>
      </c>
      <c r="P128" s="65">
        <f>+oferta!P128*HTOCOEF!P128</f>
        <v>238290</v>
      </c>
      <c r="Q128" s="65">
        <f>+oferta!Q128*HTOCOEF!Q128</f>
        <v>39794</v>
      </c>
      <c r="R128" s="65">
        <f>+oferta!R128*HTOCOEF!R128</f>
        <v>52858</v>
      </c>
      <c r="S128" s="65">
        <f>+oferta!S128*HTOCOEF!S128</f>
        <v>46016</v>
      </c>
      <c r="T128" s="65">
        <f>+oferta!T128*HTOCOEF!T128</f>
        <v>34423</v>
      </c>
      <c r="U128" s="65">
        <f>+oferta!U128*HTOCOEF!U128</f>
        <v>16676</v>
      </c>
      <c r="V128" s="65">
        <f>+oferta!V128*HTOCOEF!V128</f>
        <v>13563</v>
      </c>
      <c r="W128" s="65">
        <f>+oferta!W128*HTOCOEF!W128</f>
        <v>32021</v>
      </c>
      <c r="X128" s="65">
        <f>+oferta!X128*HTOCOEF!X128</f>
        <v>49117</v>
      </c>
      <c r="Y128" s="65">
        <f>+oferta!Y128*HTOCOEF!Y128</f>
        <v>11383</v>
      </c>
      <c r="Z128" s="65">
        <f>+oferta!Z128*HTOCOEF!Z128</f>
        <v>29721</v>
      </c>
      <c r="AA128" s="65">
        <f>+oferta!AA128*HTOCOEF!AA128</f>
        <v>27931</v>
      </c>
      <c r="AB128" s="65">
        <f>+oferta!AB128*HTOCOEF!AB128</f>
        <v>8382</v>
      </c>
      <c r="AC128" s="65">
        <f>+oferta!AC128*HTOCOEF!AC128</f>
        <v>98995</v>
      </c>
      <c r="AD128" s="65">
        <f>+oferta!AD128*HTOCOEF!AD128</f>
        <v>32999</v>
      </c>
      <c r="AE128" s="68">
        <f>+oferta!AE128*HTOCOEF!AE128</f>
        <v>37.19</v>
      </c>
      <c r="AF128" s="68">
        <f>+oferta!AF128*HTOCOEF!AF128</f>
        <v>48.07</v>
      </c>
      <c r="AG128" s="68">
        <f>+oferta!AG128*HTOCOEF!AG128</f>
        <v>53.67</v>
      </c>
      <c r="AH128" s="68">
        <f>+oferta!AH128*HTOCOEF!AH128</f>
        <v>48.35</v>
      </c>
      <c r="AI128" s="68">
        <f>+oferta!AI128*HTOCOEF!AI128</f>
        <v>45.66</v>
      </c>
      <c r="AJ128" s="68">
        <f>+oferta!AJ128*HTOCOEF!AJ128</f>
        <v>36.28</v>
      </c>
      <c r="AK128" s="68">
        <f>+oferta!AK128*HTOCOEF!AK128</f>
        <v>64.790000000000006</v>
      </c>
      <c r="AL128" s="68">
        <f>+oferta!AL128*HTOCOEF!AL128</f>
        <v>63.66</v>
      </c>
      <c r="AM128" s="65">
        <f>+oferta!AM128*HTOCOEF!AM128</f>
        <v>2956</v>
      </c>
      <c r="AN128" s="65">
        <f>+oferta!AN128*HTOCOEF!AN128</f>
        <v>7180</v>
      </c>
      <c r="AO128" s="65">
        <f>+oferta!AO128*HTOCOEF!AO128</f>
        <v>1278</v>
      </c>
      <c r="AP128" s="65">
        <f>+oferta!AP128*HTOCOEF!AP128</f>
        <v>3172</v>
      </c>
      <c r="AQ128" s="65">
        <f>+oferta!AQ128*HTOCOEF!AQ128</f>
        <v>3472</v>
      </c>
      <c r="AR128" s="65">
        <f>+oferta!AR128*HTOCOEF!AR128</f>
        <v>950</v>
      </c>
      <c r="AS128" s="65">
        <f>+oferta!AS128*HTOCOEF!AS128</f>
        <v>16449</v>
      </c>
      <c r="AT128" s="65">
        <f>+oferta!AT128*HTOCOEF!AT128</f>
        <v>4337</v>
      </c>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row>
    <row r="129" spans="1:91" s="59" customFormat="1" x14ac:dyDescent="0.3">
      <c r="A129" s="64" t="s">
        <v>321</v>
      </c>
      <c r="B129" s="65">
        <f>+oferta!B129*HTOCOEF!B129</f>
        <v>1825169</v>
      </c>
      <c r="C129" s="65">
        <f>+oferta!C129*HTOCOEF!C129</f>
        <v>303603</v>
      </c>
      <c r="D129" s="65">
        <f>+oferta!D129*HTOCOEF!D129</f>
        <v>364725</v>
      </c>
      <c r="E129" s="65">
        <f>+oferta!E129*HTOCOEF!E129</f>
        <v>254820</v>
      </c>
      <c r="F129" s="65">
        <f>+oferta!F129*HTOCOEF!F129</f>
        <v>316509</v>
      </c>
      <c r="G129" s="65">
        <f>+oferta!G129*HTOCOEF!G129</f>
        <v>142241</v>
      </c>
      <c r="H129" s="65">
        <f>+oferta!H129*HTOCOEF!H129</f>
        <v>112840</v>
      </c>
      <c r="I129" s="68">
        <f>+oferta!I129*HTOCOEF!I129</f>
        <v>62.57</v>
      </c>
      <c r="J129" s="68">
        <f>+oferta!J129*HTOCOEF!J129</f>
        <v>58.65</v>
      </c>
      <c r="K129" s="68">
        <f>+oferta!K129*HTOCOEF!K129</f>
        <v>79.52</v>
      </c>
      <c r="L129" s="68">
        <f>+oferta!L129*HTOCOEF!L129</f>
        <v>67.260000000000005</v>
      </c>
      <c r="M129" s="68">
        <f>+oferta!M129*HTOCOEF!M129</f>
        <v>62.15</v>
      </c>
      <c r="N129" s="68">
        <f>+oferta!N129*HTOCOEF!N129</f>
        <v>64.05</v>
      </c>
      <c r="O129" s="68">
        <f>+oferta!O129*HTOCOEF!O129</f>
        <v>59.38</v>
      </c>
      <c r="P129" s="65">
        <f>+oferta!P129*HTOCOEF!P129</f>
        <v>261305</v>
      </c>
      <c r="Q129" s="65">
        <f>+oferta!Q129*HTOCOEF!Q129</f>
        <v>43943</v>
      </c>
      <c r="R129" s="65">
        <f>+oferta!R129*HTOCOEF!R129</f>
        <v>60571</v>
      </c>
      <c r="S129" s="65">
        <f>+oferta!S129*HTOCOEF!S129</f>
        <v>47653</v>
      </c>
      <c r="T129" s="65">
        <f>+oferta!T129*HTOCOEF!T129</f>
        <v>39054</v>
      </c>
      <c r="U129" s="65">
        <f>+oferta!U129*HTOCOEF!U129</f>
        <v>18515</v>
      </c>
      <c r="V129" s="65">
        <f>+oferta!V129*HTOCOEF!V129</f>
        <v>13987</v>
      </c>
      <c r="W129" s="65">
        <f>+oferta!W129*HTOCOEF!W129</f>
        <v>41190</v>
      </c>
      <c r="X129" s="65">
        <f>+oferta!X129*HTOCOEF!X129</f>
        <v>50273</v>
      </c>
      <c r="Y129" s="65">
        <f>+oferta!Y129*HTOCOEF!Y129</f>
        <v>11286</v>
      </c>
      <c r="Z129" s="65">
        <f>+oferta!Z129*HTOCOEF!Z129</f>
        <v>30691</v>
      </c>
      <c r="AA129" s="65">
        <f>+oferta!AA129*HTOCOEF!AA129</f>
        <v>28895</v>
      </c>
      <c r="AB129" s="65">
        <f>+oferta!AB129*HTOCOEF!AB129</f>
        <v>8317</v>
      </c>
      <c r="AC129" s="65">
        <f>+oferta!AC129*HTOCOEF!AC129</f>
        <v>100324</v>
      </c>
      <c r="AD129" s="65">
        <f>+oferta!AD129*HTOCOEF!AD129</f>
        <v>32627</v>
      </c>
      <c r="AE129" s="68">
        <f>+oferta!AE129*HTOCOEF!AE129</f>
        <v>46</v>
      </c>
      <c r="AF129" s="68">
        <f>+oferta!AF129*HTOCOEF!AF129</f>
        <v>61.03</v>
      </c>
      <c r="AG129" s="68">
        <f>+oferta!AG129*HTOCOEF!AG129</f>
        <v>41.91</v>
      </c>
      <c r="AH129" s="68">
        <f>+oferta!AH129*HTOCOEF!AH129</f>
        <v>48.85</v>
      </c>
      <c r="AI129" s="68">
        <f>+oferta!AI129*HTOCOEF!AI129</f>
        <v>55.91</v>
      </c>
      <c r="AJ129" s="68">
        <f>+oferta!AJ129*HTOCOEF!AJ129</f>
        <v>33.26</v>
      </c>
      <c r="AK129" s="68">
        <f>+oferta!AK129*HTOCOEF!AK129</f>
        <v>69.42</v>
      </c>
      <c r="AL129" s="68">
        <f>+oferta!AL129*HTOCOEF!AL129</f>
        <v>61.75</v>
      </c>
      <c r="AM129" s="65">
        <f>+oferta!AM129*HTOCOEF!AM129</f>
        <v>4571</v>
      </c>
      <c r="AN129" s="65">
        <f>+oferta!AN129*HTOCOEF!AN129</f>
        <v>8192</v>
      </c>
      <c r="AO129" s="65">
        <f>+oferta!AO129*HTOCOEF!AO129</f>
        <v>1267</v>
      </c>
      <c r="AP129" s="65">
        <f>+oferta!AP129*HTOCOEF!AP129</f>
        <v>3348</v>
      </c>
      <c r="AQ129" s="65">
        <f>+oferta!AQ129*HTOCOEF!AQ129</f>
        <v>4116</v>
      </c>
      <c r="AR129" s="65">
        <f>+oferta!AR129*HTOCOEF!AR129</f>
        <v>970</v>
      </c>
      <c r="AS129" s="65">
        <f>+oferta!AS129*HTOCOEF!AS129</f>
        <v>17349</v>
      </c>
      <c r="AT129" s="65">
        <f>+oferta!AT129*HTOCOEF!AT129</f>
        <v>4130</v>
      </c>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row>
    <row r="130" spans="1:91" s="59" customFormat="1" x14ac:dyDescent="0.3">
      <c r="A130" s="64" t="s">
        <v>322</v>
      </c>
      <c r="B130" s="65">
        <f>+oferta!B130*HTOCOEF!B130</f>
        <v>1867145</v>
      </c>
      <c r="C130" s="65">
        <f>+oferta!C130*HTOCOEF!C130</f>
        <v>306992</v>
      </c>
      <c r="D130" s="65">
        <f>+oferta!D130*HTOCOEF!D130</f>
        <v>366370</v>
      </c>
      <c r="E130" s="65">
        <f>+oferta!E130*HTOCOEF!E130</f>
        <v>255726</v>
      </c>
      <c r="F130" s="65">
        <f>+oferta!F130*HTOCOEF!F130</f>
        <v>332656</v>
      </c>
      <c r="G130" s="65">
        <f>+oferta!G130*HTOCOEF!G130</f>
        <v>146293</v>
      </c>
      <c r="H130" s="65">
        <f>+oferta!H130*HTOCOEF!H130</f>
        <v>112853</v>
      </c>
      <c r="I130" s="68">
        <f>+oferta!I130*HTOCOEF!I130</f>
        <v>69.31</v>
      </c>
      <c r="J130" s="68">
        <f>+oferta!J130*HTOCOEF!J130</f>
        <v>65.55</v>
      </c>
      <c r="K130" s="68">
        <f>+oferta!K130*HTOCOEF!K130</f>
        <v>86.4</v>
      </c>
      <c r="L130" s="68">
        <f>+oferta!L130*HTOCOEF!L130</f>
        <v>74.040000000000006</v>
      </c>
      <c r="M130" s="68">
        <f>+oferta!M130*HTOCOEF!M130</f>
        <v>71.650000000000006</v>
      </c>
      <c r="N130" s="68">
        <f>+oferta!N130*HTOCOEF!N130</f>
        <v>71.63</v>
      </c>
      <c r="O130" s="68">
        <f>+oferta!O130*HTOCOEF!O130</f>
        <v>54.41</v>
      </c>
      <c r="P130" s="65">
        <f>+oferta!P130*HTOCOEF!P130</f>
        <v>278546</v>
      </c>
      <c r="Q130" s="65">
        <f>+oferta!Q130*HTOCOEF!Q130</f>
        <v>48096</v>
      </c>
      <c r="R130" s="65">
        <f>+oferta!R130*HTOCOEF!R130</f>
        <v>64082</v>
      </c>
      <c r="S130" s="65">
        <f>+oferta!S130*HTOCOEF!S130</f>
        <v>48838</v>
      </c>
      <c r="T130" s="65">
        <f>+oferta!T130*HTOCOEF!T130</f>
        <v>43148</v>
      </c>
      <c r="U130" s="65">
        <f>+oferta!U130*HTOCOEF!U130</f>
        <v>19776</v>
      </c>
      <c r="V130" s="65">
        <f>+oferta!V130*HTOCOEF!V130</f>
        <v>13540</v>
      </c>
      <c r="W130" s="65">
        <f>+oferta!W130*HTOCOEF!W130</f>
        <v>42666</v>
      </c>
      <c r="X130" s="65">
        <f>+oferta!X130*HTOCOEF!X130</f>
        <v>51900</v>
      </c>
      <c r="Y130" s="65">
        <f>+oferta!Y130*HTOCOEF!Y130</f>
        <v>10489</v>
      </c>
      <c r="Z130" s="65">
        <f>+oferta!Z130*HTOCOEF!Z130</f>
        <v>31656</v>
      </c>
      <c r="AA130" s="65">
        <f>+oferta!AA130*HTOCOEF!AA130</f>
        <v>28766</v>
      </c>
      <c r="AB130" s="65">
        <f>+oferta!AB130*HTOCOEF!AB130</f>
        <v>8343</v>
      </c>
      <c r="AC130" s="65">
        <f>+oferta!AC130*HTOCOEF!AC130</f>
        <v>102002</v>
      </c>
      <c r="AD130" s="65">
        <f>+oferta!AD130*HTOCOEF!AD130</f>
        <v>31170</v>
      </c>
      <c r="AE130" s="68">
        <f>+oferta!AE130*HTOCOEF!AE130</f>
        <v>64.25</v>
      </c>
      <c r="AF130" s="68">
        <f>+oferta!AF130*HTOCOEF!AF130</f>
        <v>72.45</v>
      </c>
      <c r="AG130" s="68">
        <f>+oferta!AG130*HTOCOEF!AG130</f>
        <v>38.659999999999997</v>
      </c>
      <c r="AH130" s="68">
        <f>+oferta!AH130*HTOCOEF!AH130</f>
        <v>48.94</v>
      </c>
      <c r="AI130" s="68">
        <f>+oferta!AI130*HTOCOEF!AI130</f>
        <v>70.75</v>
      </c>
      <c r="AJ130" s="68">
        <f>+oferta!AJ130*HTOCOEF!AJ130</f>
        <v>33.06</v>
      </c>
      <c r="AK130" s="68">
        <f>+oferta!AK130*HTOCOEF!AK130</f>
        <v>75.989999999999995</v>
      </c>
      <c r="AL130" s="68">
        <f>+oferta!AL130*HTOCOEF!AL130</f>
        <v>51.45</v>
      </c>
      <c r="AM130" s="65">
        <f>+oferta!AM130*HTOCOEF!AM130</f>
        <v>5505</v>
      </c>
      <c r="AN130" s="65">
        <f>+oferta!AN130*HTOCOEF!AN130</f>
        <v>9225</v>
      </c>
      <c r="AO130" s="65">
        <f>+oferta!AO130*HTOCOEF!AO130</f>
        <v>1223</v>
      </c>
      <c r="AP130" s="65">
        <f>+oferta!AP130*HTOCOEF!AP130</f>
        <v>3685</v>
      </c>
      <c r="AQ130" s="65">
        <f>+oferta!AQ130*HTOCOEF!AQ130</f>
        <v>4971</v>
      </c>
      <c r="AR130" s="65">
        <f>+oferta!AR130*HTOCOEF!AR130</f>
        <v>991</v>
      </c>
      <c r="AS130" s="65">
        <f>+oferta!AS130*HTOCOEF!AS130</f>
        <v>18404</v>
      </c>
      <c r="AT130" s="65">
        <f>+oferta!AT130*HTOCOEF!AT130</f>
        <v>4092</v>
      </c>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row>
    <row r="131" spans="1:91" s="59" customFormat="1" x14ac:dyDescent="0.3">
      <c r="A131" s="64" t="s">
        <v>323</v>
      </c>
      <c r="B131" s="65">
        <f>+oferta!B131*HTOCOEF!B131</f>
        <v>1870998</v>
      </c>
      <c r="C131" s="65">
        <f>+oferta!C131*HTOCOEF!C131</f>
        <v>309557</v>
      </c>
      <c r="D131" s="65">
        <f>+oferta!D131*HTOCOEF!D131</f>
        <v>366092</v>
      </c>
      <c r="E131" s="65">
        <f>+oferta!E131*HTOCOEF!E131</f>
        <v>258608</v>
      </c>
      <c r="F131" s="65">
        <f>+oferta!F131*HTOCOEF!F131</f>
        <v>332479</v>
      </c>
      <c r="G131" s="65">
        <f>+oferta!G131*HTOCOEF!G131</f>
        <v>147786</v>
      </c>
      <c r="H131" s="65">
        <f>+oferta!H131*HTOCOEF!H131</f>
        <v>108972</v>
      </c>
      <c r="I131" s="68">
        <f>+oferta!I131*HTOCOEF!I131</f>
        <v>75.09</v>
      </c>
      <c r="J131" s="68">
        <f>+oferta!J131*HTOCOEF!J131</f>
        <v>71.94</v>
      </c>
      <c r="K131" s="68">
        <f>+oferta!K131*HTOCOEF!K131</f>
        <v>89.51</v>
      </c>
      <c r="L131" s="68">
        <f>+oferta!L131*HTOCOEF!L131</f>
        <v>79.790000000000006</v>
      </c>
      <c r="M131" s="68">
        <f>+oferta!M131*HTOCOEF!M131</f>
        <v>78.67</v>
      </c>
      <c r="N131" s="68">
        <f>+oferta!N131*HTOCOEF!N131</f>
        <v>78.02</v>
      </c>
      <c r="O131" s="68">
        <f>+oferta!O131*HTOCOEF!O131</f>
        <v>49.77</v>
      </c>
      <c r="P131" s="65">
        <f>+oferta!P131*HTOCOEF!P131</f>
        <v>283533</v>
      </c>
      <c r="Q131" s="65">
        <f>+oferta!Q131*HTOCOEF!Q131</f>
        <v>49468</v>
      </c>
      <c r="R131" s="65">
        <f>+oferta!R131*HTOCOEF!R131</f>
        <v>65347</v>
      </c>
      <c r="S131" s="65">
        <f>+oferta!S131*HTOCOEF!S131</f>
        <v>49513</v>
      </c>
      <c r="T131" s="65">
        <f>+oferta!T131*HTOCOEF!T131</f>
        <v>43988</v>
      </c>
      <c r="U131" s="65">
        <f>+oferta!U131*HTOCOEF!U131</f>
        <v>20116</v>
      </c>
      <c r="V131" s="65">
        <f>+oferta!V131*HTOCOEF!V131</f>
        <v>13262</v>
      </c>
      <c r="W131" s="65">
        <f>+oferta!W131*HTOCOEF!W131</f>
        <v>43282</v>
      </c>
      <c r="X131" s="65">
        <f>+oferta!X131*HTOCOEF!X131</f>
        <v>52073</v>
      </c>
      <c r="Y131" s="65">
        <f>+oferta!Y131*HTOCOEF!Y131</f>
        <v>10758</v>
      </c>
      <c r="Z131" s="65">
        <f>+oferta!Z131*HTOCOEF!Z131</f>
        <v>32226</v>
      </c>
      <c r="AA131" s="65">
        <f>+oferta!AA131*HTOCOEF!AA131</f>
        <v>28920</v>
      </c>
      <c r="AB131" s="65">
        <f>+oferta!AB131*HTOCOEF!AB131</f>
        <v>8302</v>
      </c>
      <c r="AC131" s="65">
        <f>+oferta!AC131*HTOCOEF!AC131</f>
        <v>102334</v>
      </c>
      <c r="AD131" s="65">
        <f>+oferta!AD131*HTOCOEF!AD131</f>
        <v>31662</v>
      </c>
      <c r="AE131" s="68">
        <f>+oferta!AE131*HTOCOEF!AE131</f>
        <v>71.45</v>
      </c>
      <c r="AF131" s="68">
        <f>+oferta!AF131*HTOCOEF!AF131</f>
        <v>79.88</v>
      </c>
      <c r="AG131" s="68">
        <f>+oferta!AG131*HTOCOEF!AG131</f>
        <v>46.51</v>
      </c>
      <c r="AH131" s="68">
        <f>+oferta!AH131*HTOCOEF!AH131</f>
        <v>57.97</v>
      </c>
      <c r="AI131" s="68">
        <f>+oferta!AI131*HTOCOEF!AI131</f>
        <v>79.02</v>
      </c>
      <c r="AJ131" s="68">
        <f>+oferta!AJ131*HTOCOEF!AJ131</f>
        <v>41.68</v>
      </c>
      <c r="AK131" s="68">
        <f>+oferta!AK131*HTOCOEF!AK131</f>
        <v>78.86</v>
      </c>
      <c r="AL131" s="68">
        <f>+oferta!AL131*HTOCOEF!AL131</f>
        <v>61.48</v>
      </c>
      <c r="AM131" s="65">
        <f>+oferta!AM131*HTOCOEF!AM131</f>
        <v>5854</v>
      </c>
      <c r="AN131" s="65">
        <f>+oferta!AN131*HTOCOEF!AN131</f>
        <v>9149</v>
      </c>
      <c r="AO131" s="65">
        <f>+oferta!AO131*HTOCOEF!AO131</f>
        <v>1255</v>
      </c>
      <c r="AP131" s="65">
        <f>+oferta!AP131*HTOCOEF!AP131</f>
        <v>3762</v>
      </c>
      <c r="AQ131" s="65">
        <f>+oferta!AQ131*HTOCOEF!AQ131</f>
        <v>5315</v>
      </c>
      <c r="AR131" s="65">
        <f>+oferta!AR131*HTOCOEF!AR131</f>
        <v>1009</v>
      </c>
      <c r="AS131" s="65">
        <f>+oferta!AS131*HTOCOEF!AS131</f>
        <v>18897</v>
      </c>
      <c r="AT131" s="65">
        <f>+oferta!AT131*HTOCOEF!AT131</f>
        <v>4225</v>
      </c>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row>
    <row r="132" spans="1:91" s="59" customFormat="1" x14ac:dyDescent="0.3">
      <c r="A132" s="64" t="s">
        <v>324</v>
      </c>
      <c r="B132" s="65">
        <f>+oferta!B132*HTOCOEF!B132</f>
        <v>1846113</v>
      </c>
      <c r="C132" s="65">
        <f>+oferta!C132*HTOCOEF!C132</f>
        <v>307027</v>
      </c>
      <c r="D132" s="65">
        <f>+oferta!D132*HTOCOEF!D132</f>
        <v>366227</v>
      </c>
      <c r="E132" s="65">
        <f>+oferta!E132*HTOCOEF!E132</f>
        <v>256713</v>
      </c>
      <c r="F132" s="65">
        <f>+oferta!F132*HTOCOEF!F132</f>
        <v>320338</v>
      </c>
      <c r="G132" s="65">
        <f>+oferta!G132*HTOCOEF!G132</f>
        <v>145314</v>
      </c>
      <c r="H132" s="65">
        <f>+oferta!H132*HTOCOEF!H132</f>
        <v>114168</v>
      </c>
      <c r="I132" s="68">
        <f>+oferta!I132*HTOCOEF!I132</f>
        <v>63.91</v>
      </c>
      <c r="J132" s="68">
        <f>+oferta!J132*HTOCOEF!J132</f>
        <v>61.03</v>
      </c>
      <c r="K132" s="68">
        <f>+oferta!K132*HTOCOEF!K132</f>
        <v>77.62</v>
      </c>
      <c r="L132" s="68">
        <f>+oferta!L132*HTOCOEF!L132</f>
        <v>71.650000000000006</v>
      </c>
      <c r="M132" s="68">
        <f>+oferta!M132*HTOCOEF!M132</f>
        <v>60.59</v>
      </c>
      <c r="N132" s="68">
        <f>+oferta!N132*HTOCOEF!N132</f>
        <v>65.12</v>
      </c>
      <c r="O132" s="68">
        <f>+oferta!O132*HTOCOEF!O132</f>
        <v>59.84</v>
      </c>
      <c r="P132" s="65">
        <f>+oferta!P132*HTOCOEF!P132</f>
        <v>270788</v>
      </c>
      <c r="Q132" s="65">
        <f>+oferta!Q132*HTOCOEF!Q132</f>
        <v>46759</v>
      </c>
      <c r="R132" s="65">
        <f>+oferta!R132*HTOCOEF!R132</f>
        <v>62810</v>
      </c>
      <c r="S132" s="65">
        <f>+oferta!S132*HTOCOEF!S132</f>
        <v>49292</v>
      </c>
      <c r="T132" s="65">
        <f>+oferta!T132*HTOCOEF!T132</f>
        <v>40220</v>
      </c>
      <c r="U132" s="65">
        <f>+oferta!U132*HTOCOEF!U132</f>
        <v>18765</v>
      </c>
      <c r="V132" s="65">
        <f>+oferta!V132*HTOCOEF!V132</f>
        <v>13944</v>
      </c>
      <c r="W132" s="65">
        <f>+oferta!W132*HTOCOEF!W132</f>
        <v>41173</v>
      </c>
      <c r="X132" s="65">
        <f>+oferta!X132*HTOCOEF!X132</f>
        <v>50970</v>
      </c>
      <c r="Y132" s="65">
        <f>+oferta!Y132*HTOCOEF!Y132</f>
        <v>11278</v>
      </c>
      <c r="Z132" s="65">
        <f>+oferta!Z132*HTOCOEF!Z132</f>
        <v>31834</v>
      </c>
      <c r="AA132" s="65">
        <f>+oferta!AA132*HTOCOEF!AA132</f>
        <v>28497</v>
      </c>
      <c r="AB132" s="65">
        <f>+oferta!AB132*HTOCOEF!AB132</f>
        <v>8406</v>
      </c>
      <c r="AC132" s="65">
        <f>+oferta!AC132*HTOCOEF!AC132</f>
        <v>102048</v>
      </c>
      <c r="AD132" s="65">
        <f>+oferta!AD132*HTOCOEF!AD132</f>
        <v>32822</v>
      </c>
      <c r="AE132" s="68">
        <f>+oferta!AE132*HTOCOEF!AE132</f>
        <v>51.66</v>
      </c>
      <c r="AF132" s="68">
        <f>+oferta!AF132*HTOCOEF!AF132</f>
        <v>62.77</v>
      </c>
      <c r="AG132" s="68">
        <f>+oferta!AG132*HTOCOEF!AG132</f>
        <v>47.35</v>
      </c>
      <c r="AH132" s="68">
        <f>+oferta!AH132*HTOCOEF!AH132</f>
        <v>53.42</v>
      </c>
      <c r="AI132" s="68">
        <f>+oferta!AI132*HTOCOEF!AI132</f>
        <v>59.82</v>
      </c>
      <c r="AJ132" s="68">
        <f>+oferta!AJ132*HTOCOEF!AJ132</f>
        <v>37.36</v>
      </c>
      <c r="AK132" s="68">
        <f>+oferta!AK132*HTOCOEF!AK132</f>
        <v>69.150000000000006</v>
      </c>
      <c r="AL132" s="68">
        <f>+oferta!AL132*HTOCOEF!AL132</f>
        <v>64.03</v>
      </c>
      <c r="AM132" s="65">
        <f>+oferta!AM132*HTOCOEF!AM132</f>
        <v>4945</v>
      </c>
      <c r="AN132" s="65">
        <f>+oferta!AN132*HTOCOEF!AN132</f>
        <v>8606</v>
      </c>
      <c r="AO132" s="65">
        <f>+oferta!AO132*HTOCOEF!AO132</f>
        <v>1323</v>
      </c>
      <c r="AP132" s="65">
        <f>+oferta!AP132*HTOCOEF!AP132</f>
        <v>3610</v>
      </c>
      <c r="AQ132" s="65">
        <f>+oferta!AQ132*HTOCOEF!AQ132</f>
        <v>4957</v>
      </c>
      <c r="AR132" s="65">
        <f>+oferta!AR132*HTOCOEF!AR132</f>
        <v>1024</v>
      </c>
      <c r="AS132" s="65">
        <f>+oferta!AS132*HTOCOEF!AS132</f>
        <v>17915</v>
      </c>
      <c r="AT132" s="65">
        <f>+oferta!AT132*HTOCOEF!AT132</f>
        <v>4380</v>
      </c>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row>
    <row r="133" spans="1:91" s="59" customFormat="1" x14ac:dyDescent="0.3">
      <c r="A133" s="64" t="s">
        <v>325</v>
      </c>
      <c r="B133" s="65">
        <f>+oferta!B133*HTOCOEF!B133</f>
        <v>1640417</v>
      </c>
      <c r="C133" s="65">
        <f>+oferta!C133*HTOCOEF!C133</f>
        <v>268224</v>
      </c>
      <c r="D133" s="65">
        <f>+oferta!D133*HTOCOEF!D133</f>
        <v>292245</v>
      </c>
      <c r="E133" s="65">
        <f>+oferta!E133*HTOCOEF!E133</f>
        <v>258032</v>
      </c>
      <c r="F133" s="65">
        <f>+oferta!F133*HTOCOEF!F133</f>
        <v>258041</v>
      </c>
      <c r="G133" s="65">
        <f>+oferta!G133*HTOCOEF!G133</f>
        <v>131938</v>
      </c>
      <c r="H133" s="65">
        <f>+oferta!H133*HTOCOEF!H133</f>
        <v>114654</v>
      </c>
      <c r="I133" s="68">
        <f>+oferta!I133*HTOCOEF!I133</f>
        <v>57.83</v>
      </c>
      <c r="J133" s="68">
        <f>+oferta!J133*HTOCOEF!J133</f>
        <v>54.51</v>
      </c>
      <c r="K133" s="68">
        <f>+oferta!K133*HTOCOEF!K133</f>
        <v>60.64</v>
      </c>
      <c r="L133" s="68">
        <f>+oferta!L133*HTOCOEF!L133</f>
        <v>72.22</v>
      </c>
      <c r="M133" s="68">
        <f>+oferta!M133*HTOCOEF!M133</f>
        <v>57.33</v>
      </c>
      <c r="N133" s="68">
        <f>+oferta!N133*HTOCOEF!N133</f>
        <v>57.21</v>
      </c>
      <c r="O133" s="68">
        <f>+oferta!O133*HTOCOEF!O133</f>
        <v>62.51</v>
      </c>
      <c r="P133" s="65">
        <f>+oferta!P133*HTOCOEF!P133</f>
        <v>234062</v>
      </c>
      <c r="Q133" s="65">
        <f>+oferta!Q133*HTOCOEF!Q133</f>
        <v>38940</v>
      </c>
      <c r="R133" s="65">
        <f>+oferta!R133*HTOCOEF!R133</f>
        <v>45335</v>
      </c>
      <c r="S133" s="65">
        <f>+oferta!S133*HTOCOEF!S133</f>
        <v>50861</v>
      </c>
      <c r="T133" s="65">
        <f>+oferta!T133*HTOCOEF!T133</f>
        <v>32421</v>
      </c>
      <c r="U133" s="65">
        <f>+oferta!U133*HTOCOEF!U133</f>
        <v>16592</v>
      </c>
      <c r="V133" s="65">
        <f>+oferta!V133*HTOCOEF!V133</f>
        <v>14171</v>
      </c>
      <c r="W133" s="65">
        <f>+oferta!W133*HTOCOEF!W133</f>
        <v>25580</v>
      </c>
      <c r="X133" s="65">
        <f>+oferta!X133*HTOCOEF!X133</f>
        <v>46873</v>
      </c>
      <c r="Y133" s="65">
        <f>+oferta!Y133*HTOCOEF!Y133</f>
        <v>11388</v>
      </c>
      <c r="Z133" s="65">
        <f>+oferta!Z133*HTOCOEF!Z133</f>
        <v>30606</v>
      </c>
      <c r="AA133" s="65">
        <f>+oferta!AA133*HTOCOEF!AA133</f>
        <v>18057</v>
      </c>
      <c r="AB133" s="65">
        <f>+oferta!AB133*HTOCOEF!AB133</f>
        <v>8289</v>
      </c>
      <c r="AC133" s="65">
        <f>+oferta!AC133*HTOCOEF!AC133</f>
        <v>94353</v>
      </c>
      <c r="AD133" s="65">
        <f>+oferta!AD133*HTOCOEF!AD133</f>
        <v>33079</v>
      </c>
      <c r="AE133" s="68">
        <f>+oferta!AE133*HTOCOEF!AE133</f>
        <v>37.18</v>
      </c>
      <c r="AF133" s="68">
        <f>+oferta!AF133*HTOCOEF!AF133</f>
        <v>46.55</v>
      </c>
      <c r="AG133" s="68">
        <f>+oferta!AG133*HTOCOEF!AG133</f>
        <v>51.49</v>
      </c>
      <c r="AH133" s="68">
        <f>+oferta!AH133*HTOCOEF!AH133</f>
        <v>52.08</v>
      </c>
      <c r="AI133" s="68">
        <f>+oferta!AI133*HTOCOEF!AI133</f>
        <v>44.67</v>
      </c>
      <c r="AJ133" s="68">
        <f>+oferta!AJ133*HTOCOEF!AJ133</f>
        <v>38.270000000000003</v>
      </c>
      <c r="AK133" s="68">
        <f>+oferta!AK133*HTOCOEF!AK133</f>
        <v>64.25</v>
      </c>
      <c r="AL133" s="68">
        <f>+oferta!AL133*HTOCOEF!AL133</f>
        <v>64.08</v>
      </c>
      <c r="AM133" s="65">
        <f>+oferta!AM133*HTOCOEF!AM133</f>
        <v>2732</v>
      </c>
      <c r="AN133" s="65">
        <f>+oferta!AN133*HTOCOEF!AN133</f>
        <v>7219</v>
      </c>
      <c r="AO133" s="65">
        <f>+oferta!AO133*HTOCOEF!AO133</f>
        <v>1325</v>
      </c>
      <c r="AP133" s="65">
        <f>+oferta!AP133*HTOCOEF!AP133</f>
        <v>3428</v>
      </c>
      <c r="AQ133" s="65">
        <f>+oferta!AQ133*HTOCOEF!AQ133</f>
        <v>2530</v>
      </c>
      <c r="AR133" s="65">
        <f>+oferta!AR133*HTOCOEF!AR133</f>
        <v>985</v>
      </c>
      <c r="AS133" s="65">
        <f>+oferta!AS133*HTOCOEF!AS133</f>
        <v>16215</v>
      </c>
      <c r="AT133" s="65">
        <f>+oferta!AT133*HTOCOEF!AT133</f>
        <v>4507</v>
      </c>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row>
    <row r="134" spans="1:91" s="59" customFormat="1" x14ac:dyDescent="0.3">
      <c r="A134" s="64" t="s">
        <v>326</v>
      </c>
      <c r="B134" s="65">
        <f>+oferta!B134*HTOCOEF!B134</f>
        <v>1169917</v>
      </c>
      <c r="C134" s="65">
        <f>+oferta!C134*HTOCOEF!C134</f>
        <v>193103</v>
      </c>
      <c r="D134" s="65">
        <f>+oferta!D134*HTOCOEF!D134</f>
        <v>27651</v>
      </c>
      <c r="E134" s="65">
        <f>+oferta!E134*HTOCOEF!E134</f>
        <v>257765</v>
      </c>
      <c r="F134" s="65">
        <f>+oferta!F134*HTOCOEF!F134</f>
        <v>173583</v>
      </c>
      <c r="G134" s="65">
        <f>+oferta!G134*HTOCOEF!G134</f>
        <v>115957</v>
      </c>
      <c r="H134" s="65">
        <f>+oferta!H134*HTOCOEF!H134</f>
        <v>117146</v>
      </c>
      <c r="I134" s="68">
        <f>+oferta!I134*HTOCOEF!I134</f>
        <v>49.96</v>
      </c>
      <c r="J134" s="68">
        <f>+oferta!J134*HTOCOEF!J134</f>
        <v>44.04</v>
      </c>
      <c r="K134" s="68">
        <f>+oferta!K134*HTOCOEF!K134</f>
        <v>47.81</v>
      </c>
      <c r="L134" s="68">
        <f>+oferta!L134*HTOCOEF!L134</f>
        <v>70.77</v>
      </c>
      <c r="M134" s="68">
        <f>+oferta!M134*HTOCOEF!M134</f>
        <v>47.54</v>
      </c>
      <c r="N134" s="68">
        <f>+oferta!N134*HTOCOEF!N134</f>
        <v>50.33</v>
      </c>
      <c r="O134" s="68">
        <f>+oferta!O134*HTOCOEF!O134</f>
        <v>54.57</v>
      </c>
      <c r="P134" s="65">
        <f>+oferta!P134*HTOCOEF!P134</f>
        <v>165941</v>
      </c>
      <c r="Q134" s="65">
        <f>+oferta!Q134*HTOCOEF!Q134</f>
        <v>26639</v>
      </c>
      <c r="R134" s="65">
        <f>+oferta!R134*HTOCOEF!R134</f>
        <v>5535</v>
      </c>
      <c r="S134" s="65">
        <f>+oferta!S134*HTOCOEF!S134</f>
        <v>50568</v>
      </c>
      <c r="T134" s="65">
        <f>+oferta!T134*HTOCOEF!T134</f>
        <v>23368</v>
      </c>
      <c r="U134" s="65">
        <f>+oferta!U134*HTOCOEF!U134</f>
        <v>14371</v>
      </c>
      <c r="V134" s="65">
        <f>+oferta!V134*HTOCOEF!V134</f>
        <v>14317</v>
      </c>
      <c r="W134" s="65">
        <f>+oferta!W134*HTOCOEF!W134</f>
        <v>13836</v>
      </c>
      <c r="X134" s="65">
        <f>+oferta!X134*HTOCOEF!X134</f>
        <v>26028</v>
      </c>
      <c r="Y134" s="65">
        <f>+oferta!Y134*HTOCOEF!Y134</f>
        <v>11304</v>
      </c>
      <c r="Z134" s="65">
        <f>+oferta!Z134*HTOCOEF!Z134</f>
        <v>25602</v>
      </c>
      <c r="AA134" s="65">
        <f>+oferta!AA134*HTOCOEF!AA134</f>
        <v>9323</v>
      </c>
      <c r="AB134" s="65">
        <f>+oferta!AB134*HTOCOEF!AB134</f>
        <v>8118</v>
      </c>
      <c r="AC134" s="65">
        <f>+oferta!AC134*HTOCOEF!AC134</f>
        <v>65936</v>
      </c>
      <c r="AD134" s="65">
        <f>+oferta!AD134*HTOCOEF!AD134</f>
        <v>32956</v>
      </c>
      <c r="AE134" s="68">
        <f>+oferta!AE134*HTOCOEF!AE134</f>
        <v>31.22</v>
      </c>
      <c r="AF134" s="68">
        <f>+oferta!AF134*HTOCOEF!AF134</f>
        <v>36.32</v>
      </c>
      <c r="AG134" s="68">
        <f>+oferta!AG134*HTOCOEF!AG134</f>
        <v>42.97</v>
      </c>
      <c r="AH134" s="68">
        <f>+oferta!AH134*HTOCOEF!AH134</f>
        <v>41.6</v>
      </c>
      <c r="AI134" s="68">
        <f>+oferta!AI134*HTOCOEF!AI134</f>
        <v>34.590000000000003</v>
      </c>
      <c r="AJ134" s="68">
        <f>+oferta!AJ134*HTOCOEF!AJ134</f>
        <v>30.53</v>
      </c>
      <c r="AK134" s="68">
        <f>+oferta!AK134*HTOCOEF!AK134</f>
        <v>47.82</v>
      </c>
      <c r="AL134" s="68">
        <f>+oferta!AL134*HTOCOEF!AL134</f>
        <v>56.21</v>
      </c>
      <c r="AM134" s="65">
        <f>+oferta!AM134*HTOCOEF!AM134</f>
        <v>1415</v>
      </c>
      <c r="AN134" s="65">
        <f>+oferta!AN134*HTOCOEF!AN134</f>
        <v>3488</v>
      </c>
      <c r="AO134" s="65">
        <f>+oferta!AO134*HTOCOEF!AO134</f>
        <v>1279</v>
      </c>
      <c r="AP134" s="65">
        <f>+oferta!AP134*HTOCOEF!AP134</f>
        <v>2627</v>
      </c>
      <c r="AQ134" s="65">
        <f>+oferta!AQ134*HTOCOEF!AQ134</f>
        <v>1220</v>
      </c>
      <c r="AR134" s="65">
        <f>+oferta!AR134*HTOCOEF!AR134</f>
        <v>963</v>
      </c>
      <c r="AS134" s="65">
        <f>+oferta!AS134*HTOCOEF!AS134</f>
        <v>11186</v>
      </c>
      <c r="AT134" s="65">
        <f>+oferta!AT134*HTOCOEF!AT134</f>
        <v>4462</v>
      </c>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row>
    <row r="135" spans="1:91" s="59" customFormat="1" x14ac:dyDescent="0.3">
      <c r="A135" s="64" t="s">
        <v>327</v>
      </c>
      <c r="B135" s="65">
        <f>+oferta!B135*HTOCOEF!B135</f>
        <v>1120286</v>
      </c>
      <c r="C135" s="65">
        <f>+oferta!C135*HTOCOEF!C135</f>
        <v>181837</v>
      </c>
      <c r="D135" s="65">
        <f>+oferta!D135*HTOCOEF!D135</f>
        <v>19825</v>
      </c>
      <c r="E135" s="65">
        <f>+oferta!E135*HTOCOEF!E135</f>
        <v>258049</v>
      </c>
      <c r="F135" s="65">
        <f>+oferta!F135*HTOCOEF!F135</f>
        <v>174749</v>
      </c>
      <c r="G135" s="65">
        <f>+oferta!G135*HTOCOEF!G135</f>
        <v>105573</v>
      </c>
      <c r="H135" s="65">
        <f>+oferta!H135*HTOCOEF!H135</f>
        <v>115759</v>
      </c>
      <c r="I135" s="68">
        <f>+oferta!I135*HTOCOEF!I135</f>
        <v>47.31</v>
      </c>
      <c r="J135" s="68">
        <f>+oferta!J135*HTOCOEF!J135</f>
        <v>38.96</v>
      </c>
      <c r="K135" s="68">
        <f>+oferta!K135*HTOCOEF!K135</f>
        <v>40.29</v>
      </c>
      <c r="L135" s="68">
        <f>+oferta!L135*HTOCOEF!L135</f>
        <v>69.069999999999993</v>
      </c>
      <c r="M135" s="68">
        <f>+oferta!M135*HTOCOEF!M135</f>
        <v>44.33</v>
      </c>
      <c r="N135" s="68">
        <f>+oferta!N135*HTOCOEF!N135</f>
        <v>44.58</v>
      </c>
      <c r="O135" s="68">
        <f>+oferta!O135*HTOCOEF!O135</f>
        <v>52.49</v>
      </c>
      <c r="P135" s="65">
        <f>+oferta!P135*HTOCOEF!P135</f>
        <v>158913</v>
      </c>
      <c r="Q135" s="65">
        <f>+oferta!Q135*HTOCOEF!Q135</f>
        <v>24064</v>
      </c>
      <c r="R135" s="65">
        <f>+oferta!R135*HTOCOEF!R135</f>
        <v>3963</v>
      </c>
      <c r="S135" s="65">
        <f>+oferta!S135*HTOCOEF!S135</f>
        <v>50764</v>
      </c>
      <c r="T135" s="65">
        <f>+oferta!T135*HTOCOEF!T135</f>
        <v>23502</v>
      </c>
      <c r="U135" s="65">
        <f>+oferta!U135*HTOCOEF!U135</f>
        <v>12896</v>
      </c>
      <c r="V135" s="65">
        <f>+oferta!V135*HTOCOEF!V135</f>
        <v>14290</v>
      </c>
      <c r="W135" s="65">
        <f>+oferta!W135*HTOCOEF!W135</f>
        <v>13888</v>
      </c>
      <c r="X135" s="65">
        <f>+oferta!X135*HTOCOEF!X135</f>
        <v>23609</v>
      </c>
      <c r="Y135" s="65">
        <f>+oferta!Y135*HTOCOEF!Y135</f>
        <v>10980</v>
      </c>
      <c r="Z135" s="65">
        <f>+oferta!Z135*HTOCOEF!Z135</f>
        <v>28007</v>
      </c>
      <c r="AA135" s="65">
        <f>+oferta!AA135*HTOCOEF!AA135</f>
        <v>6897</v>
      </c>
      <c r="AB135" s="65">
        <f>+oferta!AB135*HTOCOEF!AB135</f>
        <v>7842</v>
      </c>
      <c r="AC135" s="65">
        <f>+oferta!AC135*HTOCOEF!AC135</f>
        <v>58006</v>
      </c>
      <c r="AD135" s="65">
        <f>+oferta!AD135*HTOCOEF!AD135</f>
        <v>32609</v>
      </c>
      <c r="AE135" s="68">
        <f>+oferta!AE135*HTOCOEF!AE135</f>
        <v>24.8</v>
      </c>
      <c r="AF135" s="68">
        <f>+oferta!AF135*HTOCOEF!AF135</f>
        <v>30.65</v>
      </c>
      <c r="AG135" s="68">
        <f>+oferta!AG135*HTOCOEF!AG135</f>
        <v>38.96</v>
      </c>
      <c r="AH135" s="68">
        <f>+oferta!AH135*HTOCOEF!AH135</f>
        <v>41.18</v>
      </c>
      <c r="AI135" s="68">
        <f>+oferta!AI135*HTOCOEF!AI135</f>
        <v>26.37</v>
      </c>
      <c r="AJ135" s="68">
        <f>+oferta!AJ135*HTOCOEF!AJ135</f>
        <v>27.02</v>
      </c>
      <c r="AK135" s="68">
        <f>+oferta!AK135*HTOCOEF!AK135</f>
        <v>43.01</v>
      </c>
      <c r="AL135" s="68">
        <f>+oferta!AL135*HTOCOEF!AL135</f>
        <v>47.41</v>
      </c>
      <c r="AM135" s="65">
        <f>+oferta!AM135*HTOCOEF!AM135</f>
        <v>1599</v>
      </c>
      <c r="AN135" s="65">
        <f>+oferta!AN135*HTOCOEF!AN135</f>
        <v>3146</v>
      </c>
      <c r="AO135" s="65">
        <f>+oferta!AO135*HTOCOEF!AO135</f>
        <v>1289</v>
      </c>
      <c r="AP135" s="65">
        <f>+oferta!AP135*HTOCOEF!AP135</f>
        <v>2900</v>
      </c>
      <c r="AQ135" s="65">
        <f>+oferta!AQ135*HTOCOEF!AQ135</f>
        <v>750</v>
      </c>
      <c r="AR135" s="65">
        <f>+oferta!AR135*HTOCOEF!AR135</f>
        <v>896</v>
      </c>
      <c r="AS135" s="65">
        <f>+oferta!AS135*HTOCOEF!AS135</f>
        <v>9077</v>
      </c>
      <c r="AT135" s="65">
        <f>+oferta!AT135*HTOCOEF!AT135</f>
        <v>4407</v>
      </c>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row>
    <row r="136" spans="1:91" s="59" customFormat="1" x14ac:dyDescent="0.3">
      <c r="A136" s="64" t="s">
        <v>328</v>
      </c>
      <c r="B136" s="65">
        <f>+oferta!B136*HTOCOEF!B136</f>
        <v>1083234</v>
      </c>
      <c r="C136" s="65">
        <f>+oferta!C136*HTOCOEF!C136</f>
        <v>176415</v>
      </c>
      <c r="D136" s="65">
        <f>+oferta!D136*HTOCOEF!D136</f>
        <v>17530</v>
      </c>
      <c r="E136" s="65">
        <f>+oferta!E136*HTOCOEF!E136</f>
        <v>256029</v>
      </c>
      <c r="F136" s="65">
        <f>+oferta!F136*HTOCOEF!F136</f>
        <v>167060</v>
      </c>
      <c r="G136" s="65">
        <f>+oferta!G136*HTOCOEF!G136</f>
        <v>96438</v>
      </c>
      <c r="H136" s="65">
        <f>+oferta!H136*HTOCOEF!H136</f>
        <v>116811</v>
      </c>
      <c r="I136" s="68">
        <f>+oferta!I136*HTOCOEF!I136</f>
        <v>45.66</v>
      </c>
      <c r="J136" s="68">
        <f>+oferta!J136*HTOCOEF!J136</f>
        <v>38.04</v>
      </c>
      <c r="K136" s="68">
        <f>+oferta!K136*HTOCOEF!K136</f>
        <v>43.55</v>
      </c>
      <c r="L136" s="68">
        <f>+oferta!L136*HTOCOEF!L136</f>
        <v>70.959999999999994</v>
      </c>
      <c r="M136" s="68">
        <f>+oferta!M136*HTOCOEF!M136</f>
        <v>42.88</v>
      </c>
      <c r="N136" s="68">
        <f>+oferta!N136*HTOCOEF!N136</f>
        <v>40.9</v>
      </c>
      <c r="O136" s="68">
        <f>+oferta!O136*HTOCOEF!O136</f>
        <v>47.59</v>
      </c>
      <c r="P136" s="65">
        <f>+oferta!P136*HTOCOEF!P136</f>
        <v>149913</v>
      </c>
      <c r="Q136" s="65">
        <f>+oferta!Q136*HTOCOEF!Q136</f>
        <v>22403</v>
      </c>
      <c r="R136" s="65">
        <f>+oferta!R136*HTOCOEF!R136</f>
        <v>3283</v>
      </c>
      <c r="S136" s="65">
        <f>+oferta!S136*HTOCOEF!S136</f>
        <v>49863</v>
      </c>
      <c r="T136" s="65">
        <f>+oferta!T136*HTOCOEF!T136</f>
        <v>22669</v>
      </c>
      <c r="U136" s="65">
        <f>+oferta!U136*HTOCOEF!U136</f>
        <v>11188</v>
      </c>
      <c r="V136" s="65">
        <f>+oferta!V136*HTOCOEF!V136</f>
        <v>14339</v>
      </c>
      <c r="W136" s="65">
        <f>+oferta!W136*HTOCOEF!W136</f>
        <v>11822</v>
      </c>
      <c r="X136" s="65">
        <f>+oferta!X136*HTOCOEF!X136</f>
        <v>21390</v>
      </c>
      <c r="Y136" s="65">
        <f>+oferta!Y136*HTOCOEF!Y136</f>
        <v>10547</v>
      </c>
      <c r="Z136" s="65">
        <f>+oferta!Z136*HTOCOEF!Z136</f>
        <v>27058</v>
      </c>
      <c r="AA136" s="65">
        <f>+oferta!AA136*HTOCOEF!AA136</f>
        <v>6136</v>
      </c>
      <c r="AB136" s="65">
        <f>+oferta!AB136*HTOCOEF!AB136</f>
        <v>7132</v>
      </c>
      <c r="AC136" s="65">
        <f>+oferta!AC136*HTOCOEF!AC136</f>
        <v>58699</v>
      </c>
      <c r="AD136" s="65">
        <f>+oferta!AD136*HTOCOEF!AD136</f>
        <v>33631</v>
      </c>
      <c r="AE136" s="68">
        <f>+oferta!AE136*HTOCOEF!AE136</f>
        <v>25.42</v>
      </c>
      <c r="AF136" s="68">
        <f>+oferta!AF136*HTOCOEF!AF136</f>
        <v>28.36</v>
      </c>
      <c r="AG136" s="68">
        <f>+oferta!AG136*HTOCOEF!AG136</f>
        <v>35.700000000000003</v>
      </c>
      <c r="AH136" s="68">
        <f>+oferta!AH136*HTOCOEF!AH136</f>
        <v>41.69</v>
      </c>
      <c r="AI136" s="68">
        <f>+oferta!AI136*HTOCOEF!AI136</f>
        <v>26</v>
      </c>
      <c r="AJ136" s="68">
        <f>+oferta!AJ136*HTOCOEF!AJ136</f>
        <v>22.17</v>
      </c>
      <c r="AK136" s="68">
        <f>+oferta!AK136*HTOCOEF!AK136</f>
        <v>41.53</v>
      </c>
      <c r="AL136" s="68">
        <f>+oferta!AL136*HTOCOEF!AL136</f>
        <v>45.91</v>
      </c>
      <c r="AM136" s="65">
        <f>+oferta!AM136*HTOCOEF!AM136</f>
        <v>1147</v>
      </c>
      <c r="AN136" s="65">
        <f>+oferta!AN136*HTOCOEF!AN136</f>
        <v>2682</v>
      </c>
      <c r="AO136" s="65">
        <f>+oferta!AO136*HTOCOEF!AO136</f>
        <v>1184</v>
      </c>
      <c r="AP136" s="65">
        <f>+oferta!AP136*HTOCOEF!AP136</f>
        <v>2981</v>
      </c>
      <c r="AQ136" s="65">
        <f>+oferta!AQ136*HTOCOEF!AQ136</f>
        <v>594</v>
      </c>
      <c r="AR136" s="65">
        <f>+oferta!AR136*HTOCOEF!AR136</f>
        <v>781</v>
      </c>
      <c r="AS136" s="65">
        <f>+oferta!AS136*HTOCOEF!AS136</f>
        <v>8608</v>
      </c>
      <c r="AT136" s="65">
        <f>+oferta!AT136*HTOCOEF!AT136</f>
        <v>4424</v>
      </c>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row>
    <row r="137" spans="1:91" s="59" customFormat="1" x14ac:dyDescent="0.3">
      <c r="A137" s="64" t="s">
        <v>329</v>
      </c>
      <c r="B137" s="65">
        <f>+oferta!B137*HTOCOEF!B137</f>
        <v>1155158</v>
      </c>
      <c r="C137" s="65">
        <f>+oferta!C137*HTOCOEF!C137</f>
        <v>197739</v>
      </c>
      <c r="D137" s="65">
        <f>+oferta!D137*HTOCOEF!D137</f>
        <v>32547</v>
      </c>
      <c r="E137" s="65">
        <f>+oferta!E137*HTOCOEF!E137</f>
        <v>257816</v>
      </c>
      <c r="F137" s="65">
        <f>+oferta!F137*HTOCOEF!F137</f>
        <v>171525</v>
      </c>
      <c r="G137" s="65">
        <f>+oferta!G137*HTOCOEF!G137</f>
        <v>108370</v>
      </c>
      <c r="H137" s="65">
        <f>+oferta!H137*HTOCOEF!H137</f>
        <v>117058</v>
      </c>
      <c r="I137" s="68">
        <f>+oferta!I137*HTOCOEF!I137</f>
        <v>51.42</v>
      </c>
      <c r="J137" s="68">
        <f>+oferta!J137*HTOCOEF!J137</f>
        <v>45.65</v>
      </c>
      <c r="K137" s="68">
        <f>+oferta!K137*HTOCOEF!K137</f>
        <v>50.98</v>
      </c>
      <c r="L137" s="68">
        <f>+oferta!L137*HTOCOEF!L137</f>
        <v>74.709999999999994</v>
      </c>
      <c r="M137" s="68">
        <f>+oferta!M137*HTOCOEF!M137</f>
        <v>52.93</v>
      </c>
      <c r="N137" s="68">
        <f>+oferta!N137*HTOCOEF!N137</f>
        <v>46.38</v>
      </c>
      <c r="O137" s="68">
        <f>+oferta!O137*HTOCOEF!O137</f>
        <v>51.63</v>
      </c>
      <c r="P137" s="65">
        <f>+oferta!P137*HTOCOEF!P137</f>
        <v>160012</v>
      </c>
      <c r="Q137" s="65">
        <f>+oferta!Q137*HTOCOEF!Q137</f>
        <v>24712</v>
      </c>
      <c r="R137" s="65">
        <f>+oferta!R137*HTOCOEF!R137</f>
        <v>5473</v>
      </c>
      <c r="S137" s="65">
        <f>+oferta!S137*HTOCOEF!S137</f>
        <v>51378</v>
      </c>
      <c r="T137" s="65">
        <f>+oferta!T137*HTOCOEF!T137</f>
        <v>23393</v>
      </c>
      <c r="U137" s="65">
        <f>+oferta!U137*HTOCOEF!U137</f>
        <v>12404</v>
      </c>
      <c r="V137" s="65">
        <f>+oferta!V137*HTOCOEF!V137</f>
        <v>14436</v>
      </c>
      <c r="W137" s="65">
        <f>+oferta!W137*HTOCOEF!W137</f>
        <v>16161</v>
      </c>
      <c r="X137" s="65">
        <f>+oferta!X137*HTOCOEF!X137</f>
        <v>25963</v>
      </c>
      <c r="Y137" s="65">
        <f>+oferta!Y137*HTOCOEF!Y137</f>
        <v>11218</v>
      </c>
      <c r="Z137" s="65">
        <f>+oferta!Z137*HTOCOEF!Z137</f>
        <v>27964</v>
      </c>
      <c r="AA137" s="65">
        <f>+oferta!AA137*HTOCOEF!AA137</f>
        <v>8960</v>
      </c>
      <c r="AB137" s="65">
        <f>+oferta!AB137*HTOCOEF!AB137</f>
        <v>7411</v>
      </c>
      <c r="AC137" s="65">
        <f>+oferta!AC137*HTOCOEF!AC137</f>
        <v>66362</v>
      </c>
      <c r="AD137" s="65">
        <f>+oferta!AD137*HTOCOEF!AD137</f>
        <v>33699</v>
      </c>
      <c r="AE137" s="68">
        <f>+oferta!AE137*HTOCOEF!AE137</f>
        <v>30.92</v>
      </c>
      <c r="AF137" s="68">
        <f>+oferta!AF137*HTOCOEF!AF137</f>
        <v>38.979999999999997</v>
      </c>
      <c r="AG137" s="68">
        <f>+oferta!AG137*HTOCOEF!AG137</f>
        <v>42.19</v>
      </c>
      <c r="AH137" s="68">
        <f>+oferta!AH137*HTOCOEF!AH137</f>
        <v>49.62</v>
      </c>
      <c r="AI137" s="68">
        <f>+oferta!AI137*HTOCOEF!AI137</f>
        <v>31.03</v>
      </c>
      <c r="AJ137" s="68">
        <f>+oferta!AJ137*HTOCOEF!AJ137</f>
        <v>30.77</v>
      </c>
      <c r="AK137" s="68">
        <f>+oferta!AK137*HTOCOEF!AK137</f>
        <v>49.5</v>
      </c>
      <c r="AL137" s="68">
        <f>+oferta!AL137*HTOCOEF!AL137</f>
        <v>55.28</v>
      </c>
      <c r="AM137" s="65">
        <f>+oferta!AM137*HTOCOEF!AM137</f>
        <v>1574</v>
      </c>
      <c r="AN137" s="65">
        <f>+oferta!AN137*HTOCOEF!AN137</f>
        <v>3161</v>
      </c>
      <c r="AO137" s="65">
        <f>+oferta!AO137*HTOCOEF!AO137</f>
        <v>1224</v>
      </c>
      <c r="AP137" s="65">
        <f>+oferta!AP137*HTOCOEF!AP137</f>
        <v>3160</v>
      </c>
      <c r="AQ137" s="65">
        <f>+oferta!AQ137*HTOCOEF!AQ137</f>
        <v>819</v>
      </c>
      <c r="AR137" s="65">
        <f>+oferta!AR137*HTOCOEF!AR137</f>
        <v>823</v>
      </c>
      <c r="AS137" s="65">
        <f>+oferta!AS137*HTOCOEF!AS137</f>
        <v>9453</v>
      </c>
      <c r="AT137" s="65">
        <f>+oferta!AT137*HTOCOEF!AT137</f>
        <v>4499</v>
      </c>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row>
    <row r="138" spans="1:91" s="59" customFormat="1" x14ac:dyDescent="0.3">
      <c r="A138" s="64" t="s">
        <v>330</v>
      </c>
      <c r="B138" s="65">
        <f>+oferta!B138*HTOCOEF!B138</f>
        <v>1276965</v>
      </c>
      <c r="C138" s="65">
        <f>+oferta!C138*HTOCOEF!C138</f>
        <v>229863</v>
      </c>
      <c r="D138" s="65">
        <f>+oferta!D138*HTOCOEF!D138</f>
        <v>58350</v>
      </c>
      <c r="E138" s="65">
        <f>+oferta!E138*HTOCOEF!E138</f>
        <v>258105</v>
      </c>
      <c r="F138" s="65">
        <f>+oferta!F138*HTOCOEF!F138</f>
        <v>192468</v>
      </c>
      <c r="G138" s="65">
        <f>+oferta!G138*HTOCOEF!G138</f>
        <v>126974</v>
      </c>
      <c r="H138" s="65">
        <f>+oferta!H138*HTOCOEF!H138</f>
        <v>117150</v>
      </c>
      <c r="I138" s="68">
        <f>+oferta!I138*HTOCOEF!I138</f>
        <v>51.62</v>
      </c>
      <c r="J138" s="68">
        <f>+oferta!J138*HTOCOEF!J138</f>
        <v>46.8</v>
      </c>
      <c r="K138" s="68">
        <f>+oferta!K138*HTOCOEF!K138</f>
        <v>52.03</v>
      </c>
      <c r="L138" s="68">
        <f>+oferta!L138*HTOCOEF!L138</f>
        <v>71.790000000000006</v>
      </c>
      <c r="M138" s="68">
        <f>+oferta!M138*HTOCOEF!M138</f>
        <v>51.75</v>
      </c>
      <c r="N138" s="68">
        <f>+oferta!N138*HTOCOEF!N138</f>
        <v>51.9</v>
      </c>
      <c r="O138" s="68">
        <f>+oferta!O138*HTOCOEF!O138</f>
        <v>55.66</v>
      </c>
      <c r="P138" s="65">
        <f>+oferta!P138*HTOCOEF!P138</f>
        <v>178851</v>
      </c>
      <c r="Q138" s="65">
        <f>+oferta!Q138*HTOCOEF!Q138</f>
        <v>29821</v>
      </c>
      <c r="R138" s="65">
        <f>+oferta!R138*HTOCOEF!R138</f>
        <v>9901</v>
      </c>
      <c r="S138" s="65">
        <f>+oferta!S138*HTOCOEF!S138</f>
        <v>51659</v>
      </c>
      <c r="T138" s="65">
        <f>+oferta!T138*HTOCOEF!T138</f>
        <v>26038</v>
      </c>
      <c r="U138" s="65">
        <f>+oferta!U138*HTOCOEF!U138</f>
        <v>15083</v>
      </c>
      <c r="V138" s="65">
        <f>+oferta!V138*HTOCOEF!V138</f>
        <v>14477</v>
      </c>
      <c r="W138" s="65">
        <f>+oferta!W138*HTOCOEF!W138</f>
        <v>18310</v>
      </c>
      <c r="X138" s="65">
        <f>+oferta!X138*HTOCOEF!X138</f>
        <v>30442</v>
      </c>
      <c r="Y138" s="65">
        <f>+oferta!Y138*HTOCOEF!Y138</f>
        <v>11385</v>
      </c>
      <c r="Z138" s="65">
        <f>+oferta!Z138*HTOCOEF!Z138</f>
        <v>29458</v>
      </c>
      <c r="AA138" s="65">
        <f>+oferta!AA138*HTOCOEF!AA138</f>
        <v>15378</v>
      </c>
      <c r="AB138" s="65">
        <f>+oferta!AB138*HTOCOEF!AB138</f>
        <v>8085</v>
      </c>
      <c r="AC138" s="65">
        <f>+oferta!AC138*HTOCOEF!AC138</f>
        <v>82948</v>
      </c>
      <c r="AD138" s="65">
        <f>+oferta!AD138*HTOCOEF!AD138</f>
        <v>33857</v>
      </c>
      <c r="AE138" s="68">
        <f>+oferta!AE138*HTOCOEF!AE138</f>
        <v>32.74</v>
      </c>
      <c r="AF138" s="68">
        <f>+oferta!AF138*HTOCOEF!AF138</f>
        <v>37.94</v>
      </c>
      <c r="AG138" s="68">
        <f>+oferta!AG138*HTOCOEF!AG138</f>
        <v>44.9</v>
      </c>
      <c r="AH138" s="68">
        <f>+oferta!AH138*HTOCOEF!AH138</f>
        <v>46.92</v>
      </c>
      <c r="AI138" s="68">
        <f>+oferta!AI138*HTOCOEF!AI138</f>
        <v>26.18</v>
      </c>
      <c r="AJ138" s="68">
        <f>+oferta!AJ138*HTOCOEF!AJ138</f>
        <v>32.53</v>
      </c>
      <c r="AK138" s="68">
        <f>+oferta!AK138*HTOCOEF!AK138</f>
        <v>52.89</v>
      </c>
      <c r="AL138" s="68">
        <f>+oferta!AL138*HTOCOEF!AL138</f>
        <v>60.75</v>
      </c>
      <c r="AM138" s="65">
        <f>+oferta!AM138*HTOCOEF!AM138</f>
        <v>1692</v>
      </c>
      <c r="AN138" s="65">
        <f>+oferta!AN138*HTOCOEF!AN138</f>
        <v>4127</v>
      </c>
      <c r="AO138" s="65">
        <f>+oferta!AO138*HTOCOEF!AO138</f>
        <v>1269</v>
      </c>
      <c r="AP138" s="65">
        <f>+oferta!AP138*HTOCOEF!AP138</f>
        <v>3348</v>
      </c>
      <c r="AQ138" s="65">
        <f>+oferta!AQ138*HTOCOEF!AQ138</f>
        <v>1260</v>
      </c>
      <c r="AR138" s="65">
        <f>+oferta!AR138*HTOCOEF!AR138</f>
        <v>923</v>
      </c>
      <c r="AS138" s="65">
        <f>+oferta!AS138*HTOCOEF!AS138</f>
        <v>12612</v>
      </c>
      <c r="AT138" s="65">
        <f>+oferta!AT138*HTOCOEF!AT138</f>
        <v>4590</v>
      </c>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row>
    <row r="139" spans="1:91" s="59" customFormat="1" x14ac:dyDescent="0.3">
      <c r="A139" s="64" t="s">
        <v>331</v>
      </c>
      <c r="B139" s="65">
        <f>+oferta!B139*HTOCOEF!B139</f>
        <v>1536966</v>
      </c>
      <c r="C139" s="65">
        <f>+oferta!C139*HTOCOEF!C139</f>
        <v>274610</v>
      </c>
      <c r="D139" s="65">
        <f>+oferta!D139*HTOCOEF!D139</f>
        <v>160782</v>
      </c>
      <c r="E139" s="65">
        <f>+oferta!E139*HTOCOEF!E139</f>
        <v>256495</v>
      </c>
      <c r="F139" s="65">
        <f>+oferta!F139*HTOCOEF!F139</f>
        <v>264827</v>
      </c>
      <c r="G139" s="65">
        <f>+oferta!G139*HTOCOEF!G139</f>
        <v>138849</v>
      </c>
      <c r="H139" s="65">
        <f>+oferta!H139*HTOCOEF!H139</f>
        <v>117278</v>
      </c>
      <c r="I139" s="68">
        <f>+oferta!I139*HTOCOEF!I139</f>
        <v>59.53</v>
      </c>
      <c r="J139" s="68">
        <f>+oferta!J139*HTOCOEF!J139</f>
        <v>57.48</v>
      </c>
      <c r="K139" s="68">
        <f>+oferta!K139*HTOCOEF!K139</f>
        <v>67.81</v>
      </c>
      <c r="L139" s="68">
        <f>+oferta!L139*HTOCOEF!L139</f>
        <v>70.22</v>
      </c>
      <c r="M139" s="68">
        <f>+oferta!M139*HTOCOEF!M139</f>
        <v>59.48</v>
      </c>
      <c r="N139" s="68">
        <f>+oferta!N139*HTOCOEF!N139</f>
        <v>62.04</v>
      </c>
      <c r="O139" s="68">
        <f>+oferta!O139*HTOCOEF!O139</f>
        <v>63.1</v>
      </c>
      <c r="P139" s="65">
        <f>+oferta!P139*HTOCOEF!P139</f>
        <v>220487</v>
      </c>
      <c r="Q139" s="65">
        <f>+oferta!Q139*HTOCOEF!Q139</f>
        <v>38475</v>
      </c>
      <c r="R139" s="65">
        <f>+oferta!R139*HTOCOEF!R139</f>
        <v>28841</v>
      </c>
      <c r="S139" s="65">
        <f>+oferta!S139*HTOCOEF!S139</f>
        <v>51385</v>
      </c>
      <c r="T139" s="65">
        <f>+oferta!T139*HTOCOEF!T139</f>
        <v>33891</v>
      </c>
      <c r="U139" s="65">
        <f>+oferta!U139*HTOCOEF!U139</f>
        <v>17186</v>
      </c>
      <c r="V139" s="65">
        <f>+oferta!V139*HTOCOEF!V139</f>
        <v>14662</v>
      </c>
      <c r="W139" s="65">
        <f>+oferta!W139*HTOCOEF!W139</f>
        <v>22814</v>
      </c>
      <c r="X139" s="65">
        <f>+oferta!X139*HTOCOEF!X139</f>
        <v>48168</v>
      </c>
      <c r="Y139" s="65">
        <f>+oferta!Y139*HTOCOEF!Y139</f>
        <v>11437</v>
      </c>
      <c r="Z139" s="65">
        <f>+oferta!Z139*HTOCOEF!Z139</f>
        <v>30658</v>
      </c>
      <c r="AA139" s="65">
        <f>+oferta!AA139*HTOCOEF!AA139</f>
        <v>23085</v>
      </c>
      <c r="AB139" s="65">
        <f>+oferta!AB139*HTOCOEF!AB139</f>
        <v>8419</v>
      </c>
      <c r="AC139" s="65">
        <f>+oferta!AC139*HTOCOEF!AC139</f>
        <v>95879</v>
      </c>
      <c r="AD139" s="65">
        <f>+oferta!AD139*HTOCOEF!AD139</f>
        <v>34151</v>
      </c>
      <c r="AE139" s="68">
        <f>+oferta!AE139*HTOCOEF!AE139</f>
        <v>41.33</v>
      </c>
      <c r="AF139" s="68">
        <f>+oferta!AF139*HTOCOEF!AF139</f>
        <v>48.87</v>
      </c>
      <c r="AG139" s="68">
        <f>+oferta!AG139*HTOCOEF!AG139</f>
        <v>55.78</v>
      </c>
      <c r="AH139" s="68">
        <f>+oferta!AH139*HTOCOEF!AH139</f>
        <v>54.07</v>
      </c>
      <c r="AI139" s="68">
        <f>+oferta!AI139*HTOCOEF!AI139</f>
        <v>45.96</v>
      </c>
      <c r="AJ139" s="68">
        <f>+oferta!AJ139*HTOCOEF!AJ139</f>
        <v>43.13</v>
      </c>
      <c r="AK139" s="68">
        <f>+oferta!AK139*HTOCOEF!AK139</f>
        <v>66.67</v>
      </c>
      <c r="AL139" s="68">
        <f>+oferta!AL139*HTOCOEF!AL139</f>
        <v>69.53</v>
      </c>
      <c r="AM139" s="65">
        <f>+oferta!AM139*HTOCOEF!AM139</f>
        <v>2320</v>
      </c>
      <c r="AN139" s="65">
        <f>+oferta!AN139*HTOCOEF!AN139</f>
        <v>7077</v>
      </c>
      <c r="AO139" s="65">
        <f>+oferta!AO139*HTOCOEF!AO139</f>
        <v>1329</v>
      </c>
      <c r="AP139" s="65">
        <f>+oferta!AP139*HTOCOEF!AP139</f>
        <v>3374</v>
      </c>
      <c r="AQ139" s="65">
        <f>+oferta!AQ139*HTOCOEF!AQ139</f>
        <v>2873</v>
      </c>
      <c r="AR139" s="65">
        <f>+oferta!AR139*HTOCOEF!AR139</f>
        <v>985</v>
      </c>
      <c r="AS139" s="65">
        <f>+oferta!AS139*HTOCOEF!AS139</f>
        <v>15738</v>
      </c>
      <c r="AT139" s="65">
        <f>+oferta!AT139*HTOCOEF!AT139</f>
        <v>4778</v>
      </c>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row>
    <row r="140" spans="1:91" s="59" customFormat="1" x14ac:dyDescent="0.3">
      <c r="A140" s="64" t="s">
        <v>332</v>
      </c>
      <c r="B140" s="65">
        <f>+oferta!B140*HTOCOEF!B140</f>
        <v>1784651</v>
      </c>
      <c r="C140" s="65">
        <f>+oferta!C140*HTOCOEF!C140</f>
        <v>298069</v>
      </c>
      <c r="D140" s="65">
        <f>+oferta!D140*HTOCOEF!D140</f>
        <v>345311</v>
      </c>
      <c r="E140" s="65">
        <f>+oferta!E140*HTOCOEF!E140</f>
        <v>252533</v>
      </c>
      <c r="F140" s="65">
        <f>+oferta!F140*HTOCOEF!F140</f>
        <v>305445</v>
      </c>
      <c r="G140" s="65">
        <f>+oferta!G140*HTOCOEF!G140</f>
        <v>140065</v>
      </c>
      <c r="H140" s="65">
        <f>+oferta!H140*HTOCOEF!H140</f>
        <v>117311</v>
      </c>
      <c r="I140" s="68">
        <f>+oferta!I140*HTOCOEF!I140</f>
        <v>57.23</v>
      </c>
      <c r="J140" s="68">
        <f>+oferta!J140*HTOCOEF!J140</f>
        <v>54.29</v>
      </c>
      <c r="K140" s="68">
        <f>+oferta!K140*HTOCOEF!K140</f>
        <v>66.47</v>
      </c>
      <c r="L140" s="68">
        <f>+oferta!L140*HTOCOEF!L140</f>
        <v>64.64</v>
      </c>
      <c r="M140" s="68">
        <f>+oferta!M140*HTOCOEF!M140</f>
        <v>58.03</v>
      </c>
      <c r="N140" s="68">
        <f>+oferta!N140*HTOCOEF!N140</f>
        <v>58.28</v>
      </c>
      <c r="O140" s="68">
        <f>+oferta!O140*HTOCOEF!O140</f>
        <v>60.59</v>
      </c>
      <c r="P140" s="65">
        <f>+oferta!P140*HTOCOEF!P140</f>
        <v>259835</v>
      </c>
      <c r="Q140" s="65">
        <f>+oferta!Q140*HTOCOEF!Q140</f>
        <v>43362</v>
      </c>
      <c r="R140" s="65">
        <f>+oferta!R140*HTOCOEF!R140</f>
        <v>57894</v>
      </c>
      <c r="S140" s="65">
        <f>+oferta!S140*HTOCOEF!S140</f>
        <v>50237</v>
      </c>
      <c r="T140" s="65">
        <f>+oferta!T140*HTOCOEF!T140</f>
        <v>38991</v>
      </c>
      <c r="U140" s="65">
        <f>+oferta!U140*HTOCOEF!U140</f>
        <v>17726</v>
      </c>
      <c r="V140" s="65">
        <f>+oferta!V140*HTOCOEF!V140</f>
        <v>14536</v>
      </c>
      <c r="W140" s="65">
        <f>+oferta!W140*HTOCOEF!W140</f>
        <v>33923</v>
      </c>
      <c r="X140" s="65">
        <f>+oferta!X140*HTOCOEF!X140</f>
        <v>50377</v>
      </c>
      <c r="Y140" s="65">
        <f>+oferta!Y140*HTOCOEF!Y140</f>
        <v>11677</v>
      </c>
      <c r="Z140" s="65">
        <f>+oferta!Z140*HTOCOEF!Z140</f>
        <v>30446</v>
      </c>
      <c r="AA140" s="65">
        <f>+oferta!AA140*HTOCOEF!AA140</f>
        <v>26537</v>
      </c>
      <c r="AB140" s="65">
        <f>+oferta!AB140*HTOCOEF!AB140</f>
        <v>8656</v>
      </c>
      <c r="AC140" s="65">
        <f>+oferta!AC140*HTOCOEF!AC140</f>
        <v>102292</v>
      </c>
      <c r="AD140" s="65">
        <f>+oferta!AD140*HTOCOEF!AD140</f>
        <v>34160</v>
      </c>
      <c r="AE140" s="68">
        <f>+oferta!AE140*HTOCOEF!AE140</f>
        <v>37.979999999999997</v>
      </c>
      <c r="AF140" s="68">
        <f>+oferta!AF140*HTOCOEF!AF140</f>
        <v>47.18</v>
      </c>
      <c r="AG140" s="68">
        <f>+oferta!AG140*HTOCOEF!AG140</f>
        <v>53.61</v>
      </c>
      <c r="AH140" s="68">
        <f>+oferta!AH140*HTOCOEF!AH140</f>
        <v>49.31</v>
      </c>
      <c r="AI140" s="68">
        <f>+oferta!AI140*HTOCOEF!AI140</f>
        <v>41.05</v>
      </c>
      <c r="AJ140" s="68">
        <f>+oferta!AJ140*HTOCOEF!AJ140</f>
        <v>32.659999999999997</v>
      </c>
      <c r="AK140" s="68">
        <f>+oferta!AK140*HTOCOEF!AK140</f>
        <v>66.58</v>
      </c>
      <c r="AL140" s="68">
        <f>+oferta!AL140*HTOCOEF!AL140</f>
        <v>64.58</v>
      </c>
      <c r="AM140" s="65">
        <f>+oferta!AM140*HTOCOEF!AM140</f>
        <v>3538</v>
      </c>
      <c r="AN140" s="65">
        <f>+oferta!AN140*HTOCOEF!AN140</f>
        <v>7975</v>
      </c>
      <c r="AO140" s="65">
        <f>+oferta!AO140*HTOCOEF!AO140</f>
        <v>1382</v>
      </c>
      <c r="AP140" s="65">
        <f>+oferta!AP140*HTOCOEF!AP140</f>
        <v>3401</v>
      </c>
      <c r="AQ140" s="65">
        <f>+oferta!AQ140*HTOCOEF!AQ140</f>
        <v>3627</v>
      </c>
      <c r="AR140" s="65">
        <f>+oferta!AR140*HTOCOEF!AR140</f>
        <v>992</v>
      </c>
      <c r="AS140" s="65">
        <f>+oferta!AS140*HTOCOEF!AS140</f>
        <v>17674</v>
      </c>
      <c r="AT140" s="65">
        <f>+oferta!AT140*HTOCOEF!AT140</f>
        <v>4774</v>
      </c>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row>
    <row r="141" spans="1:91" s="59" customFormat="1" x14ac:dyDescent="0.3">
      <c r="A141" s="86" t="s">
        <v>333</v>
      </c>
      <c r="B141" s="65">
        <f>+oferta!B141*HTOCOEF!B141</f>
        <v>1863781</v>
      </c>
      <c r="C141" s="65">
        <f>+oferta!C141*HTOCOEF!C141</f>
        <v>314066</v>
      </c>
      <c r="D141" s="65">
        <f>+oferta!D141*HTOCOEF!D141</f>
        <v>366893</v>
      </c>
      <c r="E141" s="65">
        <f>+oferta!E141*HTOCOEF!E141</f>
        <v>255366</v>
      </c>
      <c r="F141" s="65">
        <f>+oferta!F141*HTOCOEF!F141</f>
        <v>327457</v>
      </c>
      <c r="G141" s="65">
        <f>+oferta!G141*HTOCOEF!G141</f>
        <v>145702</v>
      </c>
      <c r="H141" s="65">
        <f>+oferta!H141*HTOCOEF!H141</f>
        <v>117489</v>
      </c>
      <c r="I141" s="68">
        <f>+oferta!I141*HTOCOEF!I141</f>
        <v>63.19</v>
      </c>
      <c r="J141" s="68">
        <f>+oferta!J141*HTOCOEF!J141</f>
        <v>58.21</v>
      </c>
      <c r="K141" s="68">
        <f>+oferta!K141*HTOCOEF!K141</f>
        <v>79.099999999999994</v>
      </c>
      <c r="L141" s="68">
        <f>+oferta!L141*HTOCOEF!L141</f>
        <v>69.62</v>
      </c>
      <c r="M141" s="68">
        <f>+oferta!M141*HTOCOEF!M141</f>
        <v>62.86</v>
      </c>
      <c r="N141" s="68">
        <f>+oferta!N141*HTOCOEF!N141</f>
        <v>64.37</v>
      </c>
      <c r="O141" s="68">
        <f>+oferta!O141*HTOCOEF!O141</f>
        <v>62.85</v>
      </c>
      <c r="P141" s="65">
        <f>+oferta!P141*HTOCOEF!P141</f>
        <v>280254</v>
      </c>
      <c r="Q141" s="65">
        <f>+oferta!Q141*HTOCOEF!Q141</f>
        <v>47363</v>
      </c>
      <c r="R141" s="65">
        <f>+oferta!R141*HTOCOEF!R141</f>
        <v>64512</v>
      </c>
      <c r="S141" s="65">
        <f>+oferta!S141*HTOCOEF!S141</f>
        <v>51810</v>
      </c>
      <c r="T141" s="65">
        <f>+oferta!T141*HTOCOEF!T141</f>
        <v>43310</v>
      </c>
      <c r="U141" s="65">
        <f>+oferta!U141*HTOCOEF!U141</f>
        <v>19697</v>
      </c>
      <c r="V141" s="65">
        <f>+oferta!V141*HTOCOEF!V141</f>
        <v>14829</v>
      </c>
      <c r="W141" s="65">
        <f>+oferta!W141*HTOCOEF!W141</f>
        <v>42784</v>
      </c>
      <c r="X141" s="65">
        <f>+oferta!X141*HTOCOEF!X141</f>
        <v>52140</v>
      </c>
      <c r="Y141" s="65">
        <f>+oferta!Y141*HTOCOEF!Y141</f>
        <v>11761</v>
      </c>
      <c r="Z141" s="65">
        <f>+oferta!Z141*HTOCOEF!Z141</f>
        <v>31209</v>
      </c>
      <c r="AA141" s="65">
        <f>+oferta!AA141*HTOCOEF!AA141</f>
        <v>28884</v>
      </c>
      <c r="AB141" s="65">
        <f>+oferta!AB141*HTOCOEF!AB141</f>
        <v>8473</v>
      </c>
      <c r="AC141" s="65">
        <f>+oferta!AC141*HTOCOEF!AC141</f>
        <v>104759</v>
      </c>
      <c r="AD141" s="65">
        <f>+oferta!AD141*HTOCOEF!AD141</f>
        <v>34057</v>
      </c>
      <c r="AE141" s="68">
        <f>+oferta!AE141*HTOCOEF!AE141</f>
        <v>46.89</v>
      </c>
      <c r="AF141" s="68">
        <f>+oferta!AF141*HTOCOEF!AF141</f>
        <v>59.94</v>
      </c>
      <c r="AG141" s="68">
        <f>+oferta!AG141*HTOCOEF!AG141</f>
        <v>42.52</v>
      </c>
      <c r="AH141" s="68">
        <f>+oferta!AH141*HTOCOEF!AH141</f>
        <v>49.75</v>
      </c>
      <c r="AI141" s="68">
        <f>+oferta!AI141*HTOCOEF!AI141</f>
        <v>56.48</v>
      </c>
      <c r="AJ141" s="68">
        <f>+oferta!AJ141*HTOCOEF!AJ141</f>
        <v>30.92</v>
      </c>
      <c r="AK141" s="68">
        <f>+oferta!AK141*HTOCOEF!AK141</f>
        <v>68.44</v>
      </c>
      <c r="AL141" s="68">
        <f>+oferta!AL141*HTOCOEF!AL141</f>
        <v>59.75</v>
      </c>
      <c r="AM141" s="65">
        <f>+oferta!AM141*HTOCOEF!AM141</f>
        <v>5019</v>
      </c>
      <c r="AN141" s="65">
        <f>+oferta!AN141*HTOCOEF!AN141</f>
        <v>9191</v>
      </c>
      <c r="AO141" s="65">
        <f>+oferta!AO141*HTOCOEF!AO141</f>
        <v>1325</v>
      </c>
      <c r="AP141" s="65">
        <f>+oferta!AP141*HTOCOEF!AP141</f>
        <v>3450</v>
      </c>
      <c r="AQ141" s="65">
        <f>+oferta!AQ141*HTOCOEF!AQ141</f>
        <v>4415</v>
      </c>
      <c r="AR141" s="65">
        <f>+oferta!AR141*HTOCOEF!AR141</f>
        <v>1006</v>
      </c>
      <c r="AS141" s="65">
        <f>+oferta!AS141*HTOCOEF!AS141</f>
        <v>18081</v>
      </c>
      <c r="AT141" s="65">
        <f>+oferta!AT141*HTOCOEF!AT141</f>
        <v>4875</v>
      </c>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c r="CC141" s="57"/>
      <c r="CD141" s="57"/>
      <c r="CE141" s="57"/>
      <c r="CF141" s="57"/>
      <c r="CG141" s="57"/>
      <c r="CH141" s="57"/>
      <c r="CI141" s="57"/>
      <c r="CJ141" s="57"/>
      <c r="CK141" s="57"/>
      <c r="CL141" s="57"/>
      <c r="CM141" s="57"/>
    </row>
    <row r="142" spans="1:91" s="59" customFormat="1" x14ac:dyDescent="0.3">
      <c r="A142" s="64" t="s">
        <v>334</v>
      </c>
      <c r="B142" s="65">
        <f>+oferta!B142*HTOCOEF!B142</f>
        <v>1899567</v>
      </c>
      <c r="C142" s="65">
        <f>+oferta!C142*HTOCOEF!C142</f>
        <v>314981</v>
      </c>
      <c r="D142" s="65">
        <f>+oferta!D142*HTOCOEF!D142</f>
        <v>370844</v>
      </c>
      <c r="E142" s="65">
        <f>+oferta!E142*HTOCOEF!E142</f>
        <v>255077</v>
      </c>
      <c r="F142" s="65">
        <f>+oferta!F142*HTOCOEF!F142</f>
        <v>337833</v>
      </c>
      <c r="G142" s="65">
        <f>+oferta!G142*HTOCOEF!G142</f>
        <v>147437</v>
      </c>
      <c r="H142" s="65">
        <f>+oferta!H142*HTOCOEF!H142</f>
        <v>120217</v>
      </c>
      <c r="I142" s="68">
        <f>+oferta!I142*HTOCOEF!I142</f>
        <v>69.86</v>
      </c>
      <c r="J142" s="68">
        <f>+oferta!J142*HTOCOEF!J142</f>
        <v>64.64</v>
      </c>
      <c r="K142" s="68">
        <f>+oferta!K142*HTOCOEF!K142</f>
        <v>87.18</v>
      </c>
      <c r="L142" s="68">
        <f>+oferta!L142*HTOCOEF!L142</f>
        <v>76.16</v>
      </c>
      <c r="M142" s="68">
        <f>+oferta!M142*HTOCOEF!M142</f>
        <v>73.099999999999994</v>
      </c>
      <c r="N142" s="68">
        <f>+oferta!N142*HTOCOEF!N142</f>
        <v>71.05</v>
      </c>
      <c r="O142" s="68">
        <f>+oferta!O142*HTOCOEF!O142</f>
        <v>58.02</v>
      </c>
      <c r="P142" s="65">
        <f>+oferta!P142*HTOCOEF!P142</f>
        <v>295283</v>
      </c>
      <c r="Q142" s="65">
        <f>+oferta!Q142*HTOCOEF!Q142</f>
        <v>49989</v>
      </c>
      <c r="R142" s="65">
        <f>+oferta!R142*HTOCOEF!R142</f>
        <v>68448</v>
      </c>
      <c r="S142" s="65">
        <f>+oferta!S142*HTOCOEF!S142</f>
        <v>52841</v>
      </c>
      <c r="T142" s="65">
        <f>+oferta!T142*HTOCOEF!T142</f>
        <v>45982</v>
      </c>
      <c r="U142" s="65">
        <f>+oferta!U142*HTOCOEF!U142</f>
        <v>20519</v>
      </c>
      <c r="V142" s="65">
        <f>+oferta!V142*HTOCOEF!V142</f>
        <v>15043</v>
      </c>
      <c r="W142" s="65">
        <f>+oferta!W142*HTOCOEF!W142</f>
        <v>43119</v>
      </c>
      <c r="X142" s="65">
        <f>+oferta!X142*HTOCOEF!X142</f>
        <v>52024</v>
      </c>
      <c r="Y142" s="65">
        <f>+oferta!Y142*HTOCOEF!Y142</f>
        <v>11139</v>
      </c>
      <c r="Z142" s="65">
        <f>+oferta!Z142*HTOCOEF!Z142</f>
        <v>31678</v>
      </c>
      <c r="AA142" s="65">
        <f>+oferta!AA142*HTOCOEF!AA142</f>
        <v>28937</v>
      </c>
      <c r="AB142" s="65">
        <f>+oferta!AB142*HTOCOEF!AB142</f>
        <v>8532</v>
      </c>
      <c r="AC142" s="65">
        <f>+oferta!AC142*HTOCOEF!AC142</f>
        <v>105530</v>
      </c>
      <c r="AD142" s="65">
        <f>+oferta!AD142*HTOCOEF!AD142</f>
        <v>34024</v>
      </c>
      <c r="AE142" s="68">
        <f>+oferta!AE142*HTOCOEF!AE142</f>
        <v>63.48</v>
      </c>
      <c r="AF142" s="68">
        <f>+oferta!AF142*HTOCOEF!AF142</f>
        <v>71.400000000000006</v>
      </c>
      <c r="AG142" s="68">
        <f>+oferta!AG142*HTOCOEF!AG142</f>
        <v>39.31</v>
      </c>
      <c r="AH142" s="68">
        <f>+oferta!AH142*HTOCOEF!AH142</f>
        <v>50.86</v>
      </c>
      <c r="AI142" s="68">
        <f>+oferta!AI142*HTOCOEF!AI142</f>
        <v>66.66</v>
      </c>
      <c r="AJ142" s="68">
        <f>+oferta!AJ142*HTOCOEF!AJ142</f>
        <v>31.08</v>
      </c>
      <c r="AK142" s="68">
        <f>+oferta!AK142*HTOCOEF!AK142</f>
        <v>74.760000000000005</v>
      </c>
      <c r="AL142" s="68">
        <f>+oferta!AL142*HTOCOEF!AL142</f>
        <v>52.23</v>
      </c>
      <c r="AM142" s="65">
        <f>+oferta!AM142*HTOCOEF!AM142</f>
        <v>5760</v>
      </c>
      <c r="AN142" s="65">
        <f>+oferta!AN142*HTOCOEF!AN142</f>
        <v>9965</v>
      </c>
      <c r="AO142" s="65">
        <f>+oferta!AO142*HTOCOEF!AO142</f>
        <v>1293</v>
      </c>
      <c r="AP142" s="65">
        <f>+oferta!AP142*HTOCOEF!AP142</f>
        <v>3650</v>
      </c>
      <c r="AQ142" s="65">
        <f>+oferta!AQ142*HTOCOEF!AQ142</f>
        <v>4770</v>
      </c>
      <c r="AR142" s="65">
        <f>+oferta!AR142*HTOCOEF!AR142</f>
        <v>1023</v>
      </c>
      <c r="AS142" s="65">
        <f>+oferta!AS142*HTOCOEF!AS142</f>
        <v>18813</v>
      </c>
      <c r="AT142" s="65">
        <f>+oferta!AT142*HTOCOEF!AT142</f>
        <v>4717</v>
      </c>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row>
    <row r="143" spans="1:91" s="59" customFormat="1" x14ac:dyDescent="0.3">
      <c r="A143" s="64" t="s">
        <v>335</v>
      </c>
      <c r="B143" s="65">
        <f>+oferta!B143*HTOCOEF!B143</f>
        <v>1905396</v>
      </c>
      <c r="C143" s="65">
        <f>+oferta!C143*HTOCOEF!C143</f>
        <v>316971</v>
      </c>
      <c r="D143" s="65">
        <f>+oferta!D143*HTOCOEF!D143</f>
        <v>371545</v>
      </c>
      <c r="E143" s="65">
        <f>+oferta!E143*HTOCOEF!E143</f>
        <v>257774</v>
      </c>
      <c r="F143" s="65">
        <f>+oferta!F143*HTOCOEF!F143</f>
        <v>339099</v>
      </c>
      <c r="G143" s="65">
        <f>+oferta!G143*HTOCOEF!G143</f>
        <v>147946</v>
      </c>
      <c r="H143" s="65">
        <f>+oferta!H143*HTOCOEF!H143</f>
        <v>118365</v>
      </c>
      <c r="I143" s="68">
        <f>+oferta!I143*HTOCOEF!I143</f>
        <v>74.61</v>
      </c>
      <c r="J143" s="68">
        <f>+oferta!J143*HTOCOEF!J143</f>
        <v>71.739999999999995</v>
      </c>
      <c r="K143" s="68">
        <f>+oferta!K143*HTOCOEF!K143</f>
        <v>89.21</v>
      </c>
      <c r="L143" s="68">
        <f>+oferta!L143*HTOCOEF!L143</f>
        <v>77.87</v>
      </c>
      <c r="M143" s="68">
        <f>+oferta!M143*HTOCOEF!M143</f>
        <v>78.42</v>
      </c>
      <c r="N143" s="68">
        <f>+oferta!N143*HTOCOEF!N143</f>
        <v>77.23</v>
      </c>
      <c r="O143" s="68">
        <f>+oferta!O143*HTOCOEF!O143</f>
        <v>53.43</v>
      </c>
      <c r="P143" s="65">
        <f>+oferta!P143*HTOCOEF!P143</f>
        <v>300929</v>
      </c>
      <c r="Q143" s="65">
        <f>+oferta!Q143*HTOCOEF!Q143</f>
        <v>51619</v>
      </c>
      <c r="R143" s="65">
        <f>+oferta!R143*HTOCOEF!R143</f>
        <v>69668</v>
      </c>
      <c r="S143" s="65">
        <f>+oferta!S143*HTOCOEF!S143</f>
        <v>53860</v>
      </c>
      <c r="T143" s="65">
        <f>+oferta!T143*HTOCOEF!T143</f>
        <v>46743</v>
      </c>
      <c r="U143" s="65">
        <f>+oferta!U143*HTOCOEF!U143</f>
        <v>20793</v>
      </c>
      <c r="V143" s="65">
        <f>+oferta!V143*HTOCOEF!V143</f>
        <v>14878</v>
      </c>
      <c r="W143" s="65">
        <f>+oferta!W143*HTOCOEF!W143</f>
        <v>43205</v>
      </c>
      <c r="X143" s="65">
        <f>+oferta!X143*HTOCOEF!X143</f>
        <v>53121</v>
      </c>
      <c r="Y143" s="65">
        <f>+oferta!Y143*HTOCOEF!Y143</f>
        <v>10922</v>
      </c>
      <c r="Z143" s="65">
        <f>+oferta!Z143*HTOCOEF!Z143</f>
        <v>32232</v>
      </c>
      <c r="AA143" s="65">
        <f>+oferta!AA143*HTOCOEF!AA143</f>
        <v>29093</v>
      </c>
      <c r="AB143" s="65">
        <f>+oferta!AB143*HTOCOEF!AB143</f>
        <v>8595</v>
      </c>
      <c r="AC143" s="65">
        <f>+oferta!AC143*HTOCOEF!AC143</f>
        <v>106328</v>
      </c>
      <c r="AD143" s="65">
        <f>+oferta!AD143*HTOCOEF!AD143</f>
        <v>33473</v>
      </c>
      <c r="AE143" s="68">
        <f>+oferta!AE143*HTOCOEF!AE143</f>
        <v>70.680000000000007</v>
      </c>
      <c r="AF143" s="68">
        <f>+oferta!AF143*HTOCOEF!AF143</f>
        <v>78.78</v>
      </c>
      <c r="AG143" s="68">
        <f>+oferta!AG143*HTOCOEF!AG143</f>
        <v>46.21</v>
      </c>
      <c r="AH143" s="68">
        <f>+oferta!AH143*HTOCOEF!AH143</f>
        <v>57.45</v>
      </c>
      <c r="AI143" s="68">
        <f>+oferta!AI143*HTOCOEF!AI143</f>
        <v>78.98</v>
      </c>
      <c r="AJ143" s="68">
        <f>+oferta!AJ143*HTOCOEF!AJ143</f>
        <v>37.21</v>
      </c>
      <c r="AK143" s="68">
        <f>+oferta!AK143*HTOCOEF!AK143</f>
        <v>79.849999999999994</v>
      </c>
      <c r="AL143" s="68">
        <f>+oferta!AL143*HTOCOEF!AL143</f>
        <v>60.86</v>
      </c>
      <c r="AM143" s="65">
        <f>+oferta!AM143*HTOCOEF!AM143</f>
        <v>6023</v>
      </c>
      <c r="AN143" s="65">
        <f>+oferta!AN143*HTOCOEF!AN143</f>
        <v>10194</v>
      </c>
      <c r="AO143" s="65">
        <f>+oferta!AO143*HTOCOEF!AO143</f>
        <v>1303</v>
      </c>
      <c r="AP143" s="65">
        <f>+oferta!AP143*HTOCOEF!AP143</f>
        <v>3748</v>
      </c>
      <c r="AQ143" s="65">
        <f>+oferta!AQ143*HTOCOEF!AQ143</f>
        <v>5225</v>
      </c>
      <c r="AR143" s="65">
        <f>+oferta!AR143*HTOCOEF!AR143</f>
        <v>1045</v>
      </c>
      <c r="AS143" s="65">
        <f>+oferta!AS143*HTOCOEF!AS143</f>
        <v>19312</v>
      </c>
      <c r="AT143" s="65">
        <f>+oferta!AT143*HTOCOEF!AT143</f>
        <v>4769</v>
      </c>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row>
    <row r="144" spans="1:91" s="59" customFormat="1" x14ac:dyDescent="0.3">
      <c r="A144" s="64" t="s">
        <v>336</v>
      </c>
      <c r="B144" s="65">
        <f>+oferta!B144*HTOCOEF!B144</f>
        <v>1881808</v>
      </c>
      <c r="C144" s="65">
        <f>+oferta!C144*HTOCOEF!C144</f>
        <v>313555</v>
      </c>
      <c r="D144" s="65">
        <f>+oferta!D144*HTOCOEF!D144</f>
        <v>372956</v>
      </c>
      <c r="E144" s="65">
        <f>+oferta!E144*HTOCOEF!E144</f>
        <v>261024</v>
      </c>
      <c r="F144" s="65">
        <f>+oferta!F144*HTOCOEF!F144</f>
        <v>329587</v>
      </c>
      <c r="G144" s="65">
        <f>+oferta!G144*HTOCOEF!G144</f>
        <v>142583</v>
      </c>
      <c r="H144" s="65">
        <f>+oferta!H144*HTOCOEF!H144</f>
        <v>120871</v>
      </c>
      <c r="I144" s="68">
        <f>+oferta!I144*HTOCOEF!I144</f>
        <v>65.989999999999995</v>
      </c>
      <c r="J144" s="68">
        <f>+oferta!J144*HTOCOEF!J144</f>
        <v>62.61</v>
      </c>
      <c r="K144" s="68">
        <f>+oferta!K144*HTOCOEF!K144</f>
        <v>79.02</v>
      </c>
      <c r="L144" s="68">
        <f>+oferta!L144*HTOCOEF!L144</f>
        <v>73.55</v>
      </c>
      <c r="M144" s="68">
        <f>+oferta!M144*HTOCOEF!M144</f>
        <v>65.099999999999994</v>
      </c>
      <c r="N144" s="68">
        <f>+oferta!N144*HTOCOEF!N144</f>
        <v>65.72</v>
      </c>
      <c r="O144" s="68">
        <f>+oferta!O144*HTOCOEF!O144</f>
        <v>62.85</v>
      </c>
      <c r="P144" s="65">
        <f>+oferta!P144*HTOCOEF!P144</f>
        <v>290975</v>
      </c>
      <c r="Q144" s="65">
        <f>+oferta!Q144*HTOCOEF!Q144</f>
        <v>49367</v>
      </c>
      <c r="R144" s="65">
        <f>+oferta!R144*HTOCOEF!R144</f>
        <v>68278</v>
      </c>
      <c r="S144" s="65">
        <f>+oferta!S144*HTOCOEF!S144</f>
        <v>54521</v>
      </c>
      <c r="T144" s="65">
        <f>+oferta!T144*HTOCOEF!T144</f>
        <v>43771</v>
      </c>
      <c r="U144" s="65">
        <f>+oferta!U144*HTOCOEF!U144</f>
        <v>19314</v>
      </c>
      <c r="V144" s="65">
        <f>+oferta!V144*HTOCOEF!V144</f>
        <v>15162</v>
      </c>
      <c r="W144" s="65">
        <f>+oferta!W144*HTOCOEF!W144</f>
        <v>41452</v>
      </c>
      <c r="X144" s="65">
        <f>+oferta!X144*HTOCOEF!X144</f>
        <v>51859</v>
      </c>
      <c r="Y144" s="65">
        <f>+oferta!Y144*HTOCOEF!Y144</f>
        <v>11700</v>
      </c>
      <c r="Z144" s="65">
        <f>+oferta!Z144*HTOCOEF!Z144</f>
        <v>32239</v>
      </c>
      <c r="AA144" s="65">
        <f>+oferta!AA144*HTOCOEF!AA144</f>
        <v>28367</v>
      </c>
      <c r="AB144" s="65">
        <f>+oferta!AB144*HTOCOEF!AB144</f>
        <v>8144</v>
      </c>
      <c r="AC144" s="65">
        <f>+oferta!AC144*HTOCOEF!AC144</f>
        <v>106047</v>
      </c>
      <c r="AD144" s="65">
        <f>+oferta!AD144*HTOCOEF!AD144</f>
        <v>33748</v>
      </c>
      <c r="AE144" s="68">
        <f>+oferta!AE144*HTOCOEF!AE144</f>
        <v>52.58</v>
      </c>
      <c r="AF144" s="68">
        <f>+oferta!AF144*HTOCOEF!AF144</f>
        <v>63.57</v>
      </c>
      <c r="AG144" s="68">
        <f>+oferta!AG144*HTOCOEF!AG144</f>
        <v>48.95</v>
      </c>
      <c r="AH144" s="68">
        <f>+oferta!AH144*HTOCOEF!AH144</f>
        <v>56.17</v>
      </c>
      <c r="AI144" s="68">
        <f>+oferta!AI144*HTOCOEF!AI144</f>
        <v>62.68</v>
      </c>
      <c r="AJ144" s="68">
        <f>+oferta!AJ144*HTOCOEF!AJ144</f>
        <v>36.409999999999997</v>
      </c>
      <c r="AK144" s="68">
        <f>+oferta!AK144*HTOCOEF!AK144</f>
        <v>70.709999999999994</v>
      </c>
      <c r="AL144" s="68">
        <f>+oferta!AL144*HTOCOEF!AL144</f>
        <v>65.14</v>
      </c>
      <c r="AM144" s="65">
        <f>+oferta!AM144*HTOCOEF!AM144</f>
        <v>5048</v>
      </c>
      <c r="AN144" s="65">
        <f>+oferta!AN144*HTOCOEF!AN144</f>
        <v>9396</v>
      </c>
      <c r="AO144" s="65">
        <f>+oferta!AO144*HTOCOEF!AO144</f>
        <v>1354</v>
      </c>
      <c r="AP144" s="65">
        <f>+oferta!AP144*HTOCOEF!AP144</f>
        <v>3797</v>
      </c>
      <c r="AQ144" s="65">
        <f>+oferta!AQ144*HTOCOEF!AQ144</f>
        <v>4897</v>
      </c>
      <c r="AR144" s="65">
        <f>+oferta!AR144*HTOCOEF!AR144</f>
        <v>1034</v>
      </c>
      <c r="AS144" s="65">
        <f>+oferta!AS144*HTOCOEF!AS144</f>
        <v>18800</v>
      </c>
      <c r="AT144" s="65">
        <f>+oferta!AT144*HTOCOEF!AT144</f>
        <v>5041</v>
      </c>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row>
    <row r="145" spans="1:91" s="59" customFormat="1" x14ac:dyDescent="0.3">
      <c r="A145" s="64" t="s">
        <v>337</v>
      </c>
      <c r="B145" s="65">
        <f>+oferta!B145*HTOCOEF!B145</f>
        <v>1696953</v>
      </c>
      <c r="C145" s="65">
        <f>+oferta!C145*HTOCOEF!C145</f>
        <v>279340</v>
      </c>
      <c r="D145" s="65">
        <f>+oferta!D145*HTOCOEF!D145</f>
        <v>306269</v>
      </c>
      <c r="E145" s="65">
        <f>+oferta!E145*HTOCOEF!E145</f>
        <v>261105</v>
      </c>
      <c r="F145" s="65">
        <f>+oferta!F145*HTOCOEF!F145</f>
        <v>270718</v>
      </c>
      <c r="G145" s="65">
        <f>+oferta!G145*HTOCOEF!G145</f>
        <v>135378</v>
      </c>
      <c r="H145" s="65">
        <f>+oferta!H145*HTOCOEF!H145</f>
        <v>120704</v>
      </c>
      <c r="I145" s="68">
        <f>+oferta!I145*HTOCOEF!I145</f>
        <v>60.52</v>
      </c>
      <c r="J145" s="68">
        <f>+oferta!J145*HTOCOEF!J145</f>
        <v>57.96</v>
      </c>
      <c r="K145" s="68">
        <f>+oferta!K145*HTOCOEF!K145</f>
        <v>65.61</v>
      </c>
      <c r="L145" s="68">
        <f>+oferta!L145*HTOCOEF!L145</f>
        <v>74.84</v>
      </c>
      <c r="M145" s="68">
        <f>+oferta!M145*HTOCOEF!M145</f>
        <v>60.88</v>
      </c>
      <c r="N145" s="68">
        <f>+oferta!N145*HTOCOEF!N145</f>
        <v>59.69</v>
      </c>
      <c r="O145" s="68">
        <f>+oferta!O145*HTOCOEF!O145</f>
        <v>61.79</v>
      </c>
      <c r="P145" s="65">
        <f>+oferta!P145*HTOCOEF!P145</f>
        <v>253733</v>
      </c>
      <c r="Q145" s="65">
        <f>+oferta!Q145*HTOCOEF!Q145</f>
        <v>41180</v>
      </c>
      <c r="R145" s="65">
        <f>+oferta!R145*HTOCOEF!R145</f>
        <v>50803</v>
      </c>
      <c r="S145" s="65">
        <f>+oferta!S145*HTOCOEF!S145</f>
        <v>55227</v>
      </c>
      <c r="T145" s="65">
        <f>+oferta!T145*HTOCOEF!T145</f>
        <v>36425</v>
      </c>
      <c r="U145" s="65">
        <f>+oferta!U145*HTOCOEF!U145</f>
        <v>17518</v>
      </c>
      <c r="V145" s="65">
        <f>+oferta!V145*HTOCOEF!V145</f>
        <v>15151</v>
      </c>
      <c r="W145" s="65">
        <f>+oferta!W145*HTOCOEF!W145</f>
        <v>25348</v>
      </c>
      <c r="X145" s="65">
        <f>+oferta!X145*HTOCOEF!X145</f>
        <v>47486</v>
      </c>
      <c r="Y145" s="65">
        <f>+oferta!Y145*HTOCOEF!Y145</f>
        <v>11758</v>
      </c>
      <c r="Z145" s="65">
        <f>+oferta!Z145*HTOCOEF!Z145</f>
        <v>30557</v>
      </c>
      <c r="AA145" s="65">
        <f>+oferta!AA145*HTOCOEF!AA145</f>
        <v>18008</v>
      </c>
      <c r="AB145" s="65">
        <f>+oferta!AB145*HTOCOEF!AB145</f>
        <v>8558</v>
      </c>
      <c r="AC145" s="65">
        <f>+oferta!AC145*HTOCOEF!AC145</f>
        <v>103418</v>
      </c>
      <c r="AD145" s="65">
        <f>+oferta!AD145*HTOCOEF!AD145</f>
        <v>34207</v>
      </c>
      <c r="AE145" s="68">
        <f>+oferta!AE145*HTOCOEF!AE145</f>
        <v>41.1</v>
      </c>
      <c r="AF145" s="68">
        <f>+oferta!AF145*HTOCOEF!AF145</f>
        <v>52.18</v>
      </c>
      <c r="AG145" s="68">
        <f>+oferta!AG145*HTOCOEF!AG145</f>
        <v>53.87</v>
      </c>
      <c r="AH145" s="68">
        <f>+oferta!AH145*HTOCOEF!AH145</f>
        <v>54.59</v>
      </c>
      <c r="AI145" s="68">
        <f>+oferta!AI145*HTOCOEF!AI145</f>
        <v>47.47</v>
      </c>
      <c r="AJ145" s="68">
        <f>+oferta!AJ145*HTOCOEF!AJ145</f>
        <v>36.31</v>
      </c>
      <c r="AK145" s="68">
        <f>+oferta!AK145*HTOCOEF!AK145</f>
        <v>66.709999999999994</v>
      </c>
      <c r="AL145" s="68">
        <f>+oferta!AL145*HTOCOEF!AL145</f>
        <v>67.41</v>
      </c>
      <c r="AM145" s="65">
        <f>+oferta!AM145*HTOCOEF!AM145</f>
        <v>2790</v>
      </c>
      <c r="AN145" s="65">
        <f>+oferta!AN145*HTOCOEF!AN145</f>
        <v>7747</v>
      </c>
      <c r="AO145" s="65">
        <f>+oferta!AO145*HTOCOEF!AO145</f>
        <v>1350</v>
      </c>
      <c r="AP145" s="65">
        <f>+oferta!AP145*HTOCOEF!AP145</f>
        <v>3490</v>
      </c>
      <c r="AQ145" s="65">
        <f>+oferta!AQ145*HTOCOEF!AQ145</f>
        <v>2481</v>
      </c>
      <c r="AR145" s="65">
        <f>+oferta!AR145*HTOCOEF!AR145</f>
        <v>1057</v>
      </c>
      <c r="AS145" s="65">
        <f>+oferta!AS145*HTOCOEF!AS145</f>
        <v>17319</v>
      </c>
      <c r="AT145" s="65">
        <f>+oferta!AT145*HTOCOEF!AT145</f>
        <v>4947</v>
      </c>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row>
    <row r="146" spans="1:91" s="59" customFormat="1" x14ac:dyDescent="0.3">
      <c r="A146" s="64" t="s">
        <v>338</v>
      </c>
      <c r="B146" s="65">
        <f>+oferta!B146*HTOCOEF!B146</f>
        <v>1199466</v>
      </c>
      <c r="C146" s="65">
        <f>+oferta!C146*HTOCOEF!C146</f>
        <v>208937</v>
      </c>
      <c r="D146" s="65">
        <f>+oferta!D146*HTOCOEF!D146</f>
        <v>30234</v>
      </c>
      <c r="E146" s="65">
        <f>+oferta!E146*HTOCOEF!E146</f>
        <v>260013</v>
      </c>
      <c r="F146" s="65">
        <f>+oferta!F146*HTOCOEF!F146</f>
        <v>173499</v>
      </c>
      <c r="G146" s="65">
        <f>+oferta!G146*HTOCOEF!G146</f>
        <v>115693</v>
      </c>
      <c r="H146" s="65">
        <f>+oferta!H146*HTOCOEF!H146</f>
        <v>119362</v>
      </c>
      <c r="I146" s="68">
        <f>+oferta!I146*HTOCOEF!I146</f>
        <v>52.42</v>
      </c>
      <c r="J146" s="68">
        <f>+oferta!J146*HTOCOEF!J146</f>
        <v>46.56</v>
      </c>
      <c r="K146" s="68">
        <f>+oferta!K146*HTOCOEF!K146</f>
        <v>45.5</v>
      </c>
      <c r="L146" s="68">
        <f>+oferta!L146*HTOCOEF!L146</f>
        <v>75.16</v>
      </c>
      <c r="M146" s="68">
        <f>+oferta!M146*HTOCOEF!M146</f>
        <v>51.12</v>
      </c>
      <c r="N146" s="68">
        <f>+oferta!N146*HTOCOEF!N146</f>
        <v>50.09</v>
      </c>
      <c r="O146" s="68">
        <f>+oferta!O146*HTOCOEF!O146</f>
        <v>59</v>
      </c>
      <c r="P146" s="65">
        <f>+oferta!P146*HTOCOEF!P146</f>
        <v>177208</v>
      </c>
      <c r="Q146" s="65">
        <f>+oferta!Q146*HTOCOEF!Q146</f>
        <v>28282</v>
      </c>
      <c r="R146" s="65">
        <f>+oferta!R146*HTOCOEF!R146</f>
        <v>5949</v>
      </c>
      <c r="S146" s="65">
        <f>+oferta!S146*HTOCOEF!S146</f>
        <v>55915</v>
      </c>
      <c r="T146" s="65">
        <f>+oferta!T146*HTOCOEF!T146</f>
        <v>24206</v>
      </c>
      <c r="U146" s="65">
        <f>+oferta!U146*HTOCOEF!U146</f>
        <v>14576</v>
      </c>
      <c r="V146" s="65">
        <f>+oferta!V146*HTOCOEF!V146</f>
        <v>15063</v>
      </c>
      <c r="W146" s="65">
        <f>+oferta!W146*HTOCOEF!W146</f>
        <v>14031</v>
      </c>
      <c r="X146" s="65">
        <f>+oferta!X146*HTOCOEF!X146</f>
        <v>26652</v>
      </c>
      <c r="Y146" s="65">
        <f>+oferta!Y146*HTOCOEF!Y146</f>
        <v>11659</v>
      </c>
      <c r="Z146" s="65">
        <f>+oferta!Z146*HTOCOEF!Z146</f>
        <v>27965</v>
      </c>
      <c r="AA146" s="65">
        <f>+oferta!AA146*HTOCOEF!AA146</f>
        <v>9207</v>
      </c>
      <c r="AB146" s="65">
        <f>+oferta!AB146*HTOCOEF!AB146</f>
        <v>8341</v>
      </c>
      <c r="AC146" s="65">
        <f>+oferta!AC146*HTOCOEF!AC146</f>
        <v>77155</v>
      </c>
      <c r="AD146" s="65">
        <f>+oferta!AD146*HTOCOEF!AD146</f>
        <v>33927</v>
      </c>
      <c r="AE146" s="68">
        <f>+oferta!AE146*HTOCOEF!AE146</f>
        <v>26.83</v>
      </c>
      <c r="AF146" s="68">
        <f>+oferta!AF146*HTOCOEF!AF146</f>
        <v>37.11</v>
      </c>
      <c r="AG146" s="68">
        <f>+oferta!AG146*HTOCOEF!AG146</f>
        <v>46.62</v>
      </c>
      <c r="AH146" s="68">
        <f>+oferta!AH146*HTOCOEF!AH146</f>
        <v>44.74</v>
      </c>
      <c r="AI146" s="68">
        <f>+oferta!AI146*HTOCOEF!AI146</f>
        <v>36.83</v>
      </c>
      <c r="AJ146" s="68">
        <f>+oferta!AJ146*HTOCOEF!AJ146</f>
        <v>31.08</v>
      </c>
      <c r="AK146" s="68">
        <f>+oferta!AK146*HTOCOEF!AK146</f>
        <v>52.24</v>
      </c>
      <c r="AL146" s="68">
        <f>+oferta!AL146*HTOCOEF!AL146</f>
        <v>57.16</v>
      </c>
      <c r="AM146" s="65">
        <f>+oferta!AM146*HTOCOEF!AM146</f>
        <v>1358</v>
      </c>
      <c r="AN146" s="65">
        <f>+oferta!AN146*HTOCOEF!AN146</f>
        <v>3628</v>
      </c>
      <c r="AO146" s="65">
        <f>+oferta!AO146*HTOCOEF!AO146</f>
        <v>1291</v>
      </c>
      <c r="AP146" s="65">
        <f>+oferta!AP146*HTOCOEF!AP146</f>
        <v>3007</v>
      </c>
      <c r="AQ146" s="65">
        <f>+oferta!AQ146*HTOCOEF!AQ146</f>
        <v>1018</v>
      </c>
      <c r="AR146" s="65">
        <f>+oferta!AR146*HTOCOEF!AR146</f>
        <v>975</v>
      </c>
      <c r="AS146" s="65">
        <f>+oferta!AS146*HTOCOEF!AS146</f>
        <v>12153</v>
      </c>
      <c r="AT146" s="65">
        <f>+oferta!AT146*HTOCOEF!AT146</f>
        <v>4853</v>
      </c>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row>
    <row r="147" spans="1:91" s="59" customFormat="1" x14ac:dyDescent="0.3">
      <c r="A147" s="64" t="s">
        <v>339</v>
      </c>
      <c r="B147" s="65">
        <f>+oferta!B147*HTOCOEF!B147</f>
        <v>1149544</v>
      </c>
      <c r="C147" s="65">
        <f>+oferta!C147*HTOCOEF!C147</f>
        <v>194905</v>
      </c>
      <c r="D147" s="65">
        <f>+oferta!D147*HTOCOEF!D147</f>
        <v>21498</v>
      </c>
      <c r="E147" s="65">
        <f>+oferta!E147*HTOCOEF!E147</f>
        <v>261338</v>
      </c>
      <c r="F147" s="65">
        <f>+oferta!F147*HTOCOEF!F147</f>
        <v>175039</v>
      </c>
      <c r="G147" s="65">
        <f>+oferta!G147*HTOCOEF!G147</f>
        <v>107015</v>
      </c>
      <c r="H147" s="65">
        <f>+oferta!H147*HTOCOEF!H147</f>
        <v>119347</v>
      </c>
      <c r="I147" s="68">
        <f>+oferta!I147*HTOCOEF!I147</f>
        <v>49.68</v>
      </c>
      <c r="J147" s="68">
        <f>+oferta!J147*HTOCOEF!J147</f>
        <v>43.16</v>
      </c>
      <c r="K147" s="68">
        <f>+oferta!K147*HTOCOEF!K147</f>
        <v>40.299999999999997</v>
      </c>
      <c r="L147" s="68">
        <f>+oferta!L147*HTOCOEF!L147</f>
        <v>70.88</v>
      </c>
      <c r="M147" s="68">
        <f>+oferta!M147*HTOCOEF!M147</f>
        <v>45.86</v>
      </c>
      <c r="N147" s="68">
        <f>+oferta!N147*HTOCOEF!N147</f>
        <v>46.42</v>
      </c>
      <c r="O147" s="68">
        <f>+oferta!O147*HTOCOEF!O147</f>
        <v>56.78</v>
      </c>
      <c r="P147" s="65">
        <f>+oferta!P147*HTOCOEF!P147</f>
        <v>169762</v>
      </c>
      <c r="Q147" s="65">
        <f>+oferta!Q147*HTOCOEF!Q147</f>
        <v>26705</v>
      </c>
      <c r="R147" s="65">
        <f>+oferta!R147*HTOCOEF!R147</f>
        <v>4282</v>
      </c>
      <c r="S147" s="65">
        <f>+oferta!S147*HTOCOEF!S147</f>
        <v>55621</v>
      </c>
      <c r="T147" s="65">
        <f>+oferta!T147*HTOCOEF!T147</f>
        <v>23812</v>
      </c>
      <c r="U147" s="65">
        <f>+oferta!U147*HTOCOEF!U147</f>
        <v>13498</v>
      </c>
      <c r="V147" s="65">
        <f>+oferta!V147*HTOCOEF!V147</f>
        <v>15013</v>
      </c>
      <c r="W147" s="65">
        <f>+oferta!W147*HTOCOEF!W147</f>
        <v>14302</v>
      </c>
      <c r="X147" s="65">
        <f>+oferta!X147*HTOCOEF!X147</f>
        <v>23783</v>
      </c>
      <c r="Y147" s="65">
        <f>+oferta!Y147*HTOCOEF!Y147</f>
        <v>11439</v>
      </c>
      <c r="Z147" s="65">
        <f>+oferta!Z147*HTOCOEF!Z147</f>
        <v>28868</v>
      </c>
      <c r="AA147" s="65">
        <f>+oferta!AA147*HTOCOEF!AA147</f>
        <v>7304</v>
      </c>
      <c r="AB147" s="65">
        <f>+oferta!AB147*HTOCOEF!AB147</f>
        <v>7923</v>
      </c>
      <c r="AC147" s="65">
        <f>+oferta!AC147*HTOCOEF!AC147</f>
        <v>68149</v>
      </c>
      <c r="AD147" s="65">
        <f>+oferta!AD147*HTOCOEF!AD147</f>
        <v>33138</v>
      </c>
      <c r="AE147" s="68">
        <f>+oferta!AE147*HTOCOEF!AE147</f>
        <v>26.09</v>
      </c>
      <c r="AF147" s="68">
        <f>+oferta!AF147*HTOCOEF!AF147</f>
        <v>35.49</v>
      </c>
      <c r="AG147" s="68">
        <f>+oferta!AG147*HTOCOEF!AG147</f>
        <v>43.14</v>
      </c>
      <c r="AH147" s="68">
        <f>+oferta!AH147*HTOCOEF!AH147</f>
        <v>43.14</v>
      </c>
      <c r="AI147" s="68">
        <f>+oferta!AI147*HTOCOEF!AI147</f>
        <v>34.229999999999997</v>
      </c>
      <c r="AJ147" s="68">
        <f>+oferta!AJ147*HTOCOEF!AJ147</f>
        <v>29.21</v>
      </c>
      <c r="AK147" s="68">
        <f>+oferta!AK147*HTOCOEF!AK147</f>
        <v>45.02</v>
      </c>
      <c r="AL147" s="68">
        <f>+oferta!AL147*HTOCOEF!AL147</f>
        <v>57.52</v>
      </c>
      <c r="AM147" s="65">
        <f>+oferta!AM147*HTOCOEF!AM147</f>
        <v>1354</v>
      </c>
      <c r="AN147" s="65">
        <f>+oferta!AN147*HTOCOEF!AN147</f>
        <v>3208</v>
      </c>
      <c r="AO147" s="65">
        <f>+oferta!AO147*HTOCOEF!AO147</f>
        <v>1254</v>
      </c>
      <c r="AP147" s="65">
        <f>+oferta!AP147*HTOCOEF!AP147</f>
        <v>3190</v>
      </c>
      <c r="AQ147" s="65">
        <f>+oferta!AQ147*HTOCOEF!AQ147</f>
        <v>783</v>
      </c>
      <c r="AR147" s="65">
        <f>+oferta!AR147*HTOCOEF!AR147</f>
        <v>932</v>
      </c>
      <c r="AS147" s="65">
        <f>+oferta!AS147*HTOCOEF!AS147</f>
        <v>11157</v>
      </c>
      <c r="AT147" s="65">
        <f>+oferta!AT147*HTOCOEF!AT147</f>
        <v>4826</v>
      </c>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row>
    <row r="148" spans="1:91" s="59" customFormat="1" x14ac:dyDescent="0.3">
      <c r="A148" s="64" t="s">
        <v>357</v>
      </c>
      <c r="B148" s="65">
        <f>+oferta!B148*HTOCOEF!B148</f>
        <v>1111798</v>
      </c>
      <c r="C148" s="65">
        <f>+oferta!C148*HTOCOEF!C148</f>
        <v>183521</v>
      </c>
      <c r="D148" s="65">
        <f>+oferta!D148*HTOCOEF!D148</f>
        <v>18759</v>
      </c>
      <c r="E148" s="65">
        <f>+oferta!E148*HTOCOEF!E148</f>
        <v>263770</v>
      </c>
      <c r="F148" s="65">
        <f>+oferta!F148*HTOCOEF!F148</f>
        <v>168204</v>
      </c>
      <c r="G148" s="65">
        <f>+oferta!G148*HTOCOEF!G148</f>
        <v>100851</v>
      </c>
      <c r="H148" s="65">
        <f>+oferta!H148*HTOCOEF!H148</f>
        <v>121982</v>
      </c>
      <c r="I148" s="68">
        <f>+oferta!I148*HTOCOEF!I148</f>
        <v>47.41</v>
      </c>
      <c r="J148" s="68">
        <f>+oferta!J148*HTOCOEF!J148</f>
        <v>40.56</v>
      </c>
      <c r="K148" s="68">
        <f>+oferta!K148*HTOCOEF!K148</f>
        <v>38.9</v>
      </c>
      <c r="L148" s="68">
        <f>+oferta!L148*HTOCOEF!L148</f>
        <v>73.959999999999994</v>
      </c>
      <c r="M148" s="68">
        <f>+oferta!M148*HTOCOEF!M148</f>
        <v>43.77</v>
      </c>
      <c r="N148" s="68">
        <f>+oferta!N148*HTOCOEF!N148</f>
        <v>43.71</v>
      </c>
      <c r="O148" s="68">
        <f>+oferta!O148*HTOCOEF!O148</f>
        <v>47.65</v>
      </c>
      <c r="P148" s="65">
        <f>+oferta!P148*HTOCOEF!P148</f>
        <v>162337</v>
      </c>
      <c r="Q148" s="65">
        <f>+oferta!Q148*HTOCOEF!Q148</f>
        <v>24539</v>
      </c>
      <c r="R148" s="65">
        <f>+oferta!R148*HTOCOEF!R148</f>
        <v>3597</v>
      </c>
      <c r="S148" s="65">
        <f>+oferta!S148*HTOCOEF!S148</f>
        <v>56315</v>
      </c>
      <c r="T148" s="65">
        <f>+oferta!T148*HTOCOEF!T148</f>
        <v>22858</v>
      </c>
      <c r="U148" s="65">
        <f>+oferta!U148*HTOCOEF!U148</f>
        <v>12026</v>
      </c>
      <c r="V148" s="65">
        <f>+oferta!V148*HTOCOEF!V148</f>
        <v>15113</v>
      </c>
      <c r="W148" s="65">
        <f>+oferta!W148*HTOCOEF!W148</f>
        <v>11649</v>
      </c>
      <c r="X148" s="65">
        <f>+oferta!X148*HTOCOEF!X148</f>
        <v>21869</v>
      </c>
      <c r="Y148" s="65">
        <f>+oferta!Y148*HTOCOEF!Y148</f>
        <v>11262</v>
      </c>
      <c r="Z148" s="65">
        <f>+oferta!Z148*HTOCOEF!Z148</f>
        <v>28700</v>
      </c>
      <c r="AA148" s="65">
        <f>+oferta!AA148*HTOCOEF!AA148</f>
        <v>6122</v>
      </c>
      <c r="AB148" s="65">
        <f>+oferta!AB148*HTOCOEF!AB148</f>
        <v>7277</v>
      </c>
      <c r="AC148" s="65">
        <f>+oferta!AC148*HTOCOEF!AC148</f>
        <v>63142</v>
      </c>
      <c r="AD148" s="65">
        <f>+oferta!AD148*HTOCOEF!AD148</f>
        <v>33500</v>
      </c>
      <c r="AE148" s="68">
        <f>+oferta!AE148*HTOCOEF!AE148</f>
        <v>23.44</v>
      </c>
      <c r="AF148" s="68">
        <f>+oferta!AF148*HTOCOEF!AF148</f>
        <v>29.86</v>
      </c>
      <c r="AG148" s="68">
        <f>+oferta!AG148*HTOCOEF!AG148</f>
        <v>35.18</v>
      </c>
      <c r="AH148" s="68">
        <f>+oferta!AH148*HTOCOEF!AH148</f>
        <v>42.15</v>
      </c>
      <c r="AI148" s="68">
        <f>+oferta!AI148*HTOCOEF!AI148</f>
        <v>30.01</v>
      </c>
      <c r="AJ148" s="68">
        <f>+oferta!AJ148*HTOCOEF!AJ148</f>
        <v>23.56</v>
      </c>
      <c r="AK148" s="68">
        <f>+oferta!AK148*HTOCOEF!AK148</f>
        <v>45.62</v>
      </c>
      <c r="AL148" s="68">
        <f>+oferta!AL148*HTOCOEF!AL148</f>
        <v>50.01</v>
      </c>
      <c r="AM148" s="65">
        <f>+oferta!AM148*HTOCOEF!AM148</f>
        <v>1078</v>
      </c>
      <c r="AN148" s="65">
        <f>+oferta!AN148*HTOCOEF!AN148</f>
        <v>2966</v>
      </c>
      <c r="AO148" s="65">
        <f>+oferta!AO148*HTOCOEF!AO148</f>
        <v>1267</v>
      </c>
      <c r="AP148" s="65">
        <f>+oferta!AP148*HTOCOEF!AP148</f>
        <v>3192</v>
      </c>
      <c r="AQ148" s="65">
        <f>+oferta!AQ148*HTOCOEF!AQ148</f>
        <v>611</v>
      </c>
      <c r="AR148" s="65">
        <f>+oferta!AR148*HTOCOEF!AR148</f>
        <v>841</v>
      </c>
      <c r="AS148" s="65">
        <f>+oferta!AS148*HTOCOEF!AS148</f>
        <v>9762</v>
      </c>
      <c r="AT148" s="65">
        <f>+oferta!AT148*HTOCOEF!AT148</f>
        <v>4822</v>
      </c>
    </row>
    <row r="149" spans="1:91" s="59" customFormat="1" x14ac:dyDescent="0.3">
      <c r="A149" s="64" t="s">
        <v>358</v>
      </c>
      <c r="B149" s="65">
        <f>+oferta!B149*HTOCOEF!B149</f>
        <v>1195240</v>
      </c>
      <c r="C149" s="65">
        <f>+oferta!C149*HTOCOEF!C149</f>
        <v>210964</v>
      </c>
      <c r="D149" s="65">
        <f>+oferta!D149*HTOCOEF!D149</f>
        <v>37760</v>
      </c>
      <c r="E149" s="65">
        <f>+oferta!E149*HTOCOEF!E149</f>
        <v>263936</v>
      </c>
      <c r="F149" s="65">
        <f>+oferta!F149*HTOCOEF!F149</f>
        <v>175968</v>
      </c>
      <c r="G149" s="65">
        <f>+oferta!G149*HTOCOEF!G149</f>
        <v>109628</v>
      </c>
      <c r="H149" s="65">
        <f>+oferta!H149*HTOCOEF!H149</f>
        <v>122286</v>
      </c>
      <c r="I149" s="68">
        <f>+oferta!I149*HTOCOEF!I149</f>
        <v>53.01</v>
      </c>
      <c r="J149" s="68">
        <f>+oferta!J149*HTOCOEF!J149</f>
        <v>48.55</v>
      </c>
      <c r="K149" s="68">
        <f>+oferta!K149*HTOCOEF!K149</f>
        <v>53.26</v>
      </c>
      <c r="L149" s="68">
        <f>+oferta!L149*HTOCOEF!L149</f>
        <v>76.430000000000007</v>
      </c>
      <c r="M149" s="68">
        <f>+oferta!M149*HTOCOEF!M149</f>
        <v>52.41</v>
      </c>
      <c r="N149" s="68">
        <f>+oferta!N149*HTOCOEF!N149</f>
        <v>52.51</v>
      </c>
      <c r="O149" s="68">
        <f>+oferta!O149*HTOCOEF!O149</f>
        <v>53.68</v>
      </c>
      <c r="P149" s="65">
        <f>+oferta!P149*HTOCOEF!P149</f>
        <v>174153</v>
      </c>
      <c r="Q149" s="65">
        <f>+oferta!Q149*HTOCOEF!Q149</f>
        <v>27862</v>
      </c>
      <c r="R149" s="65">
        <f>+oferta!R149*HTOCOEF!R149</f>
        <v>6572</v>
      </c>
      <c r="S149" s="65">
        <f>+oferta!S149*HTOCOEF!S149</f>
        <v>56647</v>
      </c>
      <c r="T149" s="65">
        <f>+oferta!T149*HTOCOEF!T149</f>
        <v>24565</v>
      </c>
      <c r="U149" s="65">
        <f>+oferta!U149*HTOCOEF!U149</f>
        <v>13199</v>
      </c>
      <c r="V149" s="65">
        <f>+oferta!V149*HTOCOEF!V149</f>
        <v>15216</v>
      </c>
      <c r="W149" s="65">
        <f>+oferta!W149*HTOCOEF!W149</f>
        <v>17904</v>
      </c>
      <c r="X149" s="65">
        <f>+oferta!X149*HTOCOEF!X149</f>
        <v>26117</v>
      </c>
      <c r="Y149" s="65">
        <f>+oferta!Y149*HTOCOEF!Y149</f>
        <v>11535</v>
      </c>
      <c r="Z149" s="65">
        <f>+oferta!Z149*HTOCOEF!Z149</f>
        <v>29305</v>
      </c>
      <c r="AA149" s="65">
        <f>+oferta!AA149*HTOCOEF!AA149</f>
        <v>8956</v>
      </c>
      <c r="AB149" s="65">
        <f>+oferta!AB149*HTOCOEF!AB149</f>
        <v>7523</v>
      </c>
      <c r="AC149" s="65">
        <f>+oferta!AC149*HTOCOEF!AC149</f>
        <v>75007</v>
      </c>
      <c r="AD149" s="65">
        <f>+oferta!AD149*HTOCOEF!AD149</f>
        <v>34617</v>
      </c>
      <c r="AE149" s="68">
        <f>+oferta!AE149*HTOCOEF!AE149</f>
        <v>33.93</v>
      </c>
      <c r="AF149" s="68">
        <f>+oferta!AF149*HTOCOEF!AF149</f>
        <v>41.3</v>
      </c>
      <c r="AG149" s="68">
        <f>+oferta!AG149*HTOCOEF!AG149</f>
        <v>44.53</v>
      </c>
      <c r="AH149" s="68">
        <f>+oferta!AH149*HTOCOEF!AH149</f>
        <v>50.43</v>
      </c>
      <c r="AI149" s="68">
        <f>+oferta!AI149*HTOCOEF!AI149</f>
        <v>36.94</v>
      </c>
      <c r="AJ149" s="68">
        <f>+oferta!AJ149*HTOCOEF!AJ149</f>
        <v>30.23</v>
      </c>
      <c r="AK149" s="68">
        <f>+oferta!AK149*HTOCOEF!AK149</f>
        <v>53.31</v>
      </c>
      <c r="AL149" s="68">
        <f>+oferta!AL149*HTOCOEF!AL149</f>
        <v>58.03</v>
      </c>
      <c r="AM149" s="65">
        <f>+oferta!AM149*HTOCOEF!AM149</f>
        <v>1745</v>
      </c>
      <c r="AN149" s="65">
        <f>+oferta!AN149*HTOCOEF!AN149</f>
        <v>3418</v>
      </c>
      <c r="AO149" s="65">
        <f>+oferta!AO149*HTOCOEF!AO149</f>
        <v>1318</v>
      </c>
      <c r="AP149" s="65">
        <f>+oferta!AP149*HTOCOEF!AP149</f>
        <v>3289</v>
      </c>
      <c r="AQ149" s="65">
        <f>+oferta!AQ149*HTOCOEF!AQ149</f>
        <v>901</v>
      </c>
      <c r="AR149" s="65">
        <f>+oferta!AR149*HTOCOEF!AR149</f>
        <v>850</v>
      </c>
      <c r="AS149" s="65">
        <f>+oferta!AS149*HTOCOEF!AS149</f>
        <v>11445</v>
      </c>
      <c r="AT149" s="65">
        <f>+oferta!AT149*HTOCOEF!AT149</f>
        <v>4896</v>
      </c>
    </row>
    <row r="150" spans="1:91" s="59" customFormat="1" x14ac:dyDescent="0.3">
      <c r="A150" s="64" t="s">
        <v>359</v>
      </c>
      <c r="B150" s="65">
        <f>+oferta!B150*HTOCOEF!B150</f>
        <v>1417245</v>
      </c>
      <c r="C150" s="65">
        <f>+oferta!C150*HTOCOEF!C150</f>
        <v>260168</v>
      </c>
      <c r="D150" s="65">
        <f>+oferta!D150*HTOCOEF!D150</f>
        <v>103755</v>
      </c>
      <c r="E150" s="65">
        <f>+oferta!E150*HTOCOEF!E150</f>
        <v>264023</v>
      </c>
      <c r="F150" s="65">
        <f>+oferta!F150*HTOCOEF!F150</f>
        <v>223340</v>
      </c>
      <c r="G150" s="65">
        <f>+oferta!G150*HTOCOEF!G150</f>
        <v>133160</v>
      </c>
      <c r="H150" s="65">
        <f>+oferta!H150*HTOCOEF!H150</f>
        <v>122534</v>
      </c>
      <c r="I150" s="68">
        <f>+oferta!I150*HTOCOEF!I150</f>
        <v>55.11</v>
      </c>
      <c r="J150" s="68">
        <f>+oferta!J150*HTOCOEF!J150</f>
        <v>51.68</v>
      </c>
      <c r="K150" s="68">
        <f>+oferta!K150*HTOCOEF!K150</f>
        <v>51.88</v>
      </c>
      <c r="L150" s="68">
        <f>+oferta!L150*HTOCOEF!L150</f>
        <v>76.739999999999995</v>
      </c>
      <c r="M150" s="68">
        <f>+oferta!M150*HTOCOEF!M150</f>
        <v>52.18</v>
      </c>
      <c r="N150" s="68">
        <f>+oferta!N150*HTOCOEF!N150</f>
        <v>57.86</v>
      </c>
      <c r="O150" s="68">
        <f>+oferta!O150*HTOCOEF!O150</f>
        <v>58.92</v>
      </c>
      <c r="P150" s="65">
        <f>+oferta!P150*HTOCOEF!P150</f>
        <v>207423</v>
      </c>
      <c r="Q150" s="65">
        <f>+oferta!Q150*HTOCOEF!Q150</f>
        <v>35434</v>
      </c>
      <c r="R150" s="65">
        <f>+oferta!R150*HTOCOEF!R150</f>
        <v>17797</v>
      </c>
      <c r="S150" s="65">
        <f>+oferta!S150*HTOCOEF!S150</f>
        <v>57154</v>
      </c>
      <c r="T150" s="65">
        <f>+oferta!T150*HTOCOEF!T150</f>
        <v>30156</v>
      </c>
      <c r="U150" s="65">
        <f>+oferta!U150*HTOCOEF!U150</f>
        <v>16627</v>
      </c>
      <c r="V150" s="65">
        <f>+oferta!V150*HTOCOEF!V150</f>
        <v>15454</v>
      </c>
      <c r="W150" s="65">
        <f>+oferta!W150*HTOCOEF!W150</f>
        <v>23505</v>
      </c>
      <c r="X150" s="65">
        <f>+oferta!X150*HTOCOEF!X150</f>
        <v>36404</v>
      </c>
      <c r="Y150" s="65">
        <f>+oferta!Y150*HTOCOEF!Y150</f>
        <v>11505</v>
      </c>
      <c r="Z150" s="65">
        <f>+oferta!Z150*HTOCOEF!Z150</f>
        <v>31892</v>
      </c>
      <c r="AA150" s="65">
        <f>+oferta!AA150*HTOCOEF!AA150</f>
        <v>18352</v>
      </c>
      <c r="AB150" s="65">
        <f>+oferta!AB150*HTOCOEF!AB150</f>
        <v>8250</v>
      </c>
      <c r="AC150" s="65">
        <f>+oferta!AC150*HTOCOEF!AC150</f>
        <v>95255</v>
      </c>
      <c r="AD150" s="65">
        <f>+oferta!AD150*HTOCOEF!AD150</f>
        <v>35006</v>
      </c>
      <c r="AE150" s="68">
        <f>+oferta!AE150*HTOCOEF!AE150</f>
        <v>38.72</v>
      </c>
      <c r="AF150" s="68">
        <f>+oferta!AF150*HTOCOEF!AF150</f>
        <v>41.44</v>
      </c>
      <c r="AG150" s="68">
        <f>+oferta!AG150*HTOCOEF!AG150</f>
        <v>52.08</v>
      </c>
      <c r="AH150" s="68">
        <f>+oferta!AH150*HTOCOEF!AH150</f>
        <v>51.15</v>
      </c>
      <c r="AI150" s="68">
        <f>+oferta!AI150*HTOCOEF!AI150</f>
        <v>41.86</v>
      </c>
      <c r="AJ150" s="68">
        <f>+oferta!AJ150*HTOCOEF!AJ150</f>
        <v>36.31</v>
      </c>
      <c r="AK150" s="68">
        <f>+oferta!AK150*HTOCOEF!AK150</f>
        <v>57.33</v>
      </c>
      <c r="AL150" s="68">
        <f>+oferta!AL150*HTOCOEF!AL150</f>
        <v>64.77</v>
      </c>
      <c r="AM150" s="65">
        <f>+oferta!AM150*HTOCOEF!AM150</f>
        <v>2423</v>
      </c>
      <c r="AN150" s="65">
        <f>+oferta!AN150*HTOCOEF!AN150</f>
        <v>5186</v>
      </c>
      <c r="AO150" s="65">
        <f>+oferta!AO150*HTOCOEF!AO150</f>
        <v>1299</v>
      </c>
      <c r="AP150" s="65">
        <f>+oferta!AP150*HTOCOEF!AP150</f>
        <v>3833</v>
      </c>
      <c r="AQ150" s="65">
        <f>+oferta!AQ150*HTOCOEF!AQ150</f>
        <v>2143</v>
      </c>
      <c r="AR150" s="65">
        <f>+oferta!AR150*HTOCOEF!AR150</f>
        <v>996</v>
      </c>
      <c r="AS150" s="65">
        <f>+oferta!AS150*HTOCOEF!AS150</f>
        <v>14416</v>
      </c>
      <c r="AT150" s="65">
        <f>+oferta!AT150*HTOCOEF!AT150</f>
        <v>5137</v>
      </c>
    </row>
    <row r="151" spans="1:91" s="59" customFormat="1" x14ac:dyDescent="0.3">
      <c r="A151" s="64" t="s">
        <v>360</v>
      </c>
      <c r="B151" s="65">
        <f>+oferta!B151*HTOCOEF!B151</f>
        <v>1570144</v>
      </c>
      <c r="C151" s="65">
        <f>+oferta!C151*HTOCOEF!C151</f>
        <v>289050</v>
      </c>
      <c r="D151" s="65">
        <f>+oferta!D151*HTOCOEF!D151</f>
        <v>167998</v>
      </c>
      <c r="E151" s="65">
        <f>+oferta!E151*HTOCOEF!E151</f>
        <v>261099</v>
      </c>
      <c r="F151" s="65">
        <f>+oferta!F151*HTOCOEF!F151</f>
        <v>262793</v>
      </c>
      <c r="G151" s="65">
        <f>+oferta!G151*HTOCOEF!G151</f>
        <v>139305</v>
      </c>
      <c r="H151" s="65">
        <f>+oferta!H151*HTOCOEF!H151</f>
        <v>123637</v>
      </c>
      <c r="I151" s="68">
        <f>+oferta!I151*HTOCOEF!I151</f>
        <v>56.65</v>
      </c>
      <c r="J151" s="68">
        <f>+oferta!J151*HTOCOEF!J151</f>
        <v>54.87</v>
      </c>
      <c r="K151" s="68">
        <f>+oferta!K151*HTOCOEF!K151</f>
        <v>66.84</v>
      </c>
      <c r="L151" s="68">
        <f>+oferta!L151*HTOCOEF!L151</f>
        <v>69.78</v>
      </c>
      <c r="M151" s="68">
        <f>+oferta!M151*HTOCOEF!M151</f>
        <v>55.32</v>
      </c>
      <c r="N151" s="68">
        <f>+oferta!N151*HTOCOEF!N151</f>
        <v>59.42</v>
      </c>
      <c r="O151" s="68">
        <f>+oferta!O151*HTOCOEF!O151</f>
        <v>61.4</v>
      </c>
      <c r="P151" s="65">
        <f>+oferta!P151*HTOCOEF!P151</f>
        <v>233647</v>
      </c>
      <c r="Q151" s="65">
        <f>+oferta!Q151*HTOCOEF!Q151</f>
        <v>40745</v>
      </c>
      <c r="R151" s="65">
        <f>+oferta!R151*HTOCOEF!R151</f>
        <v>30987</v>
      </c>
      <c r="S151" s="65">
        <f>+oferta!S151*HTOCOEF!S151</f>
        <v>56659</v>
      </c>
      <c r="T151" s="65">
        <f>+oferta!T151*HTOCOEF!T151</f>
        <v>35485</v>
      </c>
      <c r="U151" s="65">
        <f>+oferta!U151*HTOCOEF!U151</f>
        <v>17602</v>
      </c>
      <c r="V151" s="65">
        <f>+oferta!V151*HTOCOEF!V151</f>
        <v>15651</v>
      </c>
      <c r="W151" s="65">
        <f>+oferta!W151*HTOCOEF!W151</f>
        <v>29323</v>
      </c>
      <c r="X151" s="65">
        <f>+oferta!X151*HTOCOEF!X151</f>
        <v>49114</v>
      </c>
      <c r="Y151" s="65">
        <f>+oferta!Y151*HTOCOEF!Y151</f>
        <v>11781</v>
      </c>
      <c r="Z151" s="65">
        <f>+oferta!Z151*HTOCOEF!Z151</f>
        <v>32591</v>
      </c>
      <c r="AA151" s="65">
        <f>+oferta!AA151*HTOCOEF!AA151</f>
        <v>22407</v>
      </c>
      <c r="AB151" s="65">
        <f>+oferta!AB151*HTOCOEF!AB151</f>
        <v>8450</v>
      </c>
      <c r="AC151" s="65">
        <f>+oferta!AC151*HTOCOEF!AC151</f>
        <v>99664</v>
      </c>
      <c r="AD151" s="65">
        <f>+oferta!AD151*HTOCOEF!AD151</f>
        <v>35719</v>
      </c>
      <c r="AE151" s="68">
        <f>+oferta!AE151*HTOCOEF!AE151</f>
        <v>38.92</v>
      </c>
      <c r="AF151" s="68">
        <f>+oferta!AF151*HTOCOEF!AF151</f>
        <v>43.95</v>
      </c>
      <c r="AG151" s="68">
        <f>+oferta!AG151*HTOCOEF!AG151</f>
        <v>54.07</v>
      </c>
      <c r="AH151" s="68">
        <f>+oferta!AH151*HTOCOEF!AH151</f>
        <v>52.01</v>
      </c>
      <c r="AI151" s="68">
        <f>+oferta!AI151*HTOCOEF!AI151</f>
        <v>45.58</v>
      </c>
      <c r="AJ151" s="68">
        <f>+oferta!AJ151*HTOCOEF!AJ151</f>
        <v>38.659999999999997</v>
      </c>
      <c r="AK151" s="68">
        <f>+oferta!AK151*HTOCOEF!AK151</f>
        <v>63.82</v>
      </c>
      <c r="AL151" s="68">
        <f>+oferta!AL151*HTOCOEF!AL151</f>
        <v>70.569999999999993</v>
      </c>
      <c r="AM151" s="65">
        <f>+oferta!AM151*HTOCOEF!AM151</f>
        <v>2953</v>
      </c>
      <c r="AN151" s="65">
        <f>+oferta!AN151*HTOCOEF!AN151</f>
        <v>7621</v>
      </c>
      <c r="AO151" s="65">
        <f>+oferta!AO151*HTOCOEF!AO151</f>
        <v>1402</v>
      </c>
      <c r="AP151" s="65">
        <f>+oferta!AP151*HTOCOEF!AP151</f>
        <v>3843</v>
      </c>
      <c r="AQ151" s="65">
        <f>+oferta!AQ151*HTOCOEF!AQ151</f>
        <v>2777</v>
      </c>
      <c r="AR151" s="65">
        <f>+oferta!AR151*HTOCOEF!AR151</f>
        <v>1002</v>
      </c>
      <c r="AS151" s="65">
        <f>+oferta!AS151*HTOCOEF!AS151</f>
        <v>15836</v>
      </c>
      <c r="AT151" s="65">
        <f>+oferta!AT151*HTOCOEF!AT151</f>
        <v>5311</v>
      </c>
    </row>
    <row r="152" spans="1:91" s="59" customFormat="1" x14ac:dyDescent="0.3">
      <c r="A152" s="64" t="s">
        <v>361</v>
      </c>
      <c r="B152" s="65">
        <f>+oferta!B152*HTOCOEF!B152</f>
        <v>1841419</v>
      </c>
      <c r="C152" s="65">
        <f>+oferta!C152*HTOCOEF!C152</f>
        <v>305882</v>
      </c>
      <c r="D152" s="65">
        <f>+oferta!D152*HTOCOEF!D152</f>
        <v>362990</v>
      </c>
      <c r="E152" s="65">
        <f>+oferta!E152*HTOCOEF!E152</f>
        <v>258895</v>
      </c>
      <c r="F152" s="65">
        <f>+oferta!F152*HTOCOEF!F152</f>
        <v>314187</v>
      </c>
      <c r="G152" s="65">
        <f>+oferta!G152*HTOCOEF!G152</f>
        <v>143531</v>
      </c>
      <c r="H152" s="65">
        <f>+oferta!H152*HTOCOEF!H152</f>
        <v>124357</v>
      </c>
      <c r="I152" s="68">
        <f>+oferta!I152*HTOCOEF!I152</f>
        <v>61.36</v>
      </c>
      <c r="J152" s="68">
        <f>+oferta!J152*HTOCOEF!J152</f>
        <v>58.65</v>
      </c>
      <c r="K152" s="68">
        <f>+oferta!K152*HTOCOEF!K152</f>
        <v>70.900000000000006</v>
      </c>
      <c r="L152" s="68">
        <f>+oferta!L152*HTOCOEF!L152</f>
        <v>66.55</v>
      </c>
      <c r="M152" s="68">
        <f>+oferta!M152*HTOCOEF!M152</f>
        <v>62.63</v>
      </c>
      <c r="N152" s="68">
        <f>+oferta!N152*HTOCOEF!N152</f>
        <v>64.3</v>
      </c>
      <c r="O152" s="68">
        <f>+oferta!O152*HTOCOEF!O152</f>
        <v>63.89</v>
      </c>
      <c r="P152" s="65">
        <f>+oferta!P152*HTOCOEF!P152</f>
        <v>280473</v>
      </c>
      <c r="Q152" s="65">
        <f>+oferta!Q152*HTOCOEF!Q152</f>
        <v>45979</v>
      </c>
      <c r="R152" s="65">
        <f>+oferta!R152*HTOCOEF!R152</f>
        <v>63995</v>
      </c>
      <c r="S152" s="65">
        <f>+oferta!S152*HTOCOEF!S152</f>
        <v>56030</v>
      </c>
      <c r="T152" s="65">
        <f>+oferta!T152*HTOCOEF!T152</f>
        <v>41917</v>
      </c>
      <c r="U152" s="65">
        <f>+oferta!U152*HTOCOEF!U152</f>
        <v>18464</v>
      </c>
      <c r="V152" s="65">
        <f>+oferta!V152*HTOCOEF!V152</f>
        <v>15998</v>
      </c>
      <c r="W152" s="65">
        <f>+oferta!W152*HTOCOEF!W152</f>
        <v>37072</v>
      </c>
      <c r="X152" s="65">
        <f>+oferta!X152*HTOCOEF!X152</f>
        <v>51767</v>
      </c>
      <c r="Y152" s="65">
        <f>+oferta!Y152*HTOCOEF!Y152</f>
        <v>11787</v>
      </c>
      <c r="Z152" s="65">
        <f>+oferta!Z152*HTOCOEF!Z152</f>
        <v>31296</v>
      </c>
      <c r="AA152" s="65">
        <f>+oferta!AA152*HTOCOEF!AA152</f>
        <v>27854</v>
      </c>
      <c r="AB152" s="65">
        <f>+oferta!AB152*HTOCOEF!AB152</f>
        <v>8557</v>
      </c>
      <c r="AC152" s="65">
        <f>+oferta!AC152*HTOCOEF!AC152</f>
        <v>102096</v>
      </c>
      <c r="AD152" s="65">
        <f>+oferta!AD152*HTOCOEF!AD152</f>
        <v>35453</v>
      </c>
      <c r="AE152" s="68">
        <f>+oferta!AE152*HTOCOEF!AE152</f>
        <v>42.14</v>
      </c>
      <c r="AF152" s="68">
        <f>+oferta!AF152*HTOCOEF!AF152</f>
        <v>55.07</v>
      </c>
      <c r="AG152" s="68">
        <f>+oferta!AG152*HTOCOEF!AG152</f>
        <v>57.27</v>
      </c>
      <c r="AH152" s="68">
        <f>+oferta!AH152*HTOCOEF!AH152</f>
        <v>54.71</v>
      </c>
      <c r="AI152" s="68">
        <f>+oferta!AI152*HTOCOEF!AI152</f>
        <v>47.71</v>
      </c>
      <c r="AJ152" s="68">
        <f>+oferta!AJ152*HTOCOEF!AJ152</f>
        <v>37.56</v>
      </c>
      <c r="AK152" s="68">
        <f>+oferta!AK152*HTOCOEF!AK152</f>
        <v>68.790000000000006</v>
      </c>
      <c r="AL152" s="68">
        <f>+oferta!AL152*HTOCOEF!AL152</f>
        <v>69.540000000000006</v>
      </c>
      <c r="AM152" s="65">
        <f>+oferta!AM152*HTOCOEF!AM152</f>
        <v>3889</v>
      </c>
      <c r="AN152" s="65">
        <f>+oferta!AN152*HTOCOEF!AN152</f>
        <v>8857</v>
      </c>
      <c r="AO152" s="65">
        <f>+oferta!AO152*HTOCOEF!AO152</f>
        <v>1543</v>
      </c>
      <c r="AP152" s="65">
        <f>+oferta!AP152*HTOCOEF!AP152</f>
        <v>3781</v>
      </c>
      <c r="AQ152" s="65">
        <f>+oferta!AQ152*HTOCOEF!AQ152</f>
        <v>3816</v>
      </c>
      <c r="AR152" s="65">
        <f>+oferta!AR152*HTOCOEF!AR152</f>
        <v>1041</v>
      </c>
      <c r="AS152" s="65">
        <f>+oferta!AS152*HTOCOEF!AS152</f>
        <v>17758</v>
      </c>
      <c r="AT152" s="65">
        <f>+oferta!AT152*HTOCOEF!AT152</f>
        <v>5294</v>
      </c>
    </row>
    <row r="153" spans="1:91" s="59" customFormat="1" x14ac:dyDescent="0.3">
      <c r="A153" s="64" t="s">
        <v>362</v>
      </c>
      <c r="B153" s="65">
        <f>+oferta!B153*HTOCOEF!B153</f>
        <v>1899826</v>
      </c>
      <c r="C153" s="61">
        <v>314796</v>
      </c>
      <c r="D153" s="65">
        <f>+oferta!D153*HTOCOEF!D153</f>
        <v>375707</v>
      </c>
      <c r="E153" s="65">
        <f>+oferta!E153*HTOCOEF!E153</f>
        <v>259771</v>
      </c>
      <c r="F153" s="65">
        <f>+oferta!F153*HTOCOEF!F153</f>
        <v>336234</v>
      </c>
      <c r="G153" s="65">
        <f>+oferta!G153*HTOCOEF!G153</f>
        <v>147957</v>
      </c>
      <c r="H153" s="65">
        <f>+oferta!H153*HTOCOEF!H153</f>
        <v>123836</v>
      </c>
      <c r="I153" s="68">
        <f>+oferta!I153*HTOCOEF!I153</f>
        <v>65.19</v>
      </c>
      <c r="J153" s="67">
        <v>60.12764835004257</v>
      </c>
      <c r="K153" s="68">
        <f>+oferta!K153*HTOCOEF!K153</f>
        <v>80.69</v>
      </c>
      <c r="L153" s="68">
        <f>+oferta!L153*HTOCOEF!L153</f>
        <v>71.81</v>
      </c>
      <c r="M153" s="68">
        <f>+oferta!M153*HTOCOEF!M153</f>
        <v>66.36</v>
      </c>
      <c r="N153" s="68">
        <f>+oferta!N153*HTOCOEF!N153</f>
        <v>67.28</v>
      </c>
      <c r="O153" s="68">
        <f>+oferta!O153*HTOCOEF!O153</f>
        <v>62.44</v>
      </c>
      <c r="P153" s="65">
        <f>+oferta!P153*HTOCOEF!P153</f>
        <v>298500</v>
      </c>
      <c r="Q153" s="61">
        <v>48861</v>
      </c>
      <c r="R153" s="65">
        <f>+oferta!R153*HTOCOEF!R153</f>
        <v>69737</v>
      </c>
      <c r="S153" s="65">
        <f>+oferta!S153*HTOCOEF!S153</f>
        <v>56263</v>
      </c>
      <c r="T153" s="65">
        <f>+oferta!T153*HTOCOEF!T153</f>
        <v>46968</v>
      </c>
      <c r="U153" s="65">
        <f>+oferta!U153*HTOCOEF!U153</f>
        <v>20260</v>
      </c>
      <c r="V153" s="65">
        <f>+oferta!V153*HTOCOEF!V153</f>
        <v>16069</v>
      </c>
      <c r="W153" s="61">
        <v>41957</v>
      </c>
      <c r="X153" s="61">
        <v>52577</v>
      </c>
      <c r="Y153" s="61">
        <v>11729</v>
      </c>
      <c r="Z153" s="61">
        <v>32541</v>
      </c>
      <c r="AA153" s="61">
        <v>28868</v>
      </c>
      <c r="AB153" s="61">
        <v>8377</v>
      </c>
      <c r="AC153" s="61">
        <v>104093</v>
      </c>
      <c r="AD153" s="61">
        <v>34654</v>
      </c>
      <c r="AE153" s="67">
        <v>49.5</v>
      </c>
      <c r="AF153" s="67">
        <v>62.18</v>
      </c>
      <c r="AG153" s="67">
        <v>46.08</v>
      </c>
      <c r="AH153" s="67">
        <v>52.27</v>
      </c>
      <c r="AI153" s="67">
        <v>58.56</v>
      </c>
      <c r="AJ153" s="67">
        <v>34.47</v>
      </c>
      <c r="AK153" s="67">
        <v>69.489999999999995</v>
      </c>
      <c r="AL153" s="67">
        <v>61.4</v>
      </c>
      <c r="AM153" s="61">
        <v>4943</v>
      </c>
      <c r="AN153" s="61">
        <v>9556</v>
      </c>
      <c r="AO153" s="61">
        <v>1401</v>
      </c>
      <c r="AP153" s="61">
        <v>3800</v>
      </c>
      <c r="AQ153" s="61">
        <v>4887</v>
      </c>
      <c r="AR153" s="61">
        <v>1046</v>
      </c>
      <c r="AS153" s="61">
        <v>18036</v>
      </c>
      <c r="AT153" s="61">
        <v>5192</v>
      </c>
    </row>
    <row r="154" spans="1:91" s="59" customFormat="1" x14ac:dyDescent="0.3">
      <c r="A154" s="64" t="s">
        <v>363</v>
      </c>
      <c r="B154" s="65">
        <f>+oferta!B154*HTOCOEF!B154</f>
        <v>1927831</v>
      </c>
      <c r="C154" s="65">
        <f>+oferta!C154*HTOCOEF!C154</f>
        <v>316331</v>
      </c>
      <c r="D154" s="65">
        <f>+oferta!D154*HTOCOEF!D154</f>
        <v>378260</v>
      </c>
      <c r="E154" s="65">
        <f>+oferta!E154*HTOCOEF!E154</f>
        <v>263087</v>
      </c>
      <c r="F154" s="65">
        <f>+oferta!F154*HTOCOEF!F154</f>
        <v>342518</v>
      </c>
      <c r="G154" s="65">
        <f>+oferta!G154*HTOCOEF!G154</f>
        <v>150069</v>
      </c>
      <c r="H154" s="65">
        <f>+oferta!H154*HTOCOEF!H154</f>
        <v>123264</v>
      </c>
      <c r="I154" s="68">
        <f>+oferta!I154*HTOCOEF!I154</f>
        <v>70.099999999999994</v>
      </c>
      <c r="J154" s="68">
        <f>+oferta!J154*HTOCOEF!J154</f>
        <v>64.58</v>
      </c>
      <c r="K154" s="68">
        <f>+oferta!K154*HTOCOEF!K154</f>
        <v>87.06</v>
      </c>
      <c r="L154" s="68">
        <f>+oferta!L154*HTOCOEF!L154</f>
        <v>75.61</v>
      </c>
      <c r="M154" s="68">
        <f>+oferta!M154*HTOCOEF!M154</f>
        <v>73.02</v>
      </c>
      <c r="N154" s="68">
        <f>+oferta!N154*HTOCOEF!N154</f>
        <v>72.36</v>
      </c>
      <c r="O154" s="68">
        <f>+oferta!O154*HTOCOEF!O154</f>
        <v>59.87</v>
      </c>
      <c r="P154" s="65">
        <f>+oferta!P154*HTOCOEF!P154</f>
        <v>311648</v>
      </c>
      <c r="Q154" s="65">
        <f>+oferta!Q154*HTOCOEF!Q154</f>
        <v>52218</v>
      </c>
      <c r="R154" s="65">
        <f>+oferta!R154*HTOCOEF!R154</f>
        <v>72683</v>
      </c>
      <c r="S154" s="65">
        <f>+oferta!S154*HTOCOEF!S154</f>
        <v>57386</v>
      </c>
      <c r="T154" s="65">
        <f>+oferta!T154*HTOCOEF!T154</f>
        <v>49008</v>
      </c>
      <c r="U154" s="65">
        <f>+oferta!U154*HTOCOEF!U154</f>
        <v>21201</v>
      </c>
      <c r="V154" s="65">
        <f>+oferta!V154*HTOCOEF!V154</f>
        <v>15719</v>
      </c>
      <c r="W154" s="65">
        <f>+oferta!W154*HTOCOEF!W154</f>
        <v>43088</v>
      </c>
      <c r="X154" s="65">
        <f>+oferta!X154*HTOCOEF!X154</f>
        <v>53448</v>
      </c>
      <c r="Y154" s="65">
        <f>+oferta!Y154*HTOCOEF!Y154</f>
        <v>10562</v>
      </c>
      <c r="Z154" s="65">
        <f>+oferta!Z154*HTOCOEF!Z154</f>
        <v>32166</v>
      </c>
      <c r="AA154" s="65">
        <f>+oferta!AA154*HTOCOEF!AA154</f>
        <v>29122</v>
      </c>
      <c r="AB154" s="65">
        <f>+oferta!AB154*HTOCOEF!AB154</f>
        <v>8371</v>
      </c>
      <c r="AC154" s="65">
        <f>+oferta!AC154*HTOCOEF!AC154</f>
        <v>104929</v>
      </c>
      <c r="AD154" s="65">
        <f>+oferta!AD154*HTOCOEF!AD154</f>
        <v>34645</v>
      </c>
      <c r="AE154" s="68">
        <f>+oferta!AE154*HTOCOEF!AE154</f>
        <v>62.14</v>
      </c>
      <c r="AF154" s="68">
        <f>+oferta!AF154*HTOCOEF!AF154</f>
        <v>72.11</v>
      </c>
      <c r="AG154" s="68">
        <f>+oferta!AG154*HTOCOEF!AG154</f>
        <v>39.01</v>
      </c>
      <c r="AH154" s="68">
        <f>+oferta!AH154*HTOCOEF!AH154</f>
        <v>52.3</v>
      </c>
      <c r="AI154" s="68">
        <f>+oferta!AI154*HTOCOEF!AI154</f>
        <v>70.03</v>
      </c>
      <c r="AJ154" s="68">
        <f>+oferta!AJ154*HTOCOEF!AJ154</f>
        <v>32.119999999999997</v>
      </c>
      <c r="AK154" s="68">
        <f>+oferta!AK154*HTOCOEF!AK154</f>
        <v>72.81</v>
      </c>
      <c r="AL154" s="68">
        <f>+oferta!AL154*HTOCOEF!AL154</f>
        <v>53.58</v>
      </c>
      <c r="AM154" s="65">
        <f>+oferta!AM154*HTOCOEF!AM154</f>
        <v>5776</v>
      </c>
      <c r="AN154" s="65">
        <f>+oferta!AN154*HTOCOEF!AN154</f>
        <v>10526</v>
      </c>
      <c r="AO154" s="65">
        <f>+oferta!AO154*HTOCOEF!AO154</f>
        <v>1300</v>
      </c>
      <c r="AP154" s="65">
        <f>+oferta!AP154*HTOCOEF!AP154</f>
        <v>3986</v>
      </c>
      <c r="AQ154" s="65">
        <f>+oferta!AQ154*HTOCOEF!AQ154</f>
        <v>5542</v>
      </c>
      <c r="AR154" s="65">
        <f>+oferta!AR154*HTOCOEF!AR154</f>
        <v>1046</v>
      </c>
      <c r="AS154" s="65">
        <f>+oferta!AS154*HTOCOEF!AS154</f>
        <v>18880</v>
      </c>
      <c r="AT154" s="65">
        <f>+oferta!AT154*HTOCOEF!AT154</f>
        <v>5162</v>
      </c>
    </row>
    <row r="155" spans="1:91" s="59" customFormat="1" x14ac:dyDescent="0.3">
      <c r="A155" s="60" t="s">
        <v>364</v>
      </c>
      <c r="B155" s="65">
        <f>+oferta!B155*HTOCOEF!B155</f>
        <v>1927444</v>
      </c>
      <c r="C155" s="65">
        <f>+oferta!C155*HTOCOEF!C155</f>
        <v>317321</v>
      </c>
      <c r="D155" s="65">
        <f>+oferta!D155*HTOCOEF!D155</f>
        <v>378667</v>
      </c>
      <c r="E155" s="65">
        <f>+oferta!E155*HTOCOEF!E155</f>
        <v>263714</v>
      </c>
      <c r="F155" s="65">
        <f>+oferta!F155*HTOCOEF!F155</f>
        <v>339237</v>
      </c>
      <c r="G155" s="65">
        <f>+oferta!G155*HTOCOEF!G155</f>
        <v>152074</v>
      </c>
      <c r="H155" s="65">
        <f>+oferta!H155*HTOCOEF!H155</f>
        <v>120313</v>
      </c>
      <c r="I155" s="68">
        <f>+oferta!I155*HTOCOEF!I155</f>
        <v>75.540000000000006</v>
      </c>
      <c r="J155" s="68">
        <f>+oferta!J155*HTOCOEF!J155</f>
        <v>71.5</v>
      </c>
      <c r="K155" s="68">
        <f>+oferta!K155*HTOCOEF!K155</f>
        <v>89.65</v>
      </c>
      <c r="L155" s="68">
        <f>+oferta!L155*HTOCOEF!L155</f>
        <v>80.31</v>
      </c>
      <c r="M155" s="68">
        <f>+oferta!M155*HTOCOEF!M155</f>
        <v>79.540000000000006</v>
      </c>
      <c r="N155" s="68">
        <f>+oferta!N155*HTOCOEF!N155</f>
        <v>77.84</v>
      </c>
      <c r="O155" s="68">
        <f>+oferta!O155*HTOCOEF!O155</f>
        <v>53.84</v>
      </c>
      <c r="P155" s="65">
        <f>+oferta!P155*HTOCOEF!P155</f>
        <v>315937</v>
      </c>
      <c r="Q155" s="65">
        <f>+oferta!Q155*HTOCOEF!Q155</f>
        <v>53122</v>
      </c>
      <c r="R155" s="65">
        <f>+oferta!R155*HTOCOEF!R155</f>
        <v>74011</v>
      </c>
      <c r="S155" s="65">
        <f>+oferta!S155*HTOCOEF!S155</f>
        <v>58057</v>
      </c>
      <c r="T155" s="65">
        <f>+oferta!T155*HTOCOEF!T155</f>
        <v>49716</v>
      </c>
      <c r="U155" s="65">
        <f>+oferta!U155*HTOCOEF!U155</f>
        <v>21580</v>
      </c>
      <c r="V155" s="65">
        <f>+oferta!V155*HTOCOEF!V155</f>
        <v>15344</v>
      </c>
      <c r="W155" s="65">
        <f>+oferta!W155*HTOCOEF!W155</f>
        <v>43253</v>
      </c>
      <c r="X155" s="65">
        <f>+oferta!X155*HTOCOEF!X155</f>
        <v>52910</v>
      </c>
      <c r="Y155" s="65">
        <f>+oferta!Y155*HTOCOEF!Y155</f>
        <v>10699</v>
      </c>
      <c r="Z155" s="65">
        <f>+oferta!Z155*HTOCOEF!Z155</f>
        <v>32646</v>
      </c>
      <c r="AA155" s="65">
        <f>+oferta!AA155*HTOCOEF!AA155</f>
        <v>29512</v>
      </c>
      <c r="AB155" s="65">
        <f>+oferta!AB155*HTOCOEF!AB155</f>
        <v>8450</v>
      </c>
      <c r="AC155" s="65">
        <f>+oferta!AC155*HTOCOEF!AC155</f>
        <v>105304</v>
      </c>
      <c r="AD155" s="65">
        <f>+oferta!AD155*HTOCOEF!AD155</f>
        <v>34548</v>
      </c>
      <c r="AE155" s="68">
        <f>+oferta!AE155*HTOCOEF!AE155</f>
        <v>70.89</v>
      </c>
      <c r="AF155" s="68">
        <f>+oferta!AF155*HTOCOEF!AF155</f>
        <v>78.739999999999995</v>
      </c>
      <c r="AG155" s="68">
        <f>+oferta!AG155*HTOCOEF!AG155</f>
        <v>43.2</v>
      </c>
      <c r="AH155" s="68">
        <f>+oferta!AH155*HTOCOEF!AH155</f>
        <v>58.97</v>
      </c>
      <c r="AI155" s="68">
        <f>+oferta!AI155*HTOCOEF!AI155</f>
        <v>76.099999999999994</v>
      </c>
      <c r="AJ155" s="68">
        <f>+oferta!AJ155*HTOCOEF!AJ155</f>
        <v>41.43</v>
      </c>
      <c r="AK155" s="68">
        <f>+oferta!AK155*HTOCOEF!AK155</f>
        <v>79.81</v>
      </c>
      <c r="AL155" s="68">
        <f>+oferta!AL155*HTOCOEF!AL155</f>
        <v>59.92</v>
      </c>
      <c r="AM155" s="65">
        <f>+oferta!AM155*HTOCOEF!AM155</f>
        <v>6095</v>
      </c>
      <c r="AN155" s="65">
        <f>+oferta!AN155*HTOCOEF!AN155</f>
        <v>10349</v>
      </c>
      <c r="AO155" s="65">
        <f>+oferta!AO155*HTOCOEF!AO155</f>
        <v>1205</v>
      </c>
      <c r="AP155" s="65">
        <f>+oferta!AP155*HTOCOEF!AP155</f>
        <v>4146</v>
      </c>
      <c r="AQ155" s="65">
        <f>+oferta!AQ155*HTOCOEF!AQ155</f>
        <v>5517</v>
      </c>
      <c r="AR155" s="65">
        <f>+oferta!AR155*HTOCOEF!AR155</f>
        <v>1057</v>
      </c>
      <c r="AS155" s="65">
        <f>+oferta!AS155*HTOCOEF!AS155</f>
        <v>19506</v>
      </c>
      <c r="AT155" s="65">
        <f>+oferta!AT155*HTOCOEF!AT155</f>
        <v>5247</v>
      </c>
    </row>
    <row r="156" spans="1:91" s="59" customFormat="1" x14ac:dyDescent="0.3">
      <c r="A156" s="60" t="s">
        <v>365</v>
      </c>
      <c r="B156" s="65">
        <f>+oferta!B156*HTOCOEF!B156</f>
        <v>1909834</v>
      </c>
      <c r="C156" s="65">
        <f>+oferta!C156*HTOCOEF!C156</f>
        <v>316309</v>
      </c>
      <c r="D156" s="65">
        <f>+oferta!D156*HTOCOEF!D156</f>
        <v>376393</v>
      </c>
      <c r="E156" s="65">
        <f>+oferta!E156*HTOCOEF!E156</f>
        <v>265225</v>
      </c>
      <c r="F156" s="65">
        <f>+oferta!F156*HTOCOEF!F156</f>
        <v>332740</v>
      </c>
      <c r="G156" s="65">
        <f>+oferta!G156*HTOCOEF!G156</f>
        <v>149864</v>
      </c>
      <c r="H156" s="65">
        <f>+oferta!H156*HTOCOEF!H156</f>
        <v>124915</v>
      </c>
      <c r="I156" s="68">
        <f>+oferta!I156*HTOCOEF!I156</f>
        <v>66.69</v>
      </c>
      <c r="J156" s="68">
        <f>+oferta!J156*HTOCOEF!J156</f>
        <v>62.86</v>
      </c>
      <c r="K156" s="68">
        <f>+oferta!K156*HTOCOEF!K156</f>
        <v>80.39</v>
      </c>
      <c r="L156" s="68">
        <f>+oferta!L156*HTOCOEF!L156</f>
        <v>74.16</v>
      </c>
      <c r="M156" s="68">
        <f>+oferta!M156*HTOCOEF!M156</f>
        <v>65.349999999999994</v>
      </c>
      <c r="N156" s="68">
        <f>+oferta!N156*HTOCOEF!N156</f>
        <v>68.7</v>
      </c>
      <c r="O156" s="68">
        <f>+oferta!O156*HTOCOEF!O156</f>
        <v>61.53</v>
      </c>
      <c r="P156" s="65">
        <f>+oferta!P156*HTOCOEF!P156</f>
        <v>304693</v>
      </c>
      <c r="Q156" s="65">
        <f>+oferta!Q156*HTOCOEF!Q156</f>
        <v>51184</v>
      </c>
      <c r="R156" s="65">
        <f>+oferta!R156*HTOCOEF!R156</f>
        <v>71102</v>
      </c>
      <c r="S156" s="65">
        <f>+oferta!S156*HTOCOEF!S156</f>
        <v>58173</v>
      </c>
      <c r="T156" s="65">
        <f>+oferta!T156*HTOCOEF!T156</f>
        <v>46457</v>
      </c>
      <c r="U156" s="65">
        <f>+oferta!U156*HTOCOEF!U156</f>
        <v>20357</v>
      </c>
      <c r="V156" s="65">
        <f>+oferta!V156*HTOCOEF!V156</f>
        <v>15936</v>
      </c>
      <c r="W156" s="65">
        <f>+oferta!W156*HTOCOEF!W156</f>
        <v>41147</v>
      </c>
      <c r="X156" s="65">
        <f>+oferta!X156*HTOCOEF!X156</f>
        <v>51732</v>
      </c>
      <c r="Y156" s="65">
        <f>+oferta!Y156*HTOCOEF!Y156</f>
        <v>11551</v>
      </c>
      <c r="Z156" s="65">
        <f>+oferta!Z156*HTOCOEF!Z156</f>
        <v>32840</v>
      </c>
      <c r="AA156" s="65">
        <f>+oferta!AA156*HTOCOEF!AA156</f>
        <v>28816</v>
      </c>
      <c r="AB156" s="65">
        <f>+oferta!AB156*HTOCOEF!AB156</f>
        <v>8442</v>
      </c>
      <c r="AC156" s="65">
        <f>+oferta!AC156*HTOCOEF!AC156</f>
        <v>106362</v>
      </c>
      <c r="AD156" s="65">
        <f>+oferta!AD156*HTOCOEF!AD156</f>
        <v>35418</v>
      </c>
      <c r="AE156" s="68">
        <f>+oferta!AE156*HTOCOEF!AE156</f>
        <v>52.23</v>
      </c>
      <c r="AF156" s="68">
        <f>+oferta!AF156*HTOCOEF!AF156</f>
        <v>63.56</v>
      </c>
      <c r="AG156" s="68">
        <f>+oferta!AG156*HTOCOEF!AG156</f>
        <v>51.57</v>
      </c>
      <c r="AH156" s="68">
        <f>+oferta!AH156*HTOCOEF!AH156</f>
        <v>57.12</v>
      </c>
      <c r="AI156" s="68">
        <f>+oferta!AI156*HTOCOEF!AI156</f>
        <v>60.93</v>
      </c>
      <c r="AJ156" s="68">
        <f>+oferta!AJ156*HTOCOEF!AJ156</f>
        <v>38.29</v>
      </c>
      <c r="AK156" s="68">
        <f>+oferta!AK156*HTOCOEF!AK156</f>
        <v>71.7</v>
      </c>
      <c r="AL156" s="68">
        <f>+oferta!AL156*HTOCOEF!AL156</f>
        <v>64.03</v>
      </c>
      <c r="AM156" s="65">
        <f>+oferta!AM156*HTOCOEF!AM156</f>
        <v>5085</v>
      </c>
      <c r="AN156" s="65">
        <f>+oferta!AN156*HTOCOEF!AN156</f>
        <v>9687</v>
      </c>
      <c r="AO156" s="65">
        <f>+oferta!AO156*HTOCOEF!AO156</f>
        <v>1394</v>
      </c>
      <c r="AP156" s="65">
        <f>+oferta!AP156*HTOCOEF!AP156</f>
        <v>4049</v>
      </c>
      <c r="AQ156" s="65">
        <f>+oferta!AQ156*HTOCOEF!AQ156</f>
        <v>5052</v>
      </c>
      <c r="AR156" s="65">
        <f>+oferta!AR156*HTOCOEF!AR156</f>
        <v>1064</v>
      </c>
      <c r="AS156" s="65">
        <f>+oferta!AS156*HTOCOEF!AS156</f>
        <v>19459</v>
      </c>
      <c r="AT156" s="65">
        <f>+oferta!AT156*HTOCOEF!AT156</f>
        <v>5394</v>
      </c>
    </row>
    <row r="157" spans="1:91" s="59" customFormat="1" x14ac:dyDescent="0.3">
      <c r="A157" s="60" t="s">
        <v>366</v>
      </c>
      <c r="B157" s="65">
        <f>+oferta!B157*HTOCOEF!B157</f>
        <v>1738297</v>
      </c>
      <c r="C157" s="65">
        <f>+oferta!C157*HTOCOEF!C157</f>
        <v>280731</v>
      </c>
      <c r="D157" s="65">
        <f>+oferta!D157*HTOCOEF!D157</f>
        <v>321031</v>
      </c>
      <c r="E157" s="65">
        <f>+oferta!E157*HTOCOEF!E157</f>
        <v>265994</v>
      </c>
      <c r="F157" s="65">
        <f>+oferta!F157*HTOCOEF!F157</f>
        <v>277795</v>
      </c>
      <c r="G157" s="65">
        <f>+oferta!G157*HTOCOEF!G157</f>
        <v>139867</v>
      </c>
      <c r="H157" s="65">
        <f>+oferta!H157*HTOCOEF!H157</f>
        <v>124416</v>
      </c>
      <c r="I157" s="68">
        <f>+oferta!I157*HTOCOEF!I157</f>
        <v>61.75</v>
      </c>
      <c r="J157" s="68">
        <f>+oferta!J157*HTOCOEF!J157</f>
        <v>58.27</v>
      </c>
      <c r="K157" s="68">
        <f>+oferta!K157*HTOCOEF!K157</f>
        <v>68.959999999999994</v>
      </c>
      <c r="L157" s="68">
        <f>+oferta!L157*HTOCOEF!L157</f>
        <v>76.61</v>
      </c>
      <c r="M157" s="68">
        <f>+oferta!M157*HTOCOEF!M157</f>
        <v>59.6</v>
      </c>
      <c r="N157" s="68">
        <f>+oferta!N157*HTOCOEF!N157</f>
        <v>60.97</v>
      </c>
      <c r="O157" s="68">
        <f>+oferta!O157*HTOCOEF!O157</f>
        <v>64.739999999999995</v>
      </c>
      <c r="P157" s="65">
        <f>+oferta!P157*HTOCOEF!P157</f>
        <v>271208</v>
      </c>
      <c r="Q157" s="65">
        <f>+oferta!Q157*HTOCOEF!Q157</f>
        <v>43313</v>
      </c>
      <c r="R157" s="65">
        <f>+oferta!R157*HTOCOEF!R157</f>
        <v>56779</v>
      </c>
      <c r="S157" s="65">
        <f>+oferta!S157*HTOCOEF!S157</f>
        <v>58948</v>
      </c>
      <c r="T157" s="65">
        <f>+oferta!T157*HTOCOEF!T157</f>
        <v>38884</v>
      </c>
      <c r="U157" s="65">
        <f>+oferta!U157*HTOCOEF!U157</f>
        <v>17953</v>
      </c>
      <c r="V157" s="65">
        <f>+oferta!V157*HTOCOEF!V157</f>
        <v>16119</v>
      </c>
      <c r="W157" s="65">
        <f>+oferta!W157*HTOCOEF!W157</f>
        <v>25702</v>
      </c>
      <c r="X157" s="65">
        <f>+oferta!X157*HTOCOEF!X157</f>
        <v>47646</v>
      </c>
      <c r="Y157" s="65">
        <f>+oferta!Y157*HTOCOEF!Y157</f>
        <v>11566</v>
      </c>
      <c r="Z157" s="65">
        <f>+oferta!Z157*HTOCOEF!Z157</f>
        <v>31725</v>
      </c>
      <c r="AA157" s="65">
        <f>+oferta!AA157*HTOCOEF!AA157</f>
        <v>17645</v>
      </c>
      <c r="AB157" s="65">
        <f>+oferta!AB157*HTOCOEF!AB157</f>
        <v>8297</v>
      </c>
      <c r="AC157" s="65">
        <f>+oferta!AC157*HTOCOEF!AC157</f>
        <v>102436</v>
      </c>
      <c r="AD157" s="65">
        <f>+oferta!AD157*HTOCOEF!AD157</f>
        <v>35715</v>
      </c>
      <c r="AE157" s="68">
        <f>+oferta!AE157*HTOCOEF!AE157</f>
        <v>39.15</v>
      </c>
      <c r="AF157" s="68">
        <f>+oferta!AF157*HTOCOEF!AF157</f>
        <v>50.63</v>
      </c>
      <c r="AG157" s="68">
        <f>+oferta!AG157*HTOCOEF!AG157</f>
        <v>56.08</v>
      </c>
      <c r="AH157" s="68">
        <f>+oferta!AH157*HTOCOEF!AH157</f>
        <v>56.51</v>
      </c>
      <c r="AI157" s="68">
        <f>+oferta!AI157*HTOCOEF!AI157</f>
        <v>46.27</v>
      </c>
      <c r="AJ157" s="68">
        <f>+oferta!AJ157*HTOCOEF!AJ157</f>
        <v>39.18</v>
      </c>
      <c r="AK157" s="68">
        <f>+oferta!AK157*HTOCOEF!AK157</f>
        <v>67.45</v>
      </c>
      <c r="AL157" s="68">
        <f>+oferta!AL157*HTOCOEF!AL157</f>
        <v>68.510000000000005</v>
      </c>
      <c r="AM157" s="65">
        <f>+oferta!AM157*HTOCOEF!AM157</f>
        <v>2764</v>
      </c>
      <c r="AN157" s="65">
        <f>+oferta!AN157*HTOCOEF!AN157</f>
        <v>8662</v>
      </c>
      <c r="AO157" s="65">
        <f>+oferta!AO157*HTOCOEF!AO157</f>
        <v>1362</v>
      </c>
      <c r="AP157" s="65">
        <f>+oferta!AP157*HTOCOEF!AP157</f>
        <v>3865</v>
      </c>
      <c r="AQ157" s="65">
        <f>+oferta!AQ157*HTOCOEF!AQ157</f>
        <v>2477</v>
      </c>
      <c r="AR157" s="65">
        <f>+oferta!AR157*HTOCOEF!AR157</f>
        <v>1039</v>
      </c>
      <c r="AS157" s="65">
        <f>+oferta!AS157*HTOCOEF!AS157</f>
        <v>17744</v>
      </c>
      <c r="AT157" s="65">
        <f>+oferta!AT157*HTOCOEF!AT157</f>
        <v>5400</v>
      </c>
    </row>
    <row r="158" spans="1:91" s="59" customFormat="1" x14ac:dyDescent="0.3">
      <c r="A158" s="60" t="s">
        <v>367</v>
      </c>
      <c r="B158" s="65">
        <f>+oferta!B158*HTOCOEF!B158</f>
        <v>1237728</v>
      </c>
      <c r="C158" s="65">
        <f>+oferta!C158*HTOCOEF!C158</f>
        <v>212294</v>
      </c>
      <c r="D158" s="65">
        <f>+oferta!D158*HTOCOEF!D158</f>
        <v>28452</v>
      </c>
      <c r="E158" s="65">
        <f>+oferta!E158*HTOCOEF!E158</f>
        <v>265434</v>
      </c>
      <c r="F158" s="65">
        <f>+oferta!F158*HTOCOEF!F158</f>
        <v>183832</v>
      </c>
      <c r="G158" s="65">
        <f>+oferta!G158*HTOCOEF!G158</f>
        <v>121658</v>
      </c>
      <c r="H158" s="65">
        <f>+oferta!H158*HTOCOEF!H158</f>
        <v>123718</v>
      </c>
      <c r="I158" s="68">
        <f>+oferta!I158*HTOCOEF!I158</f>
        <v>53.4</v>
      </c>
      <c r="J158" s="68">
        <f>+oferta!J158*HTOCOEF!J158</f>
        <v>47.8</v>
      </c>
      <c r="K158" s="68">
        <f>+oferta!K158*HTOCOEF!K158</f>
        <v>47.69</v>
      </c>
      <c r="L158" s="68">
        <f>+oferta!L158*HTOCOEF!L158</f>
        <v>75.5</v>
      </c>
      <c r="M158" s="68">
        <f>+oferta!M158*HTOCOEF!M158</f>
        <v>49.09</v>
      </c>
      <c r="N158" s="68">
        <f>+oferta!N158*HTOCOEF!N158</f>
        <v>51.76</v>
      </c>
      <c r="O158" s="68">
        <f>+oferta!O158*HTOCOEF!O158</f>
        <v>60.83</v>
      </c>
      <c r="P158" s="65">
        <f>+oferta!P158*HTOCOEF!P158</f>
        <v>189380</v>
      </c>
      <c r="Q158" s="65">
        <f>+oferta!Q158*HTOCOEF!Q158</f>
        <v>30419</v>
      </c>
      <c r="R158" s="65">
        <f>+oferta!R158*HTOCOEF!R158</f>
        <v>6003</v>
      </c>
      <c r="S158" s="65">
        <f>+oferta!S158*HTOCOEF!S158</f>
        <v>59562</v>
      </c>
      <c r="T158" s="65">
        <f>+oferta!T158*HTOCOEF!T158</f>
        <v>27217</v>
      </c>
      <c r="U158" s="65">
        <f>+oferta!U158*HTOCOEF!U158</f>
        <v>15354</v>
      </c>
      <c r="V158" s="65">
        <f>+oferta!V158*HTOCOEF!V158</f>
        <v>15754</v>
      </c>
      <c r="W158" s="65">
        <f>+oferta!W158*HTOCOEF!W158</f>
        <v>13528</v>
      </c>
      <c r="X158" s="65">
        <f>+oferta!X158*HTOCOEF!X158</f>
        <v>27592</v>
      </c>
      <c r="Y158" s="65">
        <f>+oferta!Y158*HTOCOEF!Y158</f>
        <v>11504</v>
      </c>
      <c r="Z158" s="65">
        <f>+oferta!Z158*HTOCOEF!Z158</f>
        <v>28973</v>
      </c>
      <c r="AA158" s="65">
        <f>+oferta!AA158*HTOCOEF!AA158</f>
        <v>9545</v>
      </c>
      <c r="AB158" s="65">
        <f>+oferta!AB158*HTOCOEF!AB158</f>
        <v>8282</v>
      </c>
      <c r="AC158" s="65">
        <f>+oferta!AC158*HTOCOEF!AC158</f>
        <v>77548</v>
      </c>
      <c r="AD158" s="65">
        <f>+oferta!AD158*HTOCOEF!AD158</f>
        <v>35323</v>
      </c>
      <c r="AE158" s="68">
        <f>+oferta!AE158*HTOCOEF!AE158</f>
        <v>30.39</v>
      </c>
      <c r="AF158" s="68">
        <f>+oferta!AF158*HTOCOEF!AF158</f>
        <v>41.04</v>
      </c>
      <c r="AG158" s="68">
        <f>+oferta!AG158*HTOCOEF!AG158</f>
        <v>47.6</v>
      </c>
      <c r="AH158" s="68">
        <f>+oferta!AH158*HTOCOEF!AH158</f>
        <v>48.88</v>
      </c>
      <c r="AI158" s="68">
        <f>+oferta!AI158*HTOCOEF!AI158</f>
        <v>38.4</v>
      </c>
      <c r="AJ158" s="68">
        <f>+oferta!AJ158*HTOCOEF!AJ158</f>
        <v>34.85</v>
      </c>
      <c r="AK158" s="68">
        <f>+oferta!AK158*HTOCOEF!AK158</f>
        <v>49.81</v>
      </c>
      <c r="AL158" s="68">
        <f>+oferta!AL158*HTOCOEF!AL158</f>
        <v>60.08</v>
      </c>
      <c r="AM158" s="65">
        <f>+oferta!AM158*HTOCOEF!AM158</f>
        <v>1299</v>
      </c>
      <c r="AN158" s="65">
        <f>+oferta!AN158*HTOCOEF!AN158</f>
        <v>3915</v>
      </c>
      <c r="AO158" s="65">
        <f>+oferta!AO158*HTOCOEF!AO158</f>
        <v>1357</v>
      </c>
      <c r="AP158" s="65">
        <f>+oferta!AP158*HTOCOEF!AP158</f>
        <v>3424</v>
      </c>
      <c r="AQ158" s="65">
        <f>+oferta!AQ158*HTOCOEF!AQ158</f>
        <v>1162</v>
      </c>
      <c r="AR158" s="65">
        <f>+oferta!AR158*HTOCOEF!AR158</f>
        <v>1011</v>
      </c>
      <c r="AS158" s="65">
        <f>+oferta!AS158*HTOCOEF!AS158</f>
        <v>13022</v>
      </c>
      <c r="AT158" s="65">
        <f>+oferta!AT158*HTOCOEF!AT158</f>
        <v>5229</v>
      </c>
    </row>
    <row r="159" spans="1:91" s="59" customFormat="1" x14ac:dyDescent="0.3">
      <c r="A159" s="60" t="s">
        <v>368</v>
      </c>
      <c r="B159" s="65">
        <f>+oferta!B159*HTOCOEF!B159</f>
        <v>1177797</v>
      </c>
      <c r="C159" s="65">
        <f>+oferta!C159*HTOCOEF!C159</f>
        <v>195378</v>
      </c>
      <c r="D159" s="65">
        <f>+oferta!D159*HTOCOEF!D159</f>
        <v>22777</v>
      </c>
      <c r="E159" s="65">
        <f>+oferta!E159*HTOCOEF!E159</f>
        <v>268606</v>
      </c>
      <c r="F159" s="65">
        <f>+oferta!F159*HTOCOEF!F159</f>
        <v>176389</v>
      </c>
      <c r="G159" s="65">
        <f>+oferta!G159*HTOCOEF!G159</f>
        <v>113042</v>
      </c>
      <c r="H159" s="65">
        <f>+oferta!H159*HTOCOEF!H159</f>
        <v>122931</v>
      </c>
      <c r="I159" s="68">
        <f>+oferta!I159*HTOCOEF!I159</f>
        <v>48.85</v>
      </c>
      <c r="J159" s="68">
        <f>+oferta!J159*HTOCOEF!J159</f>
        <v>41.09</v>
      </c>
      <c r="K159" s="68">
        <f>+oferta!K159*HTOCOEF!K159</f>
        <v>43.93</v>
      </c>
      <c r="L159" s="68">
        <f>+oferta!L159*HTOCOEF!L159</f>
        <v>70.64</v>
      </c>
      <c r="M159" s="68">
        <f>+oferta!M159*HTOCOEF!M159</f>
        <v>45.1</v>
      </c>
      <c r="N159" s="68">
        <f>+oferta!N159*HTOCOEF!N159</f>
        <v>44.3</v>
      </c>
      <c r="O159" s="68">
        <f>+oferta!O159*HTOCOEF!O159</f>
        <v>56.16</v>
      </c>
      <c r="P159" s="65">
        <f>+oferta!P159*HTOCOEF!P159</f>
        <v>180577</v>
      </c>
      <c r="Q159" s="65">
        <f>+oferta!Q159*HTOCOEF!Q159</f>
        <v>27204</v>
      </c>
      <c r="R159" s="65">
        <f>+oferta!R159*HTOCOEF!R159</f>
        <v>4673</v>
      </c>
      <c r="S159" s="65">
        <f>+oferta!S159*HTOCOEF!S159</f>
        <v>60271</v>
      </c>
      <c r="T159" s="65">
        <f>+oferta!T159*HTOCOEF!T159</f>
        <v>26015</v>
      </c>
      <c r="U159" s="65">
        <f>+oferta!U159*HTOCOEF!U159</f>
        <v>14502</v>
      </c>
      <c r="V159" s="65">
        <f>+oferta!V159*HTOCOEF!V159</f>
        <v>15654</v>
      </c>
      <c r="W159" s="65">
        <f>+oferta!W159*HTOCOEF!W159</f>
        <v>14216</v>
      </c>
      <c r="X159" s="65">
        <f>+oferta!X159*HTOCOEF!X159</f>
        <v>25193</v>
      </c>
      <c r="Y159" s="65">
        <f>+oferta!Y159*HTOCOEF!Y159</f>
        <v>11357</v>
      </c>
      <c r="Z159" s="65">
        <f>+oferta!Z159*HTOCOEF!Z159</f>
        <v>27912</v>
      </c>
      <c r="AA159" s="65">
        <f>+oferta!AA159*HTOCOEF!AA159</f>
        <v>7232</v>
      </c>
      <c r="AB159" s="65">
        <f>+oferta!AB159*HTOCOEF!AB159</f>
        <v>7807</v>
      </c>
      <c r="AC159" s="65">
        <f>+oferta!AC159*HTOCOEF!AC159</f>
        <v>66283</v>
      </c>
      <c r="AD159" s="65">
        <f>+oferta!AD159*HTOCOEF!AD159</f>
        <v>35378</v>
      </c>
      <c r="AE159" s="68">
        <f>+oferta!AE159*HTOCOEF!AE159</f>
        <v>27.12</v>
      </c>
      <c r="AF159" s="68">
        <f>+oferta!AF159*HTOCOEF!AF159</f>
        <v>31.27</v>
      </c>
      <c r="AG159" s="68">
        <f>+oferta!AG159*HTOCOEF!AG159</f>
        <v>41</v>
      </c>
      <c r="AH159" s="68">
        <f>+oferta!AH159*HTOCOEF!AH159</f>
        <v>43.91</v>
      </c>
      <c r="AI159" s="68">
        <f>+oferta!AI159*HTOCOEF!AI159</f>
        <v>30.19</v>
      </c>
      <c r="AJ159" s="68">
        <f>+oferta!AJ159*HTOCOEF!AJ159</f>
        <v>30.09</v>
      </c>
      <c r="AK159" s="68">
        <f>+oferta!AK159*HTOCOEF!AK159</f>
        <v>43.11</v>
      </c>
      <c r="AL159" s="68">
        <f>+oferta!AL159*HTOCOEF!AL159</f>
        <v>52.38</v>
      </c>
      <c r="AM159" s="65">
        <f>+oferta!AM159*HTOCOEF!AM159</f>
        <v>1444</v>
      </c>
      <c r="AN159" s="65">
        <f>+oferta!AN159*HTOCOEF!AN159</f>
        <v>3634</v>
      </c>
      <c r="AO159" s="65">
        <f>+oferta!AO159*HTOCOEF!AO159</f>
        <v>1328</v>
      </c>
      <c r="AP159" s="65">
        <f>+oferta!AP159*HTOCOEF!AP159</f>
        <v>3385</v>
      </c>
      <c r="AQ159" s="65">
        <f>+oferta!AQ159*HTOCOEF!AQ159</f>
        <v>786</v>
      </c>
      <c r="AR159" s="65">
        <f>+oferta!AR159*HTOCOEF!AR159</f>
        <v>958</v>
      </c>
      <c r="AS159" s="65">
        <f>+oferta!AS159*HTOCOEF!AS159</f>
        <v>10464</v>
      </c>
      <c r="AT159" s="65">
        <f>+oferta!AT159*HTOCOEF!AT159</f>
        <v>5205</v>
      </c>
    </row>
    <row r="160" spans="1:91" s="59" customFormat="1" x14ac:dyDescent="0.3">
      <c r="A160" s="64" t="s">
        <v>375</v>
      </c>
      <c r="B160" s="65">
        <f>+oferta!B160*HTOCOEF!B160</f>
        <v>1125988</v>
      </c>
      <c r="C160" s="65">
        <f>+oferta!C160*HTOCOEF!C160</f>
        <v>182357</v>
      </c>
      <c r="D160" s="65">
        <f>+oferta!D160*HTOCOEF!D160</f>
        <v>21094</v>
      </c>
      <c r="E160" s="65">
        <f>+oferta!E160*HTOCOEF!E160</f>
        <v>264925</v>
      </c>
      <c r="F160" s="65">
        <f>+oferta!F160*HTOCOEF!F160</f>
        <v>172011</v>
      </c>
      <c r="G160" s="65">
        <f>+oferta!G160*HTOCOEF!G160</f>
        <v>102658</v>
      </c>
      <c r="H160" s="65">
        <f>+oferta!H160*HTOCOEF!H160</f>
        <v>122887</v>
      </c>
      <c r="I160" s="68">
        <f>+oferta!I160*HTOCOEF!I160</f>
        <v>47.98</v>
      </c>
      <c r="J160" s="68">
        <f>+oferta!J160*HTOCOEF!J160</f>
        <v>39.909999999999997</v>
      </c>
      <c r="K160" s="68">
        <f>+oferta!K160*HTOCOEF!K160</f>
        <v>36.28</v>
      </c>
      <c r="L160" s="68">
        <f>+oferta!L160*HTOCOEF!L160</f>
        <v>75.2</v>
      </c>
      <c r="M160" s="68">
        <f>+oferta!M160*HTOCOEF!M160</f>
        <v>44.53</v>
      </c>
      <c r="N160" s="68">
        <f>+oferta!N160*HTOCOEF!N160</f>
        <v>44.35</v>
      </c>
      <c r="O160" s="68">
        <f>+oferta!O160*HTOCOEF!O160</f>
        <v>51.04</v>
      </c>
      <c r="P160" s="65">
        <f>+oferta!P160*HTOCOEF!P160</f>
        <v>174173</v>
      </c>
      <c r="Q160" s="65">
        <f>+oferta!Q160*HTOCOEF!Q160</f>
        <v>25422</v>
      </c>
      <c r="R160" s="65">
        <f>+oferta!R160*HTOCOEF!R160</f>
        <v>3966</v>
      </c>
      <c r="S160" s="65">
        <f>+oferta!S160*HTOCOEF!S160</f>
        <v>59942</v>
      </c>
      <c r="T160" s="65">
        <f>+oferta!T160*HTOCOEF!T160</f>
        <v>25999</v>
      </c>
      <c r="U160" s="65">
        <f>+oferta!U160*HTOCOEF!U160</f>
        <v>12829</v>
      </c>
      <c r="V160" s="65">
        <f>+oferta!V160*HTOCOEF!V160</f>
        <v>16492</v>
      </c>
      <c r="W160" s="65">
        <f>+oferta!W160*HTOCOEF!W160</f>
        <v>10814</v>
      </c>
      <c r="X160" s="65">
        <f>+oferta!X160*HTOCOEF!X160</f>
        <v>21460</v>
      </c>
      <c r="Y160" s="65">
        <f>+oferta!Y160*HTOCOEF!Y160</f>
        <v>10900</v>
      </c>
      <c r="Z160" s="65">
        <f>+oferta!Z160*HTOCOEF!Z160</f>
        <v>27477</v>
      </c>
      <c r="AA160" s="65">
        <f>+oferta!AA160*HTOCOEF!AA160</f>
        <v>6372</v>
      </c>
      <c r="AB160" s="65">
        <f>+oferta!AB160*HTOCOEF!AB160</f>
        <v>7044</v>
      </c>
      <c r="AC160" s="65">
        <f>+oferta!AC160*HTOCOEF!AC160</f>
        <v>63189</v>
      </c>
      <c r="AD160" s="65">
        <f>+oferta!AD160*HTOCOEF!AD160</f>
        <v>35101</v>
      </c>
      <c r="AE160" s="68">
        <f>+oferta!AE160*HTOCOEF!AE160</f>
        <v>27.03</v>
      </c>
      <c r="AF160" s="68">
        <f>+oferta!AF160*HTOCOEF!AF160</f>
        <v>33.729999999999997</v>
      </c>
      <c r="AG160" s="68">
        <f>+oferta!AG160*HTOCOEF!AG160</f>
        <v>38.9</v>
      </c>
      <c r="AH160" s="68">
        <f>+oferta!AH160*HTOCOEF!AH160</f>
        <v>43.04</v>
      </c>
      <c r="AI160" s="68">
        <f>+oferta!AI160*HTOCOEF!AI160</f>
        <v>27.53</v>
      </c>
      <c r="AJ160" s="68">
        <f>+oferta!AJ160*HTOCOEF!AJ160</f>
        <v>26.43</v>
      </c>
      <c r="AK160" s="68">
        <f>+oferta!AK160*HTOCOEF!AK160</f>
        <v>42.75</v>
      </c>
      <c r="AL160" s="68">
        <f>+oferta!AL160*HTOCOEF!AL160</f>
        <v>45.39</v>
      </c>
      <c r="AM160" s="65">
        <f>+oferta!AM160*HTOCOEF!AM160</f>
        <v>1085</v>
      </c>
      <c r="AN160" s="65">
        <f>+oferta!AN160*HTOCOEF!AN160</f>
        <v>2941</v>
      </c>
      <c r="AO160" s="65">
        <f>+oferta!AO160*HTOCOEF!AO160</f>
        <v>1195</v>
      </c>
      <c r="AP160" s="65">
        <f>+oferta!AP160*HTOCOEF!AP160</f>
        <v>3347</v>
      </c>
      <c r="AQ160" s="65">
        <f>+oferta!AQ160*HTOCOEF!AQ160</f>
        <v>667</v>
      </c>
      <c r="AR160" s="65">
        <f>+oferta!AR160*HTOCOEF!AR160</f>
        <v>775</v>
      </c>
      <c r="AS160" s="65">
        <f>+oferta!AS160*HTOCOEF!AS160</f>
        <v>10451</v>
      </c>
      <c r="AT160" s="65">
        <f>+oferta!AT160*HTOCOEF!AT160</f>
        <v>4963</v>
      </c>
    </row>
    <row r="161" spans="1:91" s="59" customFormat="1" x14ac:dyDescent="0.3">
      <c r="A161" s="64" t="s">
        <v>376</v>
      </c>
      <c r="B161" s="65">
        <f>+oferta!B161*HTOCOEF!B161</f>
        <v>1205416</v>
      </c>
      <c r="C161" s="65">
        <f>+oferta!C161*HTOCOEF!C161</f>
        <v>212805</v>
      </c>
      <c r="D161" s="65">
        <f>+oferta!D161*HTOCOEF!D161</f>
        <v>39179</v>
      </c>
      <c r="E161" s="65">
        <f>+oferta!E161*HTOCOEF!E161</f>
        <v>263691</v>
      </c>
      <c r="F161" s="65">
        <f>+oferta!F161*HTOCOEF!F161</f>
        <v>176730</v>
      </c>
      <c r="G161" s="65">
        <f>+oferta!G161*HTOCOEF!G161</f>
        <v>112992</v>
      </c>
      <c r="H161" s="65">
        <f>+oferta!H161*HTOCOEF!H161</f>
        <v>122761</v>
      </c>
      <c r="I161" s="68">
        <f>+oferta!I161*HTOCOEF!I161</f>
        <v>53.9</v>
      </c>
      <c r="J161" s="68">
        <f>+oferta!J161*HTOCOEF!J161</f>
        <v>48.65</v>
      </c>
      <c r="K161" s="68">
        <f>+oferta!K161*HTOCOEF!K161</f>
        <v>56.29</v>
      </c>
      <c r="L161" s="68">
        <f>+oferta!L161*HTOCOEF!L161</f>
        <v>79.47</v>
      </c>
      <c r="M161" s="68">
        <f>+oferta!M161*HTOCOEF!M161</f>
        <v>51.72</v>
      </c>
      <c r="N161" s="68">
        <f>+oferta!N161*HTOCOEF!N161</f>
        <v>51.69</v>
      </c>
      <c r="O161" s="68">
        <f>+oferta!O161*HTOCOEF!O161</f>
        <v>54.96</v>
      </c>
      <c r="P161" s="65">
        <f>+oferta!P161*HTOCOEF!P161</f>
        <v>185169</v>
      </c>
      <c r="Q161" s="65">
        <f>+oferta!Q161*HTOCOEF!Q161</f>
        <v>29061</v>
      </c>
      <c r="R161" s="65">
        <f>+oferta!R161*HTOCOEF!R161</f>
        <v>8030</v>
      </c>
      <c r="S161" s="65">
        <f>+oferta!S161*HTOCOEF!S161</f>
        <v>59584</v>
      </c>
      <c r="T161" s="65">
        <f>+oferta!T161*HTOCOEF!T161</f>
        <v>26943</v>
      </c>
      <c r="U161" s="65">
        <f>+oferta!U161*HTOCOEF!U161</f>
        <v>13906</v>
      </c>
      <c r="V161" s="65">
        <f>+oferta!V161*HTOCOEF!V161</f>
        <v>16587</v>
      </c>
      <c r="W161" s="65">
        <f>+oferta!W161*HTOCOEF!W161</f>
        <v>17231</v>
      </c>
      <c r="X161" s="65">
        <f>+oferta!X161*HTOCOEF!X161</f>
        <v>25570</v>
      </c>
      <c r="Y161" s="65">
        <f>+oferta!Y161*HTOCOEF!Y161</f>
        <v>11202</v>
      </c>
      <c r="Z161" s="65">
        <f>+oferta!Z161*HTOCOEF!Z161</f>
        <v>28859</v>
      </c>
      <c r="AA161" s="65">
        <f>+oferta!AA161*HTOCOEF!AA161</f>
        <v>10257</v>
      </c>
      <c r="AB161" s="65">
        <f>+oferta!AB161*HTOCOEF!AB161</f>
        <v>7479</v>
      </c>
      <c r="AC161" s="65">
        <f>+oferta!AC161*HTOCOEF!AC161</f>
        <v>76740</v>
      </c>
      <c r="AD161" s="65">
        <f>+oferta!AD161*HTOCOEF!AD161</f>
        <v>35467</v>
      </c>
      <c r="AE161" s="68">
        <f>+oferta!AE161*HTOCOEF!AE161</f>
        <v>38.65</v>
      </c>
      <c r="AF161" s="68">
        <f>+oferta!AF161*HTOCOEF!AF161</f>
        <v>40.619999999999997</v>
      </c>
      <c r="AG161" s="68">
        <f>+oferta!AG161*HTOCOEF!AG161</f>
        <v>43.65</v>
      </c>
      <c r="AH161" s="68">
        <f>+oferta!AH161*HTOCOEF!AH161</f>
        <v>52.77</v>
      </c>
      <c r="AI161" s="68">
        <f>+oferta!AI161*HTOCOEF!AI161</f>
        <v>35.97</v>
      </c>
      <c r="AJ161" s="68">
        <f>+oferta!AJ161*HTOCOEF!AJ161</f>
        <v>31.85</v>
      </c>
      <c r="AK161" s="68">
        <f>+oferta!AK161*HTOCOEF!AK161</f>
        <v>53.11</v>
      </c>
      <c r="AL161" s="68">
        <f>+oferta!AL161*HTOCOEF!AL161</f>
        <v>55.07</v>
      </c>
      <c r="AM161" s="65">
        <f>+oferta!AM161*HTOCOEF!AM161</f>
        <v>1779</v>
      </c>
      <c r="AN161" s="65">
        <f>+oferta!AN161*HTOCOEF!AN161</f>
        <v>3422</v>
      </c>
      <c r="AO161" s="65">
        <f>+oferta!AO161*HTOCOEF!AO161</f>
        <v>1249</v>
      </c>
      <c r="AP161" s="65">
        <f>+oferta!AP161*HTOCOEF!AP161</f>
        <v>3536</v>
      </c>
      <c r="AQ161" s="65">
        <f>+oferta!AQ161*HTOCOEF!AQ161</f>
        <v>1054</v>
      </c>
      <c r="AR161" s="65">
        <f>+oferta!AR161*HTOCOEF!AR161</f>
        <v>826</v>
      </c>
      <c r="AS161" s="65">
        <f>+oferta!AS161*HTOCOEF!AS161</f>
        <v>12220</v>
      </c>
      <c r="AT161" s="65">
        <f>+oferta!AT161*HTOCOEF!AT161</f>
        <v>4976</v>
      </c>
    </row>
    <row r="162" spans="1:91" s="59" customFormat="1" x14ac:dyDescent="0.3">
      <c r="A162" s="64" t="s">
        <v>377</v>
      </c>
      <c r="B162" s="65">
        <f>+oferta!B162*HTOCOEF!B162</f>
        <v>1347881</v>
      </c>
      <c r="C162" s="65">
        <f>+oferta!C162*HTOCOEF!C162</f>
        <v>242804</v>
      </c>
      <c r="D162" s="65">
        <f>+oferta!D162*HTOCOEF!D162</f>
        <v>80893</v>
      </c>
      <c r="E162" s="65">
        <f>+oferta!E162*HTOCOEF!E162</f>
        <v>261854</v>
      </c>
      <c r="F162" s="65">
        <f>+oferta!F162*HTOCOEF!F162</f>
        <v>204742</v>
      </c>
      <c r="G162" s="65">
        <f>+oferta!G162*HTOCOEF!G162</f>
        <v>134231</v>
      </c>
      <c r="H162" s="65">
        <f>+oferta!H162*HTOCOEF!H162</f>
        <v>122135</v>
      </c>
      <c r="I162" s="68">
        <f>+oferta!I162*HTOCOEF!I162</f>
        <v>53.04</v>
      </c>
      <c r="J162" s="68">
        <f>+oferta!J162*HTOCOEF!J162</f>
        <v>47.85</v>
      </c>
      <c r="K162" s="68">
        <f>+oferta!K162*HTOCOEF!K162</f>
        <v>56.76</v>
      </c>
      <c r="L162" s="68">
        <f>+oferta!L162*HTOCOEF!L162</f>
        <v>74.849999999999994</v>
      </c>
      <c r="M162" s="68">
        <f>+oferta!M162*HTOCOEF!M162</f>
        <v>50.59</v>
      </c>
      <c r="N162" s="68">
        <f>+oferta!N162*HTOCOEF!N162</f>
        <v>54.25</v>
      </c>
      <c r="O162" s="68">
        <f>+oferta!O162*HTOCOEF!O162</f>
        <v>57.95</v>
      </c>
      <c r="P162" s="65">
        <f>+oferta!P162*HTOCOEF!P162</f>
        <v>205421</v>
      </c>
      <c r="Q162" s="65">
        <f>+oferta!Q162*HTOCOEF!Q162</f>
        <v>34581</v>
      </c>
      <c r="R162" s="65">
        <f>+oferta!R162*HTOCOEF!R162</f>
        <v>14099</v>
      </c>
      <c r="S162" s="65">
        <f>+oferta!S162*HTOCOEF!S162</f>
        <v>59560</v>
      </c>
      <c r="T162" s="65">
        <f>+oferta!T162*HTOCOEF!T162</f>
        <v>29368</v>
      </c>
      <c r="U162" s="65">
        <f>+oferta!U162*HTOCOEF!U162</f>
        <v>16693</v>
      </c>
      <c r="V162" s="65">
        <f>+oferta!V162*HTOCOEF!V162</f>
        <v>16770</v>
      </c>
      <c r="W162" s="65">
        <f>+oferta!W162*HTOCOEF!W162</f>
        <v>20138</v>
      </c>
      <c r="X162" s="65">
        <f>+oferta!X162*HTOCOEF!X162</f>
        <v>29995</v>
      </c>
      <c r="Y162" s="65">
        <f>+oferta!Y162*HTOCOEF!Y162</f>
        <v>11445</v>
      </c>
      <c r="Z162" s="65">
        <f>+oferta!Z162*HTOCOEF!Z162</f>
        <v>32398</v>
      </c>
      <c r="AA162" s="65">
        <f>+oferta!AA162*HTOCOEF!AA162</f>
        <v>15935</v>
      </c>
      <c r="AB162" s="65">
        <f>+oferta!AB162*HTOCOEF!AB162</f>
        <v>8179</v>
      </c>
      <c r="AC162" s="65">
        <f>+oferta!AC162*HTOCOEF!AC162</f>
        <v>89301</v>
      </c>
      <c r="AD162" s="65">
        <f>+oferta!AD162*HTOCOEF!AD162</f>
        <v>35414</v>
      </c>
      <c r="AE162" s="68">
        <f>+oferta!AE162*HTOCOEF!AE162</f>
        <v>39.14</v>
      </c>
      <c r="AF162" s="68">
        <f>+oferta!AF162*HTOCOEF!AF162</f>
        <v>40.1</v>
      </c>
      <c r="AG162" s="68">
        <f>+oferta!AG162*HTOCOEF!AG162</f>
        <v>48.52</v>
      </c>
      <c r="AH162" s="68">
        <f>+oferta!AH162*HTOCOEF!AH162</f>
        <v>48.88</v>
      </c>
      <c r="AI162" s="68">
        <f>+oferta!AI162*HTOCOEF!AI162</f>
        <v>29.11</v>
      </c>
      <c r="AJ162" s="68">
        <f>+oferta!AJ162*HTOCOEF!AJ162</f>
        <v>30.97</v>
      </c>
      <c r="AK162" s="68">
        <f>+oferta!AK162*HTOCOEF!AK162</f>
        <v>52.36</v>
      </c>
      <c r="AL162" s="68">
        <f>+oferta!AL162*HTOCOEF!AL162</f>
        <v>59.18</v>
      </c>
      <c r="AM162" s="65">
        <f>+oferta!AM162*HTOCOEF!AM162</f>
        <v>2187</v>
      </c>
      <c r="AN162" s="65">
        <f>+oferta!AN162*HTOCOEF!AN162</f>
        <v>4348</v>
      </c>
      <c r="AO162" s="65">
        <f>+oferta!AO162*HTOCOEF!AO162</f>
        <v>1390</v>
      </c>
      <c r="AP162" s="65">
        <f>+oferta!AP162*HTOCOEF!AP162</f>
        <v>4150</v>
      </c>
      <c r="AQ162" s="65">
        <f>+oferta!AQ162*HTOCOEF!AQ162</f>
        <v>1790</v>
      </c>
      <c r="AR162" s="65">
        <f>+oferta!AR162*HTOCOEF!AR162</f>
        <v>901</v>
      </c>
      <c r="AS162" s="65">
        <f>+oferta!AS162*HTOCOEF!AS162</f>
        <v>14737</v>
      </c>
      <c r="AT162" s="65">
        <f>+oferta!AT162*HTOCOEF!AT162</f>
        <v>5077</v>
      </c>
    </row>
    <row r="163" spans="1:91" s="59" customFormat="1" x14ac:dyDescent="0.3">
      <c r="A163" s="64" t="s">
        <v>378</v>
      </c>
      <c r="B163" s="65">
        <f>+oferta!B163*HTOCOEF!B163</f>
        <v>1589572</v>
      </c>
      <c r="C163" s="65">
        <f>+oferta!C163*HTOCOEF!C163</f>
        <v>290074</v>
      </c>
      <c r="D163" s="65">
        <f>+oferta!D163*HTOCOEF!D163</f>
        <v>167828</v>
      </c>
      <c r="E163" s="65">
        <f>+oferta!E163*HTOCOEF!E163</f>
        <v>260716</v>
      </c>
      <c r="F163" s="65">
        <f>+oferta!F163*HTOCOEF!F163</f>
        <v>272522</v>
      </c>
      <c r="G163" s="65">
        <f>+oferta!G163*HTOCOEF!G163</f>
        <v>145674</v>
      </c>
      <c r="H163" s="65">
        <f>+oferta!H163*HTOCOEF!H163</f>
        <v>124452</v>
      </c>
      <c r="I163" s="68">
        <f>+oferta!I163*HTOCOEF!I163</f>
        <v>59.6</v>
      </c>
      <c r="J163" s="68">
        <f>+oferta!J163*HTOCOEF!J163</f>
        <v>56.28</v>
      </c>
      <c r="K163" s="68">
        <f>+oferta!K163*HTOCOEF!K163</f>
        <v>71.86</v>
      </c>
      <c r="L163" s="68">
        <f>+oferta!L163*HTOCOEF!L163</f>
        <v>71.36</v>
      </c>
      <c r="M163" s="68">
        <f>+oferta!M163*HTOCOEF!M163</f>
        <v>59.58</v>
      </c>
      <c r="N163" s="68">
        <f>+oferta!N163*HTOCOEF!N163</f>
        <v>59.37</v>
      </c>
      <c r="O163" s="68">
        <f>+oferta!O163*HTOCOEF!O163</f>
        <v>65.040000000000006</v>
      </c>
      <c r="P163" s="65">
        <f>+oferta!P163*HTOCOEF!P163</f>
        <v>247865</v>
      </c>
      <c r="Q163" s="65">
        <f>+oferta!Q163*HTOCOEF!Q163</f>
        <v>42881</v>
      </c>
      <c r="R163" s="65">
        <f>+oferta!R163*HTOCOEF!R163</f>
        <v>33265</v>
      </c>
      <c r="S163" s="65">
        <f>+oferta!S163*HTOCOEF!S163</f>
        <v>59145</v>
      </c>
      <c r="T163" s="65">
        <f>+oferta!T163*HTOCOEF!T163</f>
        <v>38690</v>
      </c>
      <c r="U163" s="65">
        <f>+oferta!U163*HTOCOEF!U163</f>
        <v>18653</v>
      </c>
      <c r="V163" s="65">
        <f>+oferta!V163*HTOCOEF!V163</f>
        <v>17018</v>
      </c>
      <c r="W163" s="65">
        <f>+oferta!W163*HTOCOEF!W163</f>
        <v>28070</v>
      </c>
      <c r="X163" s="65">
        <f>+oferta!X163*HTOCOEF!X163</f>
        <v>48775</v>
      </c>
      <c r="Y163" s="65">
        <f>+oferta!Y163*HTOCOEF!Y163</f>
        <v>11449</v>
      </c>
      <c r="Z163" s="65">
        <f>+oferta!Z163*HTOCOEF!Z163</f>
        <v>33931</v>
      </c>
      <c r="AA163" s="65">
        <f>+oferta!AA163*HTOCOEF!AA163</f>
        <v>22990</v>
      </c>
      <c r="AB163" s="65">
        <f>+oferta!AB163*HTOCOEF!AB163</f>
        <v>8526</v>
      </c>
      <c r="AC163" s="65">
        <f>+oferta!AC163*HTOCOEF!AC163</f>
        <v>100309</v>
      </c>
      <c r="AD163" s="65">
        <f>+oferta!AD163*HTOCOEF!AD163</f>
        <v>36024</v>
      </c>
      <c r="AE163" s="68">
        <f>+oferta!AE163*HTOCOEF!AE163</f>
        <v>45.1</v>
      </c>
      <c r="AF163" s="68">
        <f>+oferta!AF163*HTOCOEF!AF163</f>
        <v>46.52</v>
      </c>
      <c r="AG163" s="68">
        <f>+oferta!AG163*HTOCOEF!AG163</f>
        <v>59.14</v>
      </c>
      <c r="AH163" s="68">
        <f>+oferta!AH163*HTOCOEF!AH163</f>
        <v>54.74</v>
      </c>
      <c r="AI163" s="68">
        <f>+oferta!AI163*HTOCOEF!AI163</f>
        <v>46.29</v>
      </c>
      <c r="AJ163" s="68">
        <f>+oferta!AJ163*HTOCOEF!AJ163</f>
        <v>42.86</v>
      </c>
      <c r="AK163" s="68">
        <f>+oferta!AK163*HTOCOEF!AK163</f>
        <v>63.86</v>
      </c>
      <c r="AL163" s="68">
        <f>+oferta!AL163*HTOCOEF!AL163</f>
        <v>67.16</v>
      </c>
      <c r="AM163" s="65">
        <f>+oferta!AM163*HTOCOEF!AM163</f>
        <v>3131</v>
      </c>
      <c r="AN163" s="65">
        <f>+oferta!AN163*HTOCOEF!AN163</f>
        <v>8358</v>
      </c>
      <c r="AO163" s="65">
        <f>+oferta!AO163*HTOCOEF!AO163</f>
        <v>1357</v>
      </c>
      <c r="AP163" s="65">
        <f>+oferta!AP163*HTOCOEF!AP163</f>
        <v>4184</v>
      </c>
      <c r="AQ163" s="65">
        <f>+oferta!AQ163*HTOCOEF!AQ163</f>
        <v>2853</v>
      </c>
      <c r="AR163" s="65">
        <f>+oferta!AR163*HTOCOEF!AR163</f>
        <v>957</v>
      </c>
      <c r="AS163" s="65">
        <f>+oferta!AS163*HTOCOEF!AS163</f>
        <v>16701</v>
      </c>
      <c r="AT163" s="65">
        <f>+oferta!AT163*HTOCOEF!AT163</f>
        <v>5338</v>
      </c>
    </row>
    <row r="164" spans="1:91" s="59" customFormat="1" x14ac:dyDescent="0.3">
      <c r="A164" s="64" t="s">
        <v>379</v>
      </c>
      <c r="B164" s="65">
        <f>+oferta!B164*HTOCOEF!B164</f>
        <v>1846826</v>
      </c>
      <c r="C164" s="65">
        <f>+oferta!C164*HTOCOEF!C164</f>
        <v>304525</v>
      </c>
      <c r="D164" s="65">
        <f>+oferta!D164*HTOCOEF!D164</f>
        <v>364369</v>
      </c>
      <c r="E164" s="65">
        <f>+oferta!E164*HTOCOEF!E164</f>
        <v>255535</v>
      </c>
      <c r="F164" s="65">
        <f>+oferta!F164*HTOCOEF!F164</f>
        <v>313046</v>
      </c>
      <c r="G164" s="65">
        <f>+oferta!G164*HTOCOEF!G164</f>
        <v>149423</v>
      </c>
      <c r="H164" s="65">
        <f>+oferta!H164*HTOCOEF!H164</f>
        <v>124540</v>
      </c>
      <c r="I164" s="68">
        <f>+oferta!I164*HTOCOEF!I164</f>
        <v>60.89</v>
      </c>
      <c r="J164" s="68">
        <f>+oferta!J164*HTOCOEF!J164</f>
        <v>57.92</v>
      </c>
      <c r="K164" s="68">
        <f>+oferta!K164*HTOCOEF!K164</f>
        <v>69.81</v>
      </c>
      <c r="L164" s="68">
        <f>+oferta!L164*HTOCOEF!L164</f>
        <v>66.39</v>
      </c>
      <c r="M164" s="68">
        <f>+oferta!M164*HTOCOEF!M164</f>
        <v>61.02</v>
      </c>
      <c r="N164" s="68">
        <f>+oferta!N164*HTOCOEF!N164</f>
        <v>61.34</v>
      </c>
      <c r="O164" s="68">
        <f>+oferta!O164*HTOCOEF!O164</f>
        <v>65.63</v>
      </c>
      <c r="P164" s="65">
        <f>+oferta!P164*HTOCOEF!P164</f>
        <v>294105</v>
      </c>
      <c r="Q164" s="65">
        <f>+oferta!Q164*HTOCOEF!Q164</f>
        <v>46495</v>
      </c>
      <c r="R164" s="65">
        <f>+oferta!R164*HTOCOEF!R164</f>
        <v>67975</v>
      </c>
      <c r="S164" s="65">
        <f>+oferta!S164*HTOCOEF!S164</f>
        <v>58766</v>
      </c>
      <c r="T164" s="65">
        <f>+oferta!T164*HTOCOEF!T164</f>
        <v>44756</v>
      </c>
      <c r="U164" s="65">
        <f>+oferta!U164*HTOCOEF!U164</f>
        <v>19488</v>
      </c>
      <c r="V164" s="65">
        <f>+oferta!V164*HTOCOEF!V164</f>
        <v>17152</v>
      </c>
      <c r="W164" s="65">
        <f>+oferta!W164*HTOCOEF!W164</f>
        <v>36573</v>
      </c>
      <c r="X164" s="65">
        <f>+oferta!X164*HTOCOEF!X164</f>
        <v>51580</v>
      </c>
      <c r="Y164" s="65">
        <f>+oferta!Y164*HTOCOEF!Y164</f>
        <v>11497</v>
      </c>
      <c r="Z164" s="65">
        <f>+oferta!Z164*HTOCOEF!Z164</f>
        <v>31636</v>
      </c>
      <c r="AA164" s="65">
        <f>+oferta!AA164*HTOCOEF!AA164</f>
        <v>26473</v>
      </c>
      <c r="AB164" s="65">
        <f>+oferta!AB164*HTOCOEF!AB164</f>
        <v>8472</v>
      </c>
      <c r="AC164" s="65">
        <f>+oferta!AC164*HTOCOEF!AC164</f>
        <v>101914</v>
      </c>
      <c r="AD164" s="65">
        <f>+oferta!AD164*HTOCOEF!AD164</f>
        <v>36379</v>
      </c>
      <c r="AE164" s="68">
        <f>+oferta!AE164*HTOCOEF!AE164</f>
        <v>41.83</v>
      </c>
      <c r="AF164" s="68">
        <f>+oferta!AF164*HTOCOEF!AF164</f>
        <v>54.71</v>
      </c>
      <c r="AG164" s="68">
        <f>+oferta!AG164*HTOCOEF!AG164</f>
        <v>59.08</v>
      </c>
      <c r="AH164" s="68">
        <f>+oferta!AH164*HTOCOEF!AH164</f>
        <v>55.47</v>
      </c>
      <c r="AI164" s="68">
        <f>+oferta!AI164*HTOCOEF!AI164</f>
        <v>49.37</v>
      </c>
      <c r="AJ164" s="68">
        <f>+oferta!AJ164*HTOCOEF!AJ164</f>
        <v>40.28</v>
      </c>
      <c r="AK164" s="68">
        <f>+oferta!AK164*HTOCOEF!AK164</f>
        <v>66.36</v>
      </c>
      <c r="AL164" s="68">
        <f>+oferta!AL164*HTOCOEF!AL164</f>
        <v>67.11</v>
      </c>
      <c r="AM164" s="65">
        <f>+oferta!AM164*HTOCOEF!AM164</f>
        <v>3668</v>
      </c>
      <c r="AN164" s="65">
        <f>+oferta!AN164*HTOCOEF!AN164</f>
        <v>9443</v>
      </c>
      <c r="AO164" s="65">
        <f>+oferta!AO164*HTOCOEF!AO164</f>
        <v>1538</v>
      </c>
      <c r="AP164" s="65">
        <f>+oferta!AP164*HTOCOEF!AP164</f>
        <v>4012</v>
      </c>
      <c r="AQ164" s="65">
        <f>+oferta!AQ164*HTOCOEF!AQ164</f>
        <v>3411</v>
      </c>
      <c r="AR164" s="65">
        <f>+oferta!AR164*HTOCOEF!AR164</f>
        <v>1009</v>
      </c>
      <c r="AS164" s="65">
        <f>+oferta!AS164*HTOCOEF!AS164</f>
        <v>17956</v>
      </c>
      <c r="AT164" s="65">
        <f>+oferta!AT164*HTOCOEF!AT164</f>
        <v>5458</v>
      </c>
    </row>
    <row r="165" spans="1:91" s="59" customFormat="1" x14ac:dyDescent="0.3">
      <c r="A165" s="64" t="s">
        <v>380</v>
      </c>
      <c r="B165" s="65">
        <f>+oferta!B165*HTOCOEF!B165</f>
        <v>1906959</v>
      </c>
      <c r="C165" s="65">
        <v>316047</v>
      </c>
      <c r="D165" s="65">
        <f>+oferta!D165*HTOCOEF!D165</f>
        <v>376355</v>
      </c>
      <c r="E165" s="65">
        <f>+oferta!E165*HTOCOEF!E165</f>
        <v>254858</v>
      </c>
      <c r="F165" s="65">
        <f>+oferta!F165*HTOCOEF!F165</f>
        <v>335058</v>
      </c>
      <c r="G165" s="65">
        <f>+oferta!G165*HTOCOEF!G165</f>
        <v>152338</v>
      </c>
      <c r="H165" s="65">
        <f>+oferta!H165*HTOCOEF!H165</f>
        <v>125014</v>
      </c>
      <c r="I165" s="68">
        <f>+oferta!I165*HTOCOEF!I165</f>
        <v>66.14</v>
      </c>
      <c r="J165" s="68">
        <v>61.68258626090423</v>
      </c>
      <c r="K165" s="68">
        <f>+oferta!K165*HTOCOEF!K165</f>
        <v>82.18</v>
      </c>
      <c r="L165" s="68">
        <f>+oferta!L165*HTOCOEF!L165</f>
        <v>72.680000000000007</v>
      </c>
      <c r="M165" s="68">
        <f>+oferta!M165*HTOCOEF!M165</f>
        <v>66.52</v>
      </c>
      <c r="N165" s="68">
        <f>+oferta!N165*HTOCOEF!N165</f>
        <v>66.92</v>
      </c>
      <c r="O165" s="68">
        <f>+oferta!O165*HTOCOEF!O165</f>
        <v>63.65</v>
      </c>
      <c r="P165" s="65">
        <f>+oferta!P165*HTOCOEF!P165</f>
        <v>309793</v>
      </c>
      <c r="Q165" s="65">
        <v>51031</v>
      </c>
      <c r="R165" s="65">
        <f>+oferta!R165*HTOCOEF!R165</f>
        <v>73569</v>
      </c>
      <c r="S165" s="65">
        <f>+oferta!S165*HTOCOEF!S165</f>
        <v>56808</v>
      </c>
      <c r="T165" s="65">
        <f>+oferta!T165*HTOCOEF!T165</f>
        <v>48741</v>
      </c>
      <c r="U165" s="65">
        <f>+oferta!U165*HTOCOEF!U165</f>
        <v>20934</v>
      </c>
      <c r="V165" s="65">
        <f>+oferta!V165*HTOCOEF!V165</f>
        <v>16909</v>
      </c>
      <c r="W165" s="65">
        <v>41999</v>
      </c>
      <c r="X165" s="65">
        <v>52180</v>
      </c>
      <c r="Y165" s="65">
        <v>11114</v>
      </c>
      <c r="Z165" s="65">
        <v>32902</v>
      </c>
      <c r="AA165" s="65">
        <v>28242</v>
      </c>
      <c r="AB165" s="65">
        <v>8326</v>
      </c>
      <c r="AC165" s="65">
        <v>104886</v>
      </c>
      <c r="AD165" s="65">
        <v>36398</v>
      </c>
      <c r="AE165" s="68">
        <v>54.06</v>
      </c>
      <c r="AF165" s="68">
        <v>64.55</v>
      </c>
      <c r="AG165" s="68">
        <v>48.12</v>
      </c>
      <c r="AH165" s="68">
        <v>52.98</v>
      </c>
      <c r="AI165" s="68">
        <v>61.16</v>
      </c>
      <c r="AJ165" s="68">
        <v>36.56</v>
      </c>
      <c r="AK165" s="68">
        <v>70.17</v>
      </c>
      <c r="AL165" s="68">
        <v>60.07</v>
      </c>
      <c r="AM165" s="65">
        <v>5264</v>
      </c>
      <c r="AN165" s="65">
        <v>10200</v>
      </c>
      <c r="AO165" s="65">
        <v>1440</v>
      </c>
      <c r="AP165" s="65">
        <v>4078</v>
      </c>
      <c r="AQ165" s="65">
        <v>4376</v>
      </c>
      <c r="AR165" s="65">
        <v>968</v>
      </c>
      <c r="AS165" s="65">
        <v>19339</v>
      </c>
      <c r="AT165" s="65">
        <v>5366</v>
      </c>
    </row>
    <row r="166" spans="1:91" s="59" customFormat="1" x14ac:dyDescent="0.3">
      <c r="A166" s="64" t="s">
        <v>381</v>
      </c>
      <c r="B166" s="65">
        <f>+oferta!B166*HTOCOEF!B166</f>
        <v>1945887</v>
      </c>
      <c r="C166" s="65">
        <f>+oferta!C166*HTOCOEF!C166</f>
        <v>323748</v>
      </c>
      <c r="D166" s="65">
        <f>+oferta!D166*HTOCOEF!D166</f>
        <v>381103</v>
      </c>
      <c r="E166" s="65">
        <f>+oferta!E166*HTOCOEF!E166</f>
        <v>258822</v>
      </c>
      <c r="F166" s="65">
        <f>+oferta!F166*HTOCOEF!F166</f>
        <v>343823</v>
      </c>
      <c r="G166" s="65">
        <f>+oferta!G166*HTOCOEF!G166</f>
        <v>154109</v>
      </c>
      <c r="H166" s="65">
        <f>+oferta!H166*HTOCOEF!H166</f>
        <v>124439</v>
      </c>
      <c r="I166" s="68">
        <f>+oferta!I166*HTOCOEF!I166</f>
        <v>70.63</v>
      </c>
      <c r="J166" s="68">
        <f>+oferta!J166*HTOCOEF!J166</f>
        <v>65.52</v>
      </c>
      <c r="K166" s="68">
        <f>+oferta!K166*HTOCOEF!K166</f>
        <v>86.63</v>
      </c>
      <c r="L166" s="68">
        <f>+oferta!L166*HTOCOEF!L166</f>
        <v>78.27</v>
      </c>
      <c r="M166" s="68">
        <f>+oferta!M166*HTOCOEF!M166</f>
        <v>73.58</v>
      </c>
      <c r="N166" s="68">
        <f>+oferta!N166*HTOCOEF!N166</f>
        <v>71.75</v>
      </c>
      <c r="O166" s="68">
        <f>+oferta!O166*HTOCOEF!O166</f>
        <v>59.53</v>
      </c>
      <c r="P166" s="65">
        <f>+oferta!P166*HTOCOEF!P166</f>
        <v>324217</v>
      </c>
      <c r="Q166" s="65">
        <f>+oferta!Q166*HTOCOEF!Q166</f>
        <v>54400</v>
      </c>
      <c r="R166" s="65">
        <f>+oferta!R166*HTOCOEF!R166</f>
        <v>76406</v>
      </c>
      <c r="S166" s="65">
        <f>+oferta!S166*HTOCOEF!S166</f>
        <v>58816</v>
      </c>
      <c r="T166" s="65">
        <f>+oferta!T166*HTOCOEF!T166</f>
        <v>51200</v>
      </c>
      <c r="U166" s="65">
        <f>+oferta!U166*HTOCOEF!U166</f>
        <v>21498</v>
      </c>
      <c r="V166" s="65">
        <f>+oferta!V166*HTOCOEF!V166</f>
        <v>16790</v>
      </c>
      <c r="W166" s="65">
        <f>+oferta!W166*HTOCOEF!W166</f>
        <v>44580</v>
      </c>
      <c r="X166" s="65">
        <f>+oferta!X166*HTOCOEF!X166</f>
        <v>52852</v>
      </c>
      <c r="Y166" s="65">
        <f>+oferta!Y166*HTOCOEF!Y166</f>
        <v>10683</v>
      </c>
      <c r="Z166" s="65">
        <f>+oferta!Z166*HTOCOEF!Z166</f>
        <v>33616</v>
      </c>
      <c r="AA166" s="65">
        <f>+oferta!AA166*HTOCOEF!AA166</f>
        <v>28946</v>
      </c>
      <c r="AB166" s="65">
        <f>+oferta!AB166*HTOCOEF!AB166</f>
        <v>8274</v>
      </c>
      <c r="AC166" s="65">
        <f>+oferta!AC166*HTOCOEF!AC166</f>
        <v>109058</v>
      </c>
      <c r="AD166" s="65">
        <f>+oferta!AD166*HTOCOEF!AD166</f>
        <v>35738</v>
      </c>
      <c r="AE166" s="68">
        <f>+oferta!AE166*HTOCOEF!AE166</f>
        <v>64.489999999999995</v>
      </c>
      <c r="AF166" s="68">
        <f>+oferta!AF166*HTOCOEF!AF166</f>
        <v>75.540000000000006</v>
      </c>
      <c r="AG166" s="68">
        <f>+oferta!AG166*HTOCOEF!AG166</f>
        <v>39.99</v>
      </c>
      <c r="AH166" s="68">
        <f>+oferta!AH166*HTOCOEF!AH166</f>
        <v>51.54</v>
      </c>
      <c r="AI166" s="68">
        <f>+oferta!AI166*HTOCOEF!AI166</f>
        <v>72.81</v>
      </c>
      <c r="AJ166" s="68">
        <f>+oferta!AJ166*HTOCOEF!AJ166</f>
        <v>31.76</v>
      </c>
      <c r="AK166" s="68">
        <f>+oferta!AK166*HTOCOEF!AK166</f>
        <v>72.67</v>
      </c>
      <c r="AL166" s="68">
        <f>+oferta!AL166*HTOCOEF!AL166</f>
        <v>52.91</v>
      </c>
      <c r="AM166" s="65">
        <f>+oferta!AM166*HTOCOEF!AM166</f>
        <v>6108</v>
      </c>
      <c r="AN166" s="65">
        <f>+oferta!AN166*HTOCOEF!AN166</f>
        <v>10651</v>
      </c>
      <c r="AO166" s="65">
        <f>+oferta!AO166*HTOCOEF!AO166</f>
        <v>1275</v>
      </c>
      <c r="AP166" s="65">
        <f>+oferta!AP166*HTOCOEF!AP166</f>
        <v>4199</v>
      </c>
      <c r="AQ166" s="65">
        <f>+oferta!AQ166*HTOCOEF!AQ166</f>
        <v>5703</v>
      </c>
      <c r="AR166" s="65">
        <f>+oferta!AR166*HTOCOEF!AR166</f>
        <v>991</v>
      </c>
      <c r="AS166" s="65">
        <f>+oferta!AS166*HTOCOEF!AS166</f>
        <v>20365</v>
      </c>
      <c r="AT166" s="65">
        <f>+oferta!AT166*HTOCOEF!AT166</f>
        <v>5109</v>
      </c>
    </row>
    <row r="167" spans="1:91" s="59" customFormat="1" x14ac:dyDescent="0.3">
      <c r="A167" s="64" t="s">
        <v>382</v>
      </c>
      <c r="B167" s="65">
        <f>+oferta!B167*HTOCOEF!B167</f>
        <v>1945753</v>
      </c>
      <c r="C167" s="65">
        <f>+oferta!C167*HTOCOEF!C167</f>
        <v>324083</v>
      </c>
      <c r="D167" s="65">
        <f>+oferta!D167*HTOCOEF!D167</f>
        <v>379715</v>
      </c>
      <c r="E167" s="65">
        <f>+oferta!E167*HTOCOEF!E167</f>
        <v>261809</v>
      </c>
      <c r="F167" s="65">
        <f>+oferta!F167*HTOCOEF!F167</f>
        <v>343169</v>
      </c>
      <c r="G167" s="65">
        <f>+oferta!G167*HTOCOEF!G167</f>
        <v>154807</v>
      </c>
      <c r="H167" s="65">
        <f>+oferta!H167*HTOCOEF!H167</f>
        <v>121916</v>
      </c>
      <c r="I167" s="68">
        <f>+oferta!I167*HTOCOEF!I167</f>
        <v>75.53</v>
      </c>
      <c r="J167" s="68">
        <f>+oferta!J167*HTOCOEF!J167</f>
        <v>71.78</v>
      </c>
      <c r="K167" s="68">
        <f>+oferta!K167*HTOCOEF!K167</f>
        <v>89.55</v>
      </c>
      <c r="L167" s="68">
        <f>+oferta!L167*HTOCOEF!L167</f>
        <v>82.61</v>
      </c>
      <c r="M167" s="68">
        <f>+oferta!M167*HTOCOEF!M167</f>
        <v>78.38</v>
      </c>
      <c r="N167" s="68">
        <f>+oferta!N167*HTOCOEF!N167</f>
        <v>77.09</v>
      </c>
      <c r="O167" s="68">
        <f>+oferta!O167*HTOCOEF!O167</f>
        <v>55.26</v>
      </c>
      <c r="P167" s="65">
        <f>+oferta!P167*HTOCOEF!P167</f>
        <v>327573</v>
      </c>
      <c r="Q167" s="65">
        <f>+oferta!Q167*HTOCOEF!Q167</f>
        <v>55220</v>
      </c>
      <c r="R167" s="65">
        <f>+oferta!R167*HTOCOEF!R167</f>
        <v>77265</v>
      </c>
      <c r="S167" s="65">
        <f>+oferta!S167*HTOCOEF!S167</f>
        <v>59913</v>
      </c>
      <c r="T167" s="65">
        <f>+oferta!T167*HTOCOEF!T167</f>
        <v>51258</v>
      </c>
      <c r="U167" s="65">
        <f>+oferta!U167*HTOCOEF!U167</f>
        <v>21756</v>
      </c>
      <c r="V167" s="65">
        <f>+oferta!V167*HTOCOEF!V167</f>
        <v>16644</v>
      </c>
      <c r="W167" s="65">
        <f>+oferta!W167*HTOCOEF!W167</f>
        <v>44393</v>
      </c>
      <c r="X167" s="65">
        <f>+oferta!X167*HTOCOEF!X167</f>
        <v>53171</v>
      </c>
      <c r="Y167" s="65">
        <f>+oferta!Y167*HTOCOEF!Y167</f>
        <v>10500</v>
      </c>
      <c r="Z167" s="65">
        <f>+oferta!Z167*HTOCOEF!Z167</f>
        <v>33607</v>
      </c>
      <c r="AA167" s="65">
        <f>+oferta!AA167*HTOCOEF!AA167</f>
        <v>28985</v>
      </c>
      <c r="AB167" s="65">
        <f>+oferta!AB167*HTOCOEF!AB167</f>
        <v>8331</v>
      </c>
      <c r="AC167" s="65">
        <f>+oferta!AC167*HTOCOEF!AC167</f>
        <v>109288</v>
      </c>
      <c r="AD167" s="65">
        <f>+oferta!AD167*HTOCOEF!AD167</f>
        <v>35809</v>
      </c>
      <c r="AE167" s="68">
        <f>+oferta!AE167*HTOCOEF!AE167</f>
        <v>70.36</v>
      </c>
      <c r="AF167" s="68">
        <f>+oferta!AF167*HTOCOEF!AF167</f>
        <v>81.05</v>
      </c>
      <c r="AG167" s="68">
        <f>+oferta!AG167*HTOCOEF!AG167</f>
        <v>47.63</v>
      </c>
      <c r="AH167" s="68">
        <f>+oferta!AH167*HTOCOEF!AH167</f>
        <v>60.39</v>
      </c>
      <c r="AI167" s="68">
        <f>+oferta!AI167*HTOCOEF!AI167</f>
        <v>75.72</v>
      </c>
      <c r="AJ167" s="68">
        <f>+oferta!AJ167*HTOCOEF!AJ167</f>
        <v>42.85</v>
      </c>
      <c r="AK167" s="68">
        <f>+oferta!AK167*HTOCOEF!AK167</f>
        <v>79.569999999999993</v>
      </c>
      <c r="AL167" s="68">
        <f>+oferta!AL167*HTOCOEF!AL167</f>
        <v>57.31</v>
      </c>
      <c r="AM167" s="65">
        <f>+oferta!AM167*HTOCOEF!AM167</f>
        <v>6132</v>
      </c>
      <c r="AN167" s="65">
        <f>+oferta!AN167*HTOCOEF!AN167</f>
        <v>11176</v>
      </c>
      <c r="AO167" s="65">
        <f>+oferta!AO167*HTOCOEF!AO167</f>
        <v>1360</v>
      </c>
      <c r="AP167" s="65">
        <f>+oferta!AP167*HTOCOEF!AP167</f>
        <v>4114</v>
      </c>
      <c r="AQ167" s="65">
        <f>+oferta!AQ167*HTOCOEF!AQ167</f>
        <v>5540</v>
      </c>
      <c r="AR167" s="65">
        <f>+oferta!AR167*HTOCOEF!AR167</f>
        <v>1061</v>
      </c>
      <c r="AS167" s="65">
        <f>+oferta!AS167*HTOCOEF!AS167</f>
        <v>20724</v>
      </c>
      <c r="AT167" s="65">
        <f>+oferta!AT167*HTOCOEF!AT167</f>
        <v>5111</v>
      </c>
    </row>
    <row r="168" spans="1:91" s="59" customFormat="1" x14ac:dyDescent="0.3">
      <c r="A168" s="64" t="s">
        <v>383</v>
      </c>
      <c r="B168" s="65">
        <f>+oferta!B168*HTOCOEF!B168</f>
        <v>1921744</v>
      </c>
      <c r="C168" s="65">
        <f>+oferta!C168*HTOCOEF!C168</f>
        <v>321850</v>
      </c>
      <c r="D168" s="65">
        <f>+oferta!D168*HTOCOEF!D168</f>
        <v>380217</v>
      </c>
      <c r="E168" s="65">
        <f>+oferta!E168*HTOCOEF!E168</f>
        <v>257972</v>
      </c>
      <c r="F168" s="65">
        <f>+oferta!F168*HTOCOEF!F168</f>
        <v>332624</v>
      </c>
      <c r="G168" s="65">
        <f>+oferta!G168*HTOCOEF!G168</f>
        <v>154332</v>
      </c>
      <c r="H168" s="65">
        <f>+oferta!H168*HTOCOEF!H168</f>
        <v>124615</v>
      </c>
      <c r="I168" s="68">
        <f>+oferta!I168*HTOCOEF!I168</f>
        <v>66.91</v>
      </c>
      <c r="J168" s="68">
        <f>+oferta!J168*HTOCOEF!J168</f>
        <v>62.77</v>
      </c>
      <c r="K168" s="68">
        <f>+oferta!K168*HTOCOEF!K168</f>
        <v>81.44</v>
      </c>
      <c r="L168" s="68">
        <f>+oferta!L168*HTOCOEF!L168</f>
        <v>74.06</v>
      </c>
      <c r="M168" s="68">
        <f>+oferta!M168*HTOCOEF!M168</f>
        <v>65.11</v>
      </c>
      <c r="N168" s="68">
        <f>+oferta!N168*HTOCOEF!N168</f>
        <v>67.92</v>
      </c>
      <c r="O168" s="68">
        <f>+oferta!O168*HTOCOEF!O168</f>
        <v>63.39</v>
      </c>
      <c r="P168" s="65">
        <f>+oferta!P168*HTOCOEF!P168</f>
        <v>315795</v>
      </c>
      <c r="Q168" s="65">
        <f>+oferta!Q168*HTOCOEF!Q168</f>
        <v>53322</v>
      </c>
      <c r="R168" s="65">
        <f>+oferta!R168*HTOCOEF!R168</f>
        <v>74533</v>
      </c>
      <c r="S168" s="65">
        <f>+oferta!S168*HTOCOEF!S168</f>
        <v>59352</v>
      </c>
      <c r="T168" s="65">
        <f>+oferta!T168*HTOCOEF!T168</f>
        <v>48383</v>
      </c>
      <c r="U168" s="65">
        <f>+oferta!U168*HTOCOEF!U168</f>
        <v>20759</v>
      </c>
      <c r="V168" s="65">
        <f>+oferta!V168*HTOCOEF!V168</f>
        <v>16798</v>
      </c>
      <c r="W168" s="65">
        <f>+oferta!W168*HTOCOEF!W168</f>
        <v>42321</v>
      </c>
      <c r="X168" s="65">
        <f>+oferta!X168*HTOCOEF!X168</f>
        <v>52887</v>
      </c>
      <c r="Y168" s="65">
        <f>+oferta!Y168*HTOCOEF!Y168</f>
        <v>11069</v>
      </c>
      <c r="Z168" s="65">
        <f>+oferta!Z168*HTOCOEF!Z168</f>
        <v>33022</v>
      </c>
      <c r="AA168" s="65">
        <f>+oferta!AA168*HTOCOEF!AA168</f>
        <v>28740</v>
      </c>
      <c r="AB168" s="65">
        <f>+oferta!AB168*HTOCOEF!AB168</f>
        <v>8389</v>
      </c>
      <c r="AC168" s="65">
        <f>+oferta!AC168*HTOCOEF!AC168</f>
        <v>109160</v>
      </c>
      <c r="AD168" s="65">
        <f>+oferta!AD168*HTOCOEF!AD168</f>
        <v>36262</v>
      </c>
      <c r="AE168" s="68">
        <f>+oferta!AE168*HTOCOEF!AE168</f>
        <v>52.94</v>
      </c>
      <c r="AF168" s="68">
        <f>+oferta!AF168*HTOCOEF!AF168</f>
        <v>64.88</v>
      </c>
      <c r="AG168" s="68">
        <f>+oferta!AG168*HTOCOEF!AG168</f>
        <v>49.22</v>
      </c>
      <c r="AH168" s="68">
        <f>+oferta!AH168*HTOCOEF!AH168</f>
        <v>58.55</v>
      </c>
      <c r="AI168" s="68">
        <f>+oferta!AI168*HTOCOEF!AI168</f>
        <v>63.32</v>
      </c>
      <c r="AJ168" s="68">
        <f>+oferta!AJ168*HTOCOEF!AJ168</f>
        <v>35.700000000000003</v>
      </c>
      <c r="AK168" s="68">
        <f>+oferta!AK168*HTOCOEF!AK168</f>
        <v>69.81</v>
      </c>
      <c r="AL168" s="68">
        <f>+oferta!AL168*HTOCOEF!AL168</f>
        <v>63.79</v>
      </c>
      <c r="AM168" s="65">
        <f>+oferta!AM168*HTOCOEF!AM168</f>
        <v>5384</v>
      </c>
      <c r="AN168" s="65">
        <f>+oferta!AN168*HTOCOEF!AN168</f>
        <v>10538</v>
      </c>
      <c r="AO168" s="65">
        <f>+oferta!AO168*HTOCOEF!AO168</f>
        <v>1436</v>
      </c>
      <c r="AP168" s="65">
        <f>+oferta!AP168*HTOCOEF!AP168</f>
        <v>4092</v>
      </c>
      <c r="AQ168" s="65">
        <f>+oferta!AQ168*HTOCOEF!AQ168</f>
        <v>5104</v>
      </c>
      <c r="AR168" s="65">
        <f>+oferta!AR168*HTOCOEF!AR168</f>
        <v>1002</v>
      </c>
      <c r="AS168" s="65">
        <f>+oferta!AS168*HTOCOEF!AS168</f>
        <v>20403</v>
      </c>
      <c r="AT168" s="65">
        <f>+oferta!AT168*HTOCOEF!AT168</f>
        <v>5363</v>
      </c>
    </row>
    <row r="169" spans="1:91" s="59" customFormat="1" x14ac:dyDescent="0.3">
      <c r="A169" s="64" t="s">
        <v>384</v>
      </c>
      <c r="B169" s="65">
        <f>+oferta!B169*HTOCOEF!B169</f>
        <v>1755731</v>
      </c>
      <c r="C169" s="65">
        <f>+oferta!C169*HTOCOEF!C169</f>
        <v>282892</v>
      </c>
      <c r="D169" s="65">
        <f>+oferta!D169*HTOCOEF!D169</f>
        <v>326875</v>
      </c>
      <c r="E169" s="65">
        <f>+oferta!E169*HTOCOEF!E169</f>
        <v>264772</v>
      </c>
      <c r="F169" s="65">
        <f>+oferta!F169*HTOCOEF!F169</f>
        <v>283571</v>
      </c>
      <c r="G169" s="65">
        <f>+oferta!G169*HTOCOEF!G169</f>
        <v>145845</v>
      </c>
      <c r="H169" s="65">
        <f>+oferta!H169*HTOCOEF!H169</f>
        <v>124447</v>
      </c>
      <c r="I169" s="68">
        <f>+oferta!I169*HTOCOEF!I169</f>
        <v>61.78</v>
      </c>
      <c r="J169" s="68">
        <f>+oferta!J169*HTOCOEF!J169</f>
        <v>58.86</v>
      </c>
      <c r="K169" s="68">
        <f>+oferta!K169*HTOCOEF!K169</f>
        <v>66.510000000000005</v>
      </c>
      <c r="L169" s="68">
        <f>+oferta!L169*HTOCOEF!L169</f>
        <v>76.2</v>
      </c>
      <c r="M169" s="68">
        <f>+oferta!M169*HTOCOEF!M169</f>
        <v>60.64</v>
      </c>
      <c r="N169" s="68">
        <f>+oferta!N169*HTOCOEF!N169</f>
        <v>60.83</v>
      </c>
      <c r="O169" s="68">
        <f>+oferta!O169*HTOCOEF!O169</f>
        <v>66.62</v>
      </c>
      <c r="P169" s="65">
        <f>+oferta!P169*HTOCOEF!P169</f>
        <v>280631</v>
      </c>
      <c r="Q169" s="65">
        <f>+oferta!Q169*HTOCOEF!Q169</f>
        <v>44622</v>
      </c>
      <c r="R169" s="65">
        <f>+oferta!R169*HTOCOEF!R169</f>
        <v>58864</v>
      </c>
      <c r="S169" s="65">
        <f>+oferta!S169*HTOCOEF!S169</f>
        <v>60745</v>
      </c>
      <c r="T169" s="65">
        <f>+oferta!T169*HTOCOEF!T169</f>
        <v>41258</v>
      </c>
      <c r="U169" s="65">
        <f>+oferta!U169*HTOCOEF!U169</f>
        <v>18736</v>
      </c>
      <c r="V169" s="65">
        <f>+oferta!V169*HTOCOEF!V169</f>
        <v>16610</v>
      </c>
      <c r="W169" s="65">
        <f>+oferta!W169*HTOCOEF!W169</f>
        <v>26591</v>
      </c>
      <c r="X169" s="65">
        <f>+oferta!X169*HTOCOEF!X169</f>
        <v>47655</v>
      </c>
      <c r="Y169" s="65">
        <f>+oferta!Y169*HTOCOEF!Y169</f>
        <v>11404</v>
      </c>
      <c r="Z169" s="65">
        <f>+oferta!Z169*HTOCOEF!Z169</f>
        <v>31679</v>
      </c>
      <c r="AA169" s="65">
        <f>+oferta!AA169*HTOCOEF!AA169</f>
        <v>15214</v>
      </c>
      <c r="AB169" s="65">
        <f>+oferta!AB169*HTOCOEF!AB169</f>
        <v>8337</v>
      </c>
      <c r="AC169" s="65">
        <f>+oferta!AC169*HTOCOEF!AC169</f>
        <v>105951</v>
      </c>
      <c r="AD169" s="65">
        <f>+oferta!AD169*HTOCOEF!AD169</f>
        <v>36061</v>
      </c>
      <c r="AE169" s="68">
        <f>+oferta!AE169*HTOCOEF!AE169</f>
        <v>38.369999999999997</v>
      </c>
      <c r="AF169" s="68">
        <f>+oferta!AF169*HTOCOEF!AF169</f>
        <v>55.23</v>
      </c>
      <c r="AG169" s="68">
        <f>+oferta!AG169*HTOCOEF!AG169</f>
        <v>54.31</v>
      </c>
      <c r="AH169" s="68">
        <f>+oferta!AH169*HTOCOEF!AH169</f>
        <v>56.51</v>
      </c>
      <c r="AI169" s="68">
        <f>+oferta!AI169*HTOCOEF!AI169</f>
        <v>49.02</v>
      </c>
      <c r="AJ169" s="68">
        <f>+oferta!AJ169*HTOCOEF!AJ169</f>
        <v>40.29</v>
      </c>
      <c r="AK169" s="68">
        <f>+oferta!AK169*HTOCOEF!AK169</f>
        <v>66.94</v>
      </c>
      <c r="AL169" s="68">
        <f>+oferta!AL169*HTOCOEF!AL169</f>
        <v>66.95</v>
      </c>
      <c r="AM169" s="65">
        <f>+oferta!AM169*HTOCOEF!AM169</f>
        <v>3007</v>
      </c>
      <c r="AN169" s="65">
        <f>+oferta!AN169*HTOCOEF!AN169</f>
        <v>8626</v>
      </c>
      <c r="AO169" s="65">
        <f>+oferta!AO169*HTOCOEF!AO169</f>
        <v>1375</v>
      </c>
      <c r="AP169" s="65">
        <f>+oferta!AP169*HTOCOEF!AP169</f>
        <v>3885</v>
      </c>
      <c r="AQ169" s="65">
        <f>+oferta!AQ169*HTOCOEF!AQ169</f>
        <v>2317</v>
      </c>
      <c r="AR169" s="65">
        <f>+oferta!AR169*HTOCOEF!AR169</f>
        <v>983</v>
      </c>
      <c r="AS169" s="65">
        <f>+oferta!AS169*HTOCOEF!AS169</f>
        <v>19106</v>
      </c>
      <c r="AT169" s="65">
        <f>+oferta!AT169*HTOCOEF!AT169</f>
        <v>5322</v>
      </c>
    </row>
    <row r="170" spans="1:91" s="59" customFormat="1" x14ac:dyDescent="0.3">
      <c r="A170" s="64" t="s">
        <v>385</v>
      </c>
      <c r="B170" s="65">
        <f>+oferta!B170*HTOCOEF!B170</f>
        <v>0</v>
      </c>
      <c r="C170" s="65">
        <f>+oferta!C170*HTOCOEF!C170</f>
        <v>0</v>
      </c>
      <c r="D170" s="65">
        <f>+oferta!D170*HTOCOEF!D170</f>
        <v>0</v>
      </c>
      <c r="E170" s="65">
        <f>+oferta!E170*HTOCOEF!E170</f>
        <v>0</v>
      </c>
      <c r="F170" s="65">
        <f>+oferta!F170*HTOCOEF!F170</f>
        <v>0</v>
      </c>
      <c r="G170" s="65">
        <f>+oferta!G170*HTOCOEF!G170</f>
        <v>0</v>
      </c>
      <c r="H170" s="65">
        <f>+oferta!H170*HTOCOEF!H170</f>
        <v>0</v>
      </c>
      <c r="I170" s="68">
        <f>+oferta!I170*HTOCOEF!I170</f>
        <v>0</v>
      </c>
      <c r="J170" s="68">
        <f>+oferta!J170*HTOCOEF!J170</f>
        <v>0</v>
      </c>
      <c r="K170" s="68">
        <f>+oferta!K170*HTOCOEF!K170</f>
        <v>0</v>
      </c>
      <c r="L170" s="68">
        <f>+oferta!L170*HTOCOEF!L170</f>
        <v>0</v>
      </c>
      <c r="M170" s="68">
        <f>+oferta!M170*HTOCOEF!M170</f>
        <v>0</v>
      </c>
      <c r="N170" s="68">
        <f>+oferta!N170*HTOCOEF!N170</f>
        <v>0</v>
      </c>
      <c r="O170" s="68">
        <f>+oferta!O170*HTOCOEF!O170</f>
        <v>0</v>
      </c>
      <c r="P170" s="65">
        <f>+oferta!P170*HTOCOEF!P170</f>
        <v>0</v>
      </c>
      <c r="Q170" s="65">
        <f>+oferta!Q170*HTOCOEF!Q170</f>
        <v>0</v>
      </c>
      <c r="R170" s="65">
        <f>+oferta!R170*HTOCOEF!R170</f>
        <v>0</v>
      </c>
      <c r="S170" s="65">
        <f>+oferta!S170*HTOCOEF!S170</f>
        <v>0</v>
      </c>
      <c r="T170" s="65">
        <f>+oferta!T170*HTOCOEF!T170</f>
        <v>0</v>
      </c>
      <c r="U170" s="65">
        <f>+oferta!U170*HTOCOEF!U170</f>
        <v>0</v>
      </c>
      <c r="V170" s="65">
        <f>+oferta!V170*HTOCOEF!V170</f>
        <v>0</v>
      </c>
      <c r="W170" s="65">
        <f>+oferta!W170*HTOCOEF!W170</f>
        <v>0</v>
      </c>
      <c r="X170" s="65">
        <f>+oferta!X170*HTOCOEF!X170</f>
        <v>0</v>
      </c>
      <c r="Y170" s="65">
        <f>+oferta!Y170*HTOCOEF!Y170</f>
        <v>0</v>
      </c>
      <c r="Z170" s="65">
        <f>+oferta!Z170*HTOCOEF!Z170</f>
        <v>0</v>
      </c>
      <c r="AA170" s="65">
        <f>+oferta!AA170*HTOCOEF!AA170</f>
        <v>0</v>
      </c>
      <c r="AB170" s="65">
        <f>+oferta!AB170*HTOCOEF!AB170</f>
        <v>0</v>
      </c>
      <c r="AC170" s="65">
        <f>+oferta!AC170*HTOCOEF!AC170</f>
        <v>0</v>
      </c>
      <c r="AD170" s="65">
        <f>+oferta!AD170*HTOCOEF!AD170</f>
        <v>0</v>
      </c>
      <c r="AE170" s="68">
        <f>+oferta!AE170*HTOCOEF!AE170</f>
        <v>0</v>
      </c>
      <c r="AF170" s="68">
        <f>+oferta!AF170*HTOCOEF!AF170</f>
        <v>0</v>
      </c>
      <c r="AG170" s="68">
        <f>+oferta!AG170*HTOCOEF!AG170</f>
        <v>0</v>
      </c>
      <c r="AH170" s="68">
        <f>+oferta!AH170*HTOCOEF!AH170</f>
        <v>0</v>
      </c>
      <c r="AI170" s="68">
        <f>+oferta!AI170*HTOCOEF!AI170</f>
        <v>0</v>
      </c>
      <c r="AJ170" s="68">
        <f>+oferta!AJ170*HTOCOEF!AJ170</f>
        <v>0</v>
      </c>
      <c r="AK170" s="68">
        <f>+oferta!AK170*HTOCOEF!AK170</f>
        <v>0</v>
      </c>
      <c r="AL170" s="68">
        <f>+oferta!AL170*HTOCOEF!AL170</f>
        <v>0</v>
      </c>
      <c r="AM170" s="65">
        <f>+oferta!AM170*HTOCOEF!AM170</f>
        <v>0</v>
      </c>
      <c r="AN170" s="65">
        <f>+oferta!AN170*HTOCOEF!AN170</f>
        <v>0</v>
      </c>
      <c r="AO170" s="65">
        <f>+oferta!AO170*HTOCOEF!AO170</f>
        <v>0</v>
      </c>
      <c r="AP170" s="65">
        <f>+oferta!AP170*HTOCOEF!AP170</f>
        <v>0</v>
      </c>
      <c r="AQ170" s="65">
        <f>+oferta!AQ170*HTOCOEF!AQ170</f>
        <v>0</v>
      </c>
      <c r="AR170" s="65">
        <f>+oferta!AR170*HTOCOEF!AR170</f>
        <v>0</v>
      </c>
      <c r="AS170" s="65">
        <f>+oferta!AS170*HTOCOEF!AS170</f>
        <v>0</v>
      </c>
      <c r="AT170" s="65">
        <f>+oferta!AT170*HTOCOEF!AT170</f>
        <v>0</v>
      </c>
    </row>
    <row r="171" spans="1:91" s="59" customFormat="1" x14ac:dyDescent="0.3">
      <c r="A171" s="64" t="s">
        <v>386</v>
      </c>
      <c r="B171" s="65">
        <f>+oferta!B171*HTOCOEF!B171</f>
        <v>0</v>
      </c>
      <c r="C171" s="65">
        <f>+oferta!C171*HTOCOEF!C171</f>
        <v>0</v>
      </c>
      <c r="D171" s="65">
        <f>+oferta!D171*HTOCOEF!D171</f>
        <v>0</v>
      </c>
      <c r="E171" s="65">
        <f>+oferta!E171*HTOCOEF!E171</f>
        <v>0</v>
      </c>
      <c r="F171" s="65">
        <f>+oferta!F171*HTOCOEF!F171</f>
        <v>0</v>
      </c>
      <c r="G171" s="65">
        <f>+oferta!G171*HTOCOEF!G171</f>
        <v>0</v>
      </c>
      <c r="H171" s="65">
        <f>+oferta!H171*HTOCOEF!H171</f>
        <v>0</v>
      </c>
      <c r="I171" s="68">
        <f>+oferta!I171*HTOCOEF!I171</f>
        <v>0</v>
      </c>
      <c r="J171" s="68">
        <f>+oferta!J171*HTOCOEF!J171</f>
        <v>0</v>
      </c>
      <c r="K171" s="68">
        <f>+oferta!K171*HTOCOEF!K171</f>
        <v>0</v>
      </c>
      <c r="L171" s="68">
        <f>+oferta!L171*HTOCOEF!L171</f>
        <v>0</v>
      </c>
      <c r="M171" s="68">
        <f>+oferta!M171*HTOCOEF!M171</f>
        <v>0</v>
      </c>
      <c r="N171" s="68">
        <f>+oferta!N171*HTOCOEF!N171</f>
        <v>0</v>
      </c>
      <c r="O171" s="68">
        <f>+oferta!O171*HTOCOEF!O171</f>
        <v>0</v>
      </c>
      <c r="P171" s="65">
        <f>+oferta!P171*HTOCOEF!P171</f>
        <v>0</v>
      </c>
      <c r="Q171" s="65">
        <f>+oferta!Q171*HTOCOEF!Q171</f>
        <v>0</v>
      </c>
      <c r="R171" s="65">
        <f>+oferta!R171*HTOCOEF!R171</f>
        <v>0</v>
      </c>
      <c r="S171" s="65">
        <f>+oferta!S171*HTOCOEF!S171</f>
        <v>0</v>
      </c>
      <c r="T171" s="65">
        <f>+oferta!T171*HTOCOEF!T171</f>
        <v>0</v>
      </c>
      <c r="U171" s="65">
        <f>+oferta!U171*HTOCOEF!U171</f>
        <v>0</v>
      </c>
      <c r="V171" s="65">
        <f>+oferta!V171*HTOCOEF!V171</f>
        <v>0</v>
      </c>
      <c r="W171" s="65">
        <f>+oferta!W171*HTOCOEF!W171</f>
        <v>0</v>
      </c>
      <c r="X171" s="65">
        <f>+oferta!X171*HTOCOEF!X171</f>
        <v>0</v>
      </c>
      <c r="Y171" s="65">
        <f>+oferta!Y171*HTOCOEF!Y171</f>
        <v>0</v>
      </c>
      <c r="Z171" s="65">
        <f>+oferta!Z171*HTOCOEF!Z171</f>
        <v>0</v>
      </c>
      <c r="AA171" s="65">
        <f>+oferta!AA171*HTOCOEF!AA171</f>
        <v>0</v>
      </c>
      <c r="AB171" s="65">
        <f>+oferta!AB171*HTOCOEF!AB171</f>
        <v>0</v>
      </c>
      <c r="AC171" s="65">
        <f>+oferta!AC171*HTOCOEF!AC171</f>
        <v>0</v>
      </c>
      <c r="AD171" s="65">
        <f>+oferta!AD171*HTOCOEF!AD171</f>
        <v>0</v>
      </c>
      <c r="AE171" s="68">
        <f>+oferta!AE171*HTOCOEF!AE171</f>
        <v>0</v>
      </c>
      <c r="AF171" s="68">
        <f>+oferta!AF171*HTOCOEF!AF171</f>
        <v>0</v>
      </c>
      <c r="AG171" s="68">
        <f>+oferta!AG171*HTOCOEF!AG171</f>
        <v>0</v>
      </c>
      <c r="AH171" s="68">
        <f>+oferta!AH171*HTOCOEF!AH171</f>
        <v>0</v>
      </c>
      <c r="AI171" s="68">
        <f>+oferta!AI171*HTOCOEF!AI171</f>
        <v>0</v>
      </c>
      <c r="AJ171" s="68">
        <f>+oferta!AJ171*HTOCOEF!AJ171</f>
        <v>0</v>
      </c>
      <c r="AK171" s="68">
        <f>+oferta!AK171*HTOCOEF!AK171</f>
        <v>0</v>
      </c>
      <c r="AL171" s="68">
        <f>+oferta!AL171*HTOCOEF!AL171</f>
        <v>0</v>
      </c>
      <c r="AM171" s="65">
        <f>+oferta!AM171*HTOCOEF!AM171</f>
        <v>0</v>
      </c>
      <c r="AN171" s="65">
        <f>+oferta!AN171*HTOCOEF!AN171</f>
        <v>0</v>
      </c>
      <c r="AO171" s="65">
        <f>+oferta!AO171*HTOCOEF!AO171</f>
        <v>0</v>
      </c>
      <c r="AP171" s="65">
        <f>+oferta!AP171*HTOCOEF!AP171</f>
        <v>0</v>
      </c>
      <c r="AQ171" s="65">
        <f>+oferta!AQ171*HTOCOEF!AQ171</f>
        <v>0</v>
      </c>
      <c r="AR171" s="65">
        <f>+oferta!AR171*HTOCOEF!AR171</f>
        <v>0</v>
      </c>
      <c r="AS171" s="65">
        <f>+oferta!AS171*HTOCOEF!AS171</f>
        <v>0</v>
      </c>
      <c r="AT171" s="65">
        <f>+oferta!AT171*HTOCOEF!AT171</f>
        <v>0</v>
      </c>
    </row>
    <row r="172" spans="1:91" s="59" customFormat="1" x14ac:dyDescent="0.3"/>
    <row r="173" spans="1:91" x14ac:dyDescent="0.3">
      <c r="A173" s="6" t="s">
        <v>107</v>
      </c>
      <c r="B173" s="431" t="str">
        <f t="shared" ref="B173:W173" si="0">+B1</f>
        <v>OFERTA. CC.AA.</v>
      </c>
      <c r="C173" s="432">
        <f t="shared" si="0"/>
        <v>0</v>
      </c>
      <c r="D173" s="432">
        <f t="shared" si="0"/>
        <v>0</v>
      </c>
      <c r="E173" s="432">
        <f t="shared" si="0"/>
        <v>0</v>
      </c>
      <c r="F173" s="432">
        <f t="shared" si="0"/>
        <v>0</v>
      </c>
      <c r="G173" s="432">
        <f t="shared" si="0"/>
        <v>0</v>
      </c>
      <c r="H173" s="432">
        <f t="shared" si="0"/>
        <v>0</v>
      </c>
      <c r="I173" s="432">
        <f t="shared" si="0"/>
        <v>0</v>
      </c>
      <c r="J173" s="432">
        <f t="shared" si="0"/>
        <v>0</v>
      </c>
      <c r="K173" s="432">
        <f t="shared" si="0"/>
        <v>0</v>
      </c>
      <c r="L173" s="432">
        <f t="shared" si="0"/>
        <v>0</v>
      </c>
      <c r="M173" s="432">
        <f t="shared" si="0"/>
        <v>0</v>
      </c>
      <c r="N173" s="432">
        <f t="shared" si="0"/>
        <v>0</v>
      </c>
      <c r="O173" s="432">
        <f t="shared" si="0"/>
        <v>0</v>
      </c>
      <c r="P173" s="432">
        <f t="shared" si="0"/>
        <v>0</v>
      </c>
      <c r="Q173" s="432">
        <f t="shared" si="0"/>
        <v>0</v>
      </c>
      <c r="R173" s="432">
        <f t="shared" si="0"/>
        <v>0</v>
      </c>
      <c r="S173" s="432">
        <f t="shared" si="0"/>
        <v>0</v>
      </c>
      <c r="T173" s="432">
        <f t="shared" si="0"/>
        <v>0</v>
      </c>
      <c r="U173" s="432">
        <f t="shared" si="0"/>
        <v>0</v>
      </c>
      <c r="V173" s="432">
        <f t="shared" si="0"/>
        <v>0</v>
      </c>
      <c r="W173" s="432" t="str">
        <f t="shared" si="0"/>
        <v>OFERTA. PROVINCIAS</v>
      </c>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row>
    <row r="174" spans="1:91" x14ac:dyDescent="0.3">
      <c r="B174" s="425" t="str">
        <f t="shared" ref="B174:W174" si="1">+B2</f>
        <v>PLAZAS</v>
      </c>
      <c r="C174" s="426">
        <f t="shared" si="1"/>
        <v>0</v>
      </c>
      <c r="D174" s="426">
        <f t="shared" si="1"/>
        <v>0</v>
      </c>
      <c r="E174" s="426">
        <f t="shared" si="1"/>
        <v>0</v>
      </c>
      <c r="F174" s="426">
        <f t="shared" si="1"/>
        <v>0</v>
      </c>
      <c r="G174" s="426">
        <f t="shared" si="1"/>
        <v>0</v>
      </c>
      <c r="H174" s="426">
        <f t="shared" si="1"/>
        <v>0</v>
      </c>
      <c r="I174" s="427" t="str">
        <f t="shared" si="1"/>
        <v>GRADO OCUPACIÓN PLAZAS</v>
      </c>
      <c r="J174" s="428">
        <f t="shared" si="1"/>
        <v>0</v>
      </c>
      <c r="K174" s="428">
        <f t="shared" si="1"/>
        <v>0</v>
      </c>
      <c r="L174" s="428">
        <f t="shared" si="1"/>
        <v>0</v>
      </c>
      <c r="M174" s="428">
        <f t="shared" si="1"/>
        <v>0</v>
      </c>
      <c r="N174" s="428">
        <f t="shared" si="1"/>
        <v>0</v>
      </c>
      <c r="O174" s="428">
        <f t="shared" si="1"/>
        <v>0</v>
      </c>
      <c r="P174" s="429" t="str">
        <f t="shared" si="1"/>
        <v>PERSONAL EMPLEADO</v>
      </c>
      <c r="Q174" s="424">
        <f t="shared" si="1"/>
        <v>0</v>
      </c>
      <c r="R174" s="424">
        <f t="shared" si="1"/>
        <v>0</v>
      </c>
      <c r="S174" s="424">
        <f t="shared" si="1"/>
        <v>0</v>
      </c>
      <c r="T174" s="424">
        <f t="shared" si="1"/>
        <v>0</v>
      </c>
      <c r="U174" s="424">
        <f t="shared" si="1"/>
        <v>0</v>
      </c>
      <c r="V174" s="424">
        <f t="shared" si="1"/>
        <v>0</v>
      </c>
      <c r="W174" s="425" t="str">
        <f t="shared" si="1"/>
        <v>PLAZAS</v>
      </c>
      <c r="X174" s="425">
        <f t="shared" ref="X174:AT174" si="2">+X2</f>
        <v>0</v>
      </c>
      <c r="Y174" s="425">
        <f t="shared" si="2"/>
        <v>0</v>
      </c>
      <c r="Z174" s="425">
        <f t="shared" si="2"/>
        <v>0</v>
      </c>
      <c r="AA174" s="425">
        <f t="shared" si="2"/>
        <v>0</v>
      </c>
      <c r="AB174" s="425">
        <f t="shared" si="2"/>
        <v>0</v>
      </c>
      <c r="AC174" s="425">
        <f t="shared" si="2"/>
        <v>0</v>
      </c>
      <c r="AD174" s="425">
        <f t="shared" si="2"/>
        <v>0</v>
      </c>
      <c r="AE174" s="427" t="str">
        <f t="shared" si="2"/>
        <v>GRADO OCUPACIÓN PLAZAS</v>
      </c>
      <c r="AF174" s="427">
        <f t="shared" si="2"/>
        <v>0</v>
      </c>
      <c r="AG174" s="427">
        <f t="shared" si="2"/>
        <v>0</v>
      </c>
      <c r="AH174" s="427">
        <f t="shared" si="2"/>
        <v>0</v>
      </c>
      <c r="AI174" s="427">
        <f t="shared" si="2"/>
        <v>0</v>
      </c>
      <c r="AJ174" s="427">
        <f t="shared" si="2"/>
        <v>0</v>
      </c>
      <c r="AK174" s="427">
        <f t="shared" si="2"/>
        <v>0</v>
      </c>
      <c r="AL174" s="427">
        <f t="shared" si="2"/>
        <v>0</v>
      </c>
      <c r="AM174" s="429" t="str">
        <f t="shared" si="2"/>
        <v>PERSONAL EMPLEADO</v>
      </c>
      <c r="AN174" s="429">
        <f t="shared" si="2"/>
        <v>0</v>
      </c>
      <c r="AO174" s="429">
        <f t="shared" si="2"/>
        <v>0</v>
      </c>
      <c r="AP174" s="429">
        <f t="shared" si="2"/>
        <v>0</v>
      </c>
      <c r="AQ174" s="429">
        <f t="shared" si="2"/>
        <v>0</v>
      </c>
      <c r="AR174" s="429">
        <f t="shared" si="2"/>
        <v>0</v>
      </c>
      <c r="AS174" s="429">
        <f t="shared" si="2"/>
        <v>0</v>
      </c>
      <c r="AT174" s="429">
        <f t="shared" si="2"/>
        <v>0</v>
      </c>
    </row>
    <row r="175" spans="1:91" s="59" customFormat="1" x14ac:dyDescent="0.3">
      <c r="A175" s="57"/>
      <c r="B175" s="58" t="str">
        <f t="shared" ref="B175:W175" si="3">+B3</f>
        <v>España</v>
      </c>
      <c r="C175" s="58" t="str">
        <f t="shared" si="3"/>
        <v>Andalucía</v>
      </c>
      <c r="D175" s="58" t="str">
        <f t="shared" si="3"/>
        <v>Baleares</v>
      </c>
      <c r="E175" s="58" t="str">
        <f t="shared" si="3"/>
        <v>Canarias</v>
      </c>
      <c r="F175" s="58" t="str">
        <f t="shared" si="3"/>
        <v>Cataluña</v>
      </c>
      <c r="G175" s="58" t="str">
        <f t="shared" si="3"/>
        <v>C. Valenciana</v>
      </c>
      <c r="H175" s="58" t="str">
        <f t="shared" si="3"/>
        <v>Madrid</v>
      </c>
      <c r="I175" s="58" t="str">
        <f t="shared" si="3"/>
        <v>España</v>
      </c>
      <c r="J175" s="58" t="str">
        <f t="shared" si="3"/>
        <v xml:space="preserve">  Andalucía</v>
      </c>
      <c r="K175" s="58" t="str">
        <f t="shared" si="3"/>
        <v>Baleares</v>
      </c>
      <c r="L175" s="58" t="str">
        <f t="shared" si="3"/>
        <v xml:space="preserve">  Canarias</v>
      </c>
      <c r="M175" s="58" t="str">
        <f t="shared" si="3"/>
        <v xml:space="preserve">  Cataluña</v>
      </c>
      <c r="N175" s="58" t="str">
        <f t="shared" si="3"/>
        <v>C. Valenciana</v>
      </c>
      <c r="O175" s="58" t="str">
        <f t="shared" si="3"/>
        <v>Madrid</v>
      </c>
      <c r="P175" s="58" t="str">
        <f t="shared" si="3"/>
        <v>España</v>
      </c>
      <c r="Q175" s="58" t="str">
        <f t="shared" si="3"/>
        <v xml:space="preserve">  Andalucía</v>
      </c>
      <c r="R175" s="58" t="str">
        <f t="shared" si="3"/>
        <v>Baleares</v>
      </c>
      <c r="S175" s="58" t="str">
        <f t="shared" si="3"/>
        <v xml:space="preserve">  Canarias</v>
      </c>
      <c r="T175" s="58" t="str">
        <f t="shared" si="3"/>
        <v xml:space="preserve">  Cataluña</v>
      </c>
      <c r="U175" s="58" t="str">
        <f t="shared" si="3"/>
        <v>C. Valenciana</v>
      </c>
      <c r="V175" s="58" t="str">
        <f t="shared" si="3"/>
        <v>Madrid</v>
      </c>
      <c r="W175" s="58" t="str">
        <f t="shared" si="3"/>
        <v xml:space="preserve"> 04 Almería</v>
      </c>
      <c r="X175" s="58" t="str">
        <f t="shared" ref="X175:AT175" si="4">+X3</f>
        <v xml:space="preserve"> 11 Cádiz</v>
      </c>
      <c r="Y175" s="58" t="str">
        <f t="shared" si="4"/>
        <v xml:space="preserve"> 14 Córdoba</v>
      </c>
      <c r="Z175" s="58" t="str">
        <f t="shared" si="4"/>
        <v xml:space="preserve"> 18 Granada</v>
      </c>
      <c r="AA175" s="58" t="str">
        <f t="shared" si="4"/>
        <v xml:space="preserve"> 21 Huelva</v>
      </c>
      <c r="AB175" s="58" t="str">
        <f t="shared" si="4"/>
        <v xml:space="preserve"> 23 Jaén</v>
      </c>
      <c r="AC175" s="58" t="str">
        <f t="shared" si="4"/>
        <v xml:space="preserve"> 29 Málaga</v>
      </c>
      <c r="AD175" s="58" t="str">
        <f t="shared" si="4"/>
        <v xml:space="preserve"> 41 Sevilla</v>
      </c>
      <c r="AE175" s="58" t="str">
        <f t="shared" si="4"/>
        <v xml:space="preserve"> 04 Almería</v>
      </c>
      <c r="AF175" s="58" t="str">
        <f t="shared" si="4"/>
        <v xml:space="preserve"> 11 Cádiz</v>
      </c>
      <c r="AG175" s="58" t="str">
        <f t="shared" si="4"/>
        <v xml:space="preserve"> 14 Córdoba</v>
      </c>
      <c r="AH175" s="58" t="str">
        <f t="shared" si="4"/>
        <v xml:space="preserve"> 18 Granada</v>
      </c>
      <c r="AI175" s="58" t="str">
        <f t="shared" si="4"/>
        <v xml:space="preserve"> 21 Huelva</v>
      </c>
      <c r="AJ175" s="58" t="str">
        <f t="shared" si="4"/>
        <v xml:space="preserve"> 23 Jaén</v>
      </c>
      <c r="AK175" s="58" t="str">
        <f t="shared" si="4"/>
        <v xml:space="preserve"> 29 Málaga</v>
      </c>
      <c r="AL175" s="58" t="str">
        <f t="shared" si="4"/>
        <v xml:space="preserve"> 41 Sevilla</v>
      </c>
      <c r="AM175" s="58" t="str">
        <f t="shared" si="4"/>
        <v xml:space="preserve"> 04 Almería</v>
      </c>
      <c r="AN175" s="58" t="str">
        <f t="shared" si="4"/>
        <v xml:space="preserve"> 11 Cádiz</v>
      </c>
      <c r="AO175" s="58" t="str">
        <f t="shared" si="4"/>
        <v xml:space="preserve"> 14 Córdoba</v>
      </c>
      <c r="AP175" s="58" t="str">
        <f t="shared" si="4"/>
        <v xml:space="preserve"> 18 Granada</v>
      </c>
      <c r="AQ175" s="58" t="str">
        <f t="shared" si="4"/>
        <v xml:space="preserve"> 21 Huelva</v>
      </c>
      <c r="AR175" s="58" t="str">
        <f t="shared" si="4"/>
        <v xml:space="preserve"> 23 Jaén</v>
      </c>
      <c r="AS175" s="58" t="str">
        <f t="shared" si="4"/>
        <v xml:space="preserve"> 29 Málaga</v>
      </c>
      <c r="AT175" s="58" t="str">
        <f t="shared" si="4"/>
        <v xml:space="preserve"> 41 Sevilla</v>
      </c>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row>
    <row r="176" spans="1:91" s="59" customFormat="1" x14ac:dyDescent="0.3">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row>
    <row r="177" spans="1:91" s="59" customFormat="1" x14ac:dyDescent="0.3">
      <c r="A177" s="74" t="s">
        <v>412</v>
      </c>
      <c r="B177" s="75">
        <f>(B157)</f>
        <v>1738297</v>
      </c>
      <c r="C177" s="75">
        <f t="shared" ref="C177:H177" si="5">(C157)</f>
        <v>280731</v>
      </c>
      <c r="D177" s="75">
        <f t="shared" si="5"/>
        <v>321031</v>
      </c>
      <c r="E177" s="75">
        <f t="shared" si="5"/>
        <v>265994</v>
      </c>
      <c r="F177" s="75">
        <f t="shared" si="5"/>
        <v>277795</v>
      </c>
      <c r="G177" s="75">
        <f t="shared" si="5"/>
        <v>139867</v>
      </c>
      <c r="H177" s="75">
        <f t="shared" si="5"/>
        <v>124416</v>
      </c>
      <c r="I177" s="78">
        <f>(I157)</f>
        <v>61.75</v>
      </c>
      <c r="J177" s="78">
        <f t="shared" ref="J177:O177" si="6">(J157)</f>
        <v>58.27</v>
      </c>
      <c r="K177" s="78">
        <f t="shared" si="6"/>
        <v>68.959999999999994</v>
      </c>
      <c r="L177" s="78">
        <f t="shared" si="6"/>
        <v>76.61</v>
      </c>
      <c r="M177" s="78">
        <f t="shared" si="6"/>
        <v>59.6</v>
      </c>
      <c r="N177" s="78">
        <f t="shared" si="6"/>
        <v>60.97</v>
      </c>
      <c r="O177" s="78">
        <f t="shared" si="6"/>
        <v>64.739999999999995</v>
      </c>
      <c r="P177" s="78">
        <f>(P157)</f>
        <v>271208</v>
      </c>
      <c r="Q177" s="78">
        <f t="shared" ref="Q177:AD177" si="7">(Q157)</f>
        <v>43313</v>
      </c>
      <c r="R177" s="78">
        <f t="shared" si="7"/>
        <v>56779</v>
      </c>
      <c r="S177" s="78">
        <f t="shared" si="7"/>
        <v>58948</v>
      </c>
      <c r="T177" s="78">
        <f t="shared" si="7"/>
        <v>38884</v>
      </c>
      <c r="U177" s="78">
        <f t="shared" si="7"/>
        <v>17953</v>
      </c>
      <c r="V177" s="78">
        <f t="shared" si="7"/>
        <v>16119</v>
      </c>
      <c r="W177" s="78">
        <f t="shared" si="7"/>
        <v>25702</v>
      </c>
      <c r="X177" s="78">
        <f t="shared" si="7"/>
        <v>47646</v>
      </c>
      <c r="Y177" s="78">
        <f t="shared" si="7"/>
        <v>11566</v>
      </c>
      <c r="Z177" s="78">
        <f t="shared" si="7"/>
        <v>31725</v>
      </c>
      <c r="AA177" s="78">
        <f t="shared" si="7"/>
        <v>17645</v>
      </c>
      <c r="AB177" s="78">
        <f t="shared" si="7"/>
        <v>8297</v>
      </c>
      <c r="AC177" s="78">
        <f t="shared" si="7"/>
        <v>102436</v>
      </c>
      <c r="AD177" s="78">
        <f t="shared" si="7"/>
        <v>35715</v>
      </c>
      <c r="AE177" s="78">
        <f>(AE157)</f>
        <v>39.15</v>
      </c>
      <c r="AF177" s="78">
        <f t="shared" ref="AF177:AL177" si="8">(AF157)</f>
        <v>50.63</v>
      </c>
      <c r="AG177" s="78">
        <f t="shared" si="8"/>
        <v>56.08</v>
      </c>
      <c r="AH177" s="78">
        <f t="shared" si="8"/>
        <v>56.51</v>
      </c>
      <c r="AI177" s="78">
        <f t="shared" si="8"/>
        <v>46.27</v>
      </c>
      <c r="AJ177" s="78">
        <f t="shared" si="8"/>
        <v>39.18</v>
      </c>
      <c r="AK177" s="78">
        <f t="shared" si="8"/>
        <v>67.45</v>
      </c>
      <c r="AL177" s="78">
        <f t="shared" si="8"/>
        <v>68.510000000000005</v>
      </c>
      <c r="AM177" s="75">
        <f>(AM157)</f>
        <v>2764</v>
      </c>
      <c r="AN177" s="75">
        <f t="shared" ref="AN177:AT177" si="9">(AN157)</f>
        <v>8662</v>
      </c>
      <c r="AO177" s="75">
        <f t="shared" si="9"/>
        <v>1362</v>
      </c>
      <c r="AP177" s="75">
        <f t="shared" si="9"/>
        <v>3865</v>
      </c>
      <c r="AQ177" s="75">
        <f t="shared" si="9"/>
        <v>2477</v>
      </c>
      <c r="AR177" s="75">
        <f t="shared" si="9"/>
        <v>1039</v>
      </c>
      <c r="AS177" s="75">
        <f t="shared" si="9"/>
        <v>17744</v>
      </c>
      <c r="AT177" s="75">
        <f t="shared" si="9"/>
        <v>5400</v>
      </c>
      <c r="AU177" s="75"/>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row>
    <row r="178" spans="1:91" s="59" customFormat="1" x14ac:dyDescent="0.3">
      <c r="A178" s="74" t="s">
        <v>413</v>
      </c>
      <c r="B178" s="75">
        <f>(B169)</f>
        <v>1755731</v>
      </c>
      <c r="C178" s="75">
        <f t="shared" ref="C178:H178" si="10">(C169)</f>
        <v>282892</v>
      </c>
      <c r="D178" s="75">
        <f t="shared" si="10"/>
        <v>326875</v>
      </c>
      <c r="E178" s="75">
        <f t="shared" si="10"/>
        <v>264772</v>
      </c>
      <c r="F178" s="75">
        <f t="shared" si="10"/>
        <v>283571</v>
      </c>
      <c r="G178" s="75">
        <f t="shared" si="10"/>
        <v>145845</v>
      </c>
      <c r="H178" s="75">
        <f t="shared" si="10"/>
        <v>124447</v>
      </c>
      <c r="I178" s="78">
        <f>(I169)</f>
        <v>61.78</v>
      </c>
      <c r="J178" s="78">
        <f t="shared" ref="J178:O178" si="11">(J169)</f>
        <v>58.86</v>
      </c>
      <c r="K178" s="78">
        <f t="shared" si="11"/>
        <v>66.510000000000005</v>
      </c>
      <c r="L178" s="78">
        <f t="shared" si="11"/>
        <v>76.2</v>
      </c>
      <c r="M178" s="78">
        <f t="shared" si="11"/>
        <v>60.64</v>
      </c>
      <c r="N178" s="78">
        <f t="shared" si="11"/>
        <v>60.83</v>
      </c>
      <c r="O178" s="78">
        <f t="shared" si="11"/>
        <v>66.62</v>
      </c>
      <c r="P178" s="78">
        <f>(P169)</f>
        <v>280631</v>
      </c>
      <c r="Q178" s="78">
        <f t="shared" ref="Q178:V178" si="12">(Q169)</f>
        <v>44622</v>
      </c>
      <c r="R178" s="78">
        <f t="shared" si="12"/>
        <v>58864</v>
      </c>
      <c r="S178" s="78">
        <f t="shared" si="12"/>
        <v>60745</v>
      </c>
      <c r="T178" s="78">
        <f t="shared" si="12"/>
        <v>41258</v>
      </c>
      <c r="U178" s="78">
        <f t="shared" si="12"/>
        <v>18736</v>
      </c>
      <c r="V178" s="78">
        <f t="shared" si="12"/>
        <v>16610</v>
      </c>
      <c r="W178" s="78">
        <f>(W169)</f>
        <v>26591</v>
      </c>
      <c r="X178" s="78">
        <f t="shared" ref="X178:AD178" si="13">(X169)</f>
        <v>47655</v>
      </c>
      <c r="Y178" s="78">
        <f t="shared" si="13"/>
        <v>11404</v>
      </c>
      <c r="Z178" s="78">
        <f t="shared" si="13"/>
        <v>31679</v>
      </c>
      <c r="AA178" s="78">
        <f t="shared" si="13"/>
        <v>15214</v>
      </c>
      <c r="AB178" s="78">
        <f t="shared" si="13"/>
        <v>8337</v>
      </c>
      <c r="AC178" s="78">
        <f t="shared" si="13"/>
        <v>105951</v>
      </c>
      <c r="AD178" s="78">
        <f t="shared" si="13"/>
        <v>36061</v>
      </c>
      <c r="AE178" s="78">
        <f>(AE169)</f>
        <v>38.369999999999997</v>
      </c>
      <c r="AF178" s="78">
        <f t="shared" ref="AF178:AL178" si="14">(AF169)</f>
        <v>55.23</v>
      </c>
      <c r="AG178" s="78">
        <f t="shared" si="14"/>
        <v>54.31</v>
      </c>
      <c r="AH178" s="78">
        <f t="shared" si="14"/>
        <v>56.51</v>
      </c>
      <c r="AI178" s="78">
        <f t="shared" si="14"/>
        <v>49.02</v>
      </c>
      <c r="AJ178" s="78">
        <f t="shared" si="14"/>
        <v>40.29</v>
      </c>
      <c r="AK178" s="78">
        <f t="shared" si="14"/>
        <v>66.94</v>
      </c>
      <c r="AL178" s="78">
        <f t="shared" si="14"/>
        <v>66.95</v>
      </c>
      <c r="AM178" s="75">
        <f>(AM169)</f>
        <v>3007</v>
      </c>
      <c r="AN178" s="75">
        <f t="shared" ref="AN178:AT178" si="15">(AN169)</f>
        <v>8626</v>
      </c>
      <c r="AO178" s="75">
        <f t="shared" si="15"/>
        <v>1375</v>
      </c>
      <c r="AP178" s="75">
        <f t="shared" si="15"/>
        <v>3885</v>
      </c>
      <c r="AQ178" s="75">
        <f t="shared" si="15"/>
        <v>2317</v>
      </c>
      <c r="AR178" s="75">
        <f t="shared" si="15"/>
        <v>983</v>
      </c>
      <c r="AS178" s="75">
        <f t="shared" si="15"/>
        <v>19106</v>
      </c>
      <c r="AT178" s="75">
        <f t="shared" si="15"/>
        <v>5322</v>
      </c>
      <c r="AU178" s="75"/>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row>
    <row r="179" spans="1:91" s="59" customFormat="1" x14ac:dyDescent="0.3">
      <c r="A179" s="76" t="s">
        <v>108</v>
      </c>
      <c r="B179" s="77">
        <f>(B178/B177)-1</f>
        <v>1.0029356318281613E-2</v>
      </c>
      <c r="C179" s="77">
        <f t="shared" ref="C179:AT179" si="16">(C178/C177)-1</f>
        <v>7.6977604895789309E-3</v>
      </c>
      <c r="D179" s="77">
        <f t="shared" si="16"/>
        <v>1.8203849472480771E-2</v>
      </c>
      <c r="E179" s="77">
        <f t="shared" si="16"/>
        <v>-4.59408858846444E-3</v>
      </c>
      <c r="F179" s="77">
        <f t="shared" si="16"/>
        <v>2.0792310876725617E-2</v>
      </c>
      <c r="G179" s="77">
        <f t="shared" si="16"/>
        <v>4.274060357339482E-2</v>
      </c>
      <c r="H179" s="77">
        <f t="shared" si="16"/>
        <v>2.4916409465025602E-4</v>
      </c>
      <c r="I179" s="77">
        <f t="shared" si="16"/>
        <v>4.8582995951429453E-4</v>
      </c>
      <c r="J179" s="77">
        <f t="shared" si="16"/>
        <v>1.0125278874206112E-2</v>
      </c>
      <c r="K179" s="77">
        <f t="shared" si="16"/>
        <v>-3.5527842227378037E-2</v>
      </c>
      <c r="L179" s="77">
        <f t="shared" si="16"/>
        <v>-5.3517817517294564E-3</v>
      </c>
      <c r="M179" s="77">
        <f t="shared" si="16"/>
        <v>1.744966442953011E-2</v>
      </c>
      <c r="N179" s="77">
        <f t="shared" si="16"/>
        <v>-2.2962112514350874E-3</v>
      </c>
      <c r="O179" s="77">
        <f t="shared" si="16"/>
        <v>2.9039233858511038E-2</v>
      </c>
      <c r="P179" s="77">
        <f t="shared" si="16"/>
        <v>3.474455030825041E-2</v>
      </c>
      <c r="Q179" s="77">
        <f t="shared" si="16"/>
        <v>3.0221873340567473E-2</v>
      </c>
      <c r="R179" s="77">
        <f t="shared" si="16"/>
        <v>3.6721323024357488E-2</v>
      </c>
      <c r="S179" s="77">
        <f t="shared" si="16"/>
        <v>3.0484494808984186E-2</v>
      </c>
      <c r="T179" s="77">
        <f t="shared" si="16"/>
        <v>6.1053389568974437E-2</v>
      </c>
      <c r="U179" s="77">
        <f t="shared" si="16"/>
        <v>4.3613880688464279E-2</v>
      </c>
      <c r="V179" s="77">
        <f t="shared" si="16"/>
        <v>3.0460946708852799E-2</v>
      </c>
      <c r="W179" s="77">
        <f t="shared" si="16"/>
        <v>3.4588747957357446E-2</v>
      </c>
      <c r="X179" s="77">
        <f t="shared" si="16"/>
        <v>1.8889308651304226E-4</v>
      </c>
      <c r="Y179" s="77">
        <f t="shared" si="16"/>
        <v>-1.4006570983918332E-2</v>
      </c>
      <c r="Z179" s="77">
        <f t="shared" si="16"/>
        <v>-1.4499605988967934E-3</v>
      </c>
      <c r="AA179" s="77">
        <f t="shared" si="16"/>
        <v>-0.13777274015301788</v>
      </c>
      <c r="AB179" s="77">
        <f t="shared" si="16"/>
        <v>4.8210196456550669E-3</v>
      </c>
      <c r="AC179" s="77">
        <f t="shared" si="16"/>
        <v>3.4314108321293224E-2</v>
      </c>
      <c r="AD179" s="77">
        <f t="shared" si="16"/>
        <v>9.6878062438752188E-3</v>
      </c>
      <c r="AE179" s="77">
        <f t="shared" si="16"/>
        <v>-1.9923371647509569E-2</v>
      </c>
      <c r="AF179" s="77">
        <f t="shared" si="16"/>
        <v>9.0855224175389937E-2</v>
      </c>
      <c r="AG179" s="77">
        <f t="shared" si="16"/>
        <v>-3.1562054208273849E-2</v>
      </c>
      <c r="AH179" s="77">
        <f t="shared" si="16"/>
        <v>0</v>
      </c>
      <c r="AI179" s="77">
        <f t="shared" si="16"/>
        <v>5.943375837475684E-2</v>
      </c>
      <c r="AJ179" s="77">
        <f t="shared" si="16"/>
        <v>2.8330781010719841E-2</v>
      </c>
      <c r="AK179" s="77">
        <f t="shared" si="16"/>
        <v>-7.5611564121572661E-3</v>
      </c>
      <c r="AL179" s="77">
        <f t="shared" si="16"/>
        <v>-2.2770398481973486E-2</v>
      </c>
      <c r="AM179" s="77">
        <f t="shared" si="16"/>
        <v>8.7916063675832046E-2</v>
      </c>
      <c r="AN179" s="77">
        <f t="shared" si="16"/>
        <v>-4.1560840452551373E-3</v>
      </c>
      <c r="AO179" s="77">
        <f t="shared" si="16"/>
        <v>9.5447870778266886E-3</v>
      </c>
      <c r="AP179" s="77">
        <f t="shared" si="16"/>
        <v>5.1746442432083484E-3</v>
      </c>
      <c r="AQ179" s="77">
        <f t="shared" si="16"/>
        <v>-6.4594267258780813E-2</v>
      </c>
      <c r="AR179" s="77">
        <f t="shared" si="16"/>
        <v>-5.3897978825794057E-2</v>
      </c>
      <c r="AS179" s="77">
        <f t="shared" si="16"/>
        <v>7.6758340847610462E-2</v>
      </c>
      <c r="AT179" s="77">
        <f t="shared" si="16"/>
        <v>-1.4444444444444482E-2</v>
      </c>
      <c r="AU179" s="7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row>
    <row r="180" spans="1:91" s="59" customFormat="1" x14ac:dyDescent="0.3">
      <c r="A180" s="76" t="s">
        <v>109</v>
      </c>
      <c r="B180" s="75">
        <f>+B178-B177</f>
        <v>17434</v>
      </c>
      <c r="C180" s="75">
        <f t="shared" ref="C180:AT180" si="17">+C178-C177</f>
        <v>2161</v>
      </c>
      <c r="D180" s="75">
        <f t="shared" si="17"/>
        <v>5844</v>
      </c>
      <c r="E180" s="75">
        <f t="shared" si="17"/>
        <v>-1222</v>
      </c>
      <c r="F180" s="75">
        <f t="shared" si="17"/>
        <v>5776</v>
      </c>
      <c r="G180" s="75">
        <f t="shared" si="17"/>
        <v>5978</v>
      </c>
      <c r="H180" s="75">
        <f t="shared" si="17"/>
        <v>31</v>
      </c>
      <c r="I180" s="75">
        <f t="shared" si="17"/>
        <v>3.0000000000001137E-2</v>
      </c>
      <c r="J180" s="75">
        <f t="shared" si="17"/>
        <v>0.58999999999999631</v>
      </c>
      <c r="K180" s="75">
        <f t="shared" si="17"/>
        <v>-2.4499999999999886</v>
      </c>
      <c r="L180" s="75">
        <f t="shared" si="17"/>
        <v>-0.40999999999999659</v>
      </c>
      <c r="M180" s="75">
        <f t="shared" si="17"/>
        <v>1.0399999999999991</v>
      </c>
      <c r="N180" s="75">
        <f t="shared" si="17"/>
        <v>-0.14000000000000057</v>
      </c>
      <c r="O180" s="75">
        <f t="shared" si="17"/>
        <v>1.8800000000000097</v>
      </c>
      <c r="P180" s="75">
        <f t="shared" si="17"/>
        <v>9423</v>
      </c>
      <c r="Q180" s="75">
        <f t="shared" si="17"/>
        <v>1309</v>
      </c>
      <c r="R180" s="75">
        <f t="shared" si="17"/>
        <v>2085</v>
      </c>
      <c r="S180" s="75">
        <f t="shared" si="17"/>
        <v>1797</v>
      </c>
      <c r="T180" s="75">
        <f t="shared" si="17"/>
        <v>2374</v>
      </c>
      <c r="U180" s="75">
        <f>+U178-U177</f>
        <v>783</v>
      </c>
      <c r="V180" s="75">
        <f t="shared" si="17"/>
        <v>491</v>
      </c>
      <c r="W180" s="75">
        <f t="shared" si="17"/>
        <v>889</v>
      </c>
      <c r="X180" s="75">
        <f t="shared" si="17"/>
        <v>9</v>
      </c>
      <c r="Y180" s="75">
        <f t="shared" si="17"/>
        <v>-162</v>
      </c>
      <c r="Z180" s="75">
        <f t="shared" si="17"/>
        <v>-46</v>
      </c>
      <c r="AA180" s="75">
        <f t="shared" si="17"/>
        <v>-2431</v>
      </c>
      <c r="AB180" s="75">
        <f t="shared" si="17"/>
        <v>40</v>
      </c>
      <c r="AC180" s="75">
        <f t="shared" si="17"/>
        <v>3515</v>
      </c>
      <c r="AD180" s="75">
        <f t="shared" si="17"/>
        <v>346</v>
      </c>
      <c r="AE180" s="79">
        <f t="shared" si="17"/>
        <v>-0.78000000000000114</v>
      </c>
      <c r="AF180" s="79">
        <f t="shared" si="17"/>
        <v>4.5999999999999943</v>
      </c>
      <c r="AG180" s="79">
        <f t="shared" si="17"/>
        <v>-1.769999999999996</v>
      </c>
      <c r="AH180" s="79">
        <f t="shared" si="17"/>
        <v>0</v>
      </c>
      <c r="AI180" s="79">
        <f t="shared" si="17"/>
        <v>2.75</v>
      </c>
      <c r="AJ180" s="79">
        <f t="shared" si="17"/>
        <v>1.1099999999999994</v>
      </c>
      <c r="AK180" s="79">
        <f t="shared" si="17"/>
        <v>-0.51000000000000512</v>
      </c>
      <c r="AL180" s="79">
        <f t="shared" si="17"/>
        <v>-1.5600000000000023</v>
      </c>
      <c r="AM180" s="75">
        <f t="shared" si="17"/>
        <v>243</v>
      </c>
      <c r="AN180" s="75">
        <f t="shared" si="17"/>
        <v>-36</v>
      </c>
      <c r="AO180" s="75">
        <f t="shared" si="17"/>
        <v>13</v>
      </c>
      <c r="AP180" s="75">
        <f t="shared" si="17"/>
        <v>20</v>
      </c>
      <c r="AQ180" s="75">
        <f t="shared" si="17"/>
        <v>-160</v>
      </c>
      <c r="AR180" s="75">
        <f t="shared" si="17"/>
        <v>-56</v>
      </c>
      <c r="AS180" s="75">
        <f t="shared" si="17"/>
        <v>1362</v>
      </c>
      <c r="AT180" s="75">
        <f t="shared" si="17"/>
        <v>-78</v>
      </c>
      <c r="AU180" s="75"/>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row>
    <row r="181" spans="1:91" s="59" customFormat="1" x14ac:dyDescent="0.3">
      <c r="A181" s="74" t="s">
        <v>414</v>
      </c>
      <c r="B181" s="75">
        <f>AVERAGE(B148:B157)</f>
        <v>1653907.8</v>
      </c>
      <c r="C181" s="75">
        <f t="shared" ref="C181:H181" si="18">AVERAGE(C148:C157)</f>
        <v>279507.3</v>
      </c>
      <c r="D181" s="75">
        <f t="shared" si="18"/>
        <v>252132</v>
      </c>
      <c r="E181" s="75">
        <f t="shared" si="18"/>
        <v>262951.40000000002</v>
      </c>
      <c r="F181" s="75">
        <f t="shared" si="18"/>
        <v>277301.59999999998</v>
      </c>
      <c r="G181" s="75">
        <f t="shared" si="18"/>
        <v>136630.6</v>
      </c>
      <c r="H181" s="75">
        <f t="shared" si="18"/>
        <v>123154</v>
      </c>
      <c r="I181" s="78">
        <f>SUMPRODUCT(I148:I157,B148:B157)/SUM(B148:B157)</f>
        <v>62.603786860428379</v>
      </c>
      <c r="J181" s="78">
        <f t="shared" ref="J181:O181" si="19">SUMPRODUCT(J148:J157,C148:C157)/SUM(C148:C157)</f>
        <v>58.394889428648199</v>
      </c>
      <c r="K181" s="78">
        <f t="shared" si="19"/>
        <v>77.213424091348983</v>
      </c>
      <c r="L181" s="78">
        <f t="shared" si="19"/>
        <v>74.220199789771044</v>
      </c>
      <c r="M181" s="78">
        <f t="shared" si="19"/>
        <v>63.130215732617486</v>
      </c>
      <c r="N181" s="78">
        <f t="shared" si="19"/>
        <v>63.565757041248432</v>
      </c>
      <c r="O181" s="78">
        <f t="shared" si="19"/>
        <v>58.839694869837771</v>
      </c>
      <c r="P181" s="75">
        <f>AVERAGE(P148:P157)</f>
        <v>256001.9</v>
      </c>
      <c r="Q181" s="75">
        <f t="shared" ref="Q181:V181" si="20">AVERAGE(Q148:Q157)</f>
        <v>42325.7</v>
      </c>
      <c r="R181" s="75">
        <f t="shared" si="20"/>
        <v>46726</v>
      </c>
      <c r="S181" s="75">
        <f t="shared" si="20"/>
        <v>57163.199999999997</v>
      </c>
      <c r="T181" s="75">
        <f t="shared" si="20"/>
        <v>38601.4</v>
      </c>
      <c r="U181" s="75">
        <f>AVERAGE(U148:U157)</f>
        <v>17926.900000000001</v>
      </c>
      <c r="V181" s="75">
        <f t="shared" si="20"/>
        <v>15661.9</v>
      </c>
      <c r="W181" s="75">
        <f>AVERAGE(W148:W157)</f>
        <v>31460</v>
      </c>
      <c r="X181" s="75">
        <f t="shared" ref="X181:AD181" si="21">AVERAGE(X148:X157)</f>
        <v>44358.400000000001</v>
      </c>
      <c r="Y181" s="75">
        <f t="shared" si="21"/>
        <v>11397.7</v>
      </c>
      <c r="Z181" s="75">
        <f t="shared" si="21"/>
        <v>31570.2</v>
      </c>
      <c r="AA181" s="75">
        <f t="shared" si="21"/>
        <v>21765.4</v>
      </c>
      <c r="AB181" s="75">
        <f t="shared" si="21"/>
        <v>8199.4</v>
      </c>
      <c r="AC181" s="75">
        <f t="shared" si="21"/>
        <v>95828.800000000003</v>
      </c>
      <c r="AD181" s="75">
        <f t="shared" si="21"/>
        <v>34927.5</v>
      </c>
      <c r="AE181" s="78">
        <f>SUMPRODUCT(AE148:AE157,W148:W157)/SUM(W148:W157)</f>
        <v>49.17361799109981</v>
      </c>
      <c r="AF181" s="78">
        <f t="shared" ref="AF181:AL181" si="22">SUMPRODUCT(AF148:AF157,X148:X157)/SUM(X148:X157)</f>
        <v>56.899032945282066</v>
      </c>
      <c r="AG181" s="78">
        <f t="shared" si="22"/>
        <v>48.08049308193759</v>
      </c>
      <c r="AH181" s="78">
        <f t="shared" si="22"/>
        <v>52.90758075653622</v>
      </c>
      <c r="AI181" s="78">
        <f t="shared" si="22"/>
        <v>55.964861431446245</v>
      </c>
      <c r="AJ181" s="78">
        <f t="shared" si="22"/>
        <v>35.399391174964023</v>
      </c>
      <c r="AK181" s="78">
        <f t="shared" si="22"/>
        <v>66.302562048152538</v>
      </c>
      <c r="AL181" s="78">
        <f t="shared" si="22"/>
        <v>62.146989134636016</v>
      </c>
      <c r="AM181" s="75">
        <f>AVERAGE(AM148:AM157)</f>
        <v>3675.1</v>
      </c>
      <c r="AN181" s="75">
        <f t="shared" ref="AN181:AS181" si="23">AVERAGE(AN148:AN157)</f>
        <v>7682.8</v>
      </c>
      <c r="AO181" s="75">
        <f t="shared" si="23"/>
        <v>1349.1</v>
      </c>
      <c r="AP181" s="75">
        <f t="shared" si="23"/>
        <v>3778.4</v>
      </c>
      <c r="AQ181" s="75">
        <f t="shared" si="23"/>
        <v>3372.3</v>
      </c>
      <c r="AR181" s="75">
        <f t="shared" si="23"/>
        <v>998.2</v>
      </c>
      <c r="AS181" s="75">
        <f t="shared" si="23"/>
        <v>16284.2</v>
      </c>
      <c r="AT181" s="75">
        <f>AVERAGE(AT148:AT157)</f>
        <v>5185.5</v>
      </c>
      <c r="AU181" s="75"/>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row>
    <row r="182" spans="1:91" s="59" customFormat="1" x14ac:dyDescent="0.3">
      <c r="A182" s="74" t="s">
        <v>415</v>
      </c>
      <c r="B182" s="75">
        <f>AVERAGE(B160:B169)</f>
        <v>1659175.7</v>
      </c>
      <c r="C182" s="75">
        <f t="shared" ref="C182:H182" si="24">AVERAGE(C160:C169)</f>
        <v>280118.5</v>
      </c>
      <c r="D182" s="75">
        <f t="shared" si="24"/>
        <v>251762.8</v>
      </c>
      <c r="E182" s="75">
        <f t="shared" si="24"/>
        <v>260495.4</v>
      </c>
      <c r="F182" s="75">
        <f t="shared" si="24"/>
        <v>277729.59999999998</v>
      </c>
      <c r="G182" s="75">
        <f t="shared" si="24"/>
        <v>140640.9</v>
      </c>
      <c r="H182" s="75">
        <f t="shared" si="24"/>
        <v>123720.6</v>
      </c>
      <c r="I182" s="78">
        <f>SUMPRODUCT(I160:I169,B160:B169)/SUM(B160:B169)</f>
        <v>62.998759239301776</v>
      </c>
      <c r="J182" s="78">
        <f t="shared" ref="J182:O182" si="25">SUMPRODUCT(J160:J169,C160:C169)/SUM(C160:C169)</f>
        <v>58.559233288768866</v>
      </c>
      <c r="K182" s="78">
        <f t="shared" si="25"/>
        <v>77.736463309909169</v>
      </c>
      <c r="L182" s="78">
        <f t="shared" si="25"/>
        <v>75.140470683935291</v>
      </c>
      <c r="M182" s="78">
        <f t="shared" si="25"/>
        <v>63.311215545624229</v>
      </c>
      <c r="N182" s="78">
        <f t="shared" si="25"/>
        <v>62.591731750863367</v>
      </c>
      <c r="O182" s="78">
        <f t="shared" si="25"/>
        <v>60.343075841856582</v>
      </c>
      <c r="P182" s="75">
        <f>AVERAGE(P160:P169)</f>
        <v>266474.2</v>
      </c>
      <c r="Q182" s="75">
        <f t="shared" ref="Q182:V182" si="26">AVERAGE(Q160:Q169)</f>
        <v>43703.5</v>
      </c>
      <c r="R182" s="75">
        <f t="shared" si="26"/>
        <v>48797.2</v>
      </c>
      <c r="S182" s="75">
        <f t="shared" si="26"/>
        <v>59263.1</v>
      </c>
      <c r="T182" s="75">
        <f t="shared" si="26"/>
        <v>40659.599999999999</v>
      </c>
      <c r="U182" s="75">
        <f t="shared" si="26"/>
        <v>18525.2</v>
      </c>
      <c r="V182" s="75">
        <f t="shared" si="26"/>
        <v>16777</v>
      </c>
      <c r="W182" s="421">
        <f>AVERAGE(W160:W169)</f>
        <v>31271</v>
      </c>
      <c r="X182" s="421">
        <f t="shared" ref="X182:AD182" si="27">AVERAGE(X160:X169)</f>
        <v>43612.5</v>
      </c>
      <c r="Y182" s="421">
        <f t="shared" si="27"/>
        <v>11126.3</v>
      </c>
      <c r="Z182" s="421">
        <f t="shared" si="27"/>
        <v>31912.7</v>
      </c>
      <c r="AA182" s="421">
        <f t="shared" si="27"/>
        <v>21215.4</v>
      </c>
      <c r="AB182" s="421">
        <f t="shared" si="27"/>
        <v>8135.7</v>
      </c>
      <c r="AC182" s="421">
        <f t="shared" si="27"/>
        <v>96979.6</v>
      </c>
      <c r="AD182" s="421">
        <f t="shared" si="27"/>
        <v>35865.300000000003</v>
      </c>
      <c r="AE182" s="78">
        <f>SUMPRODUCT(AE160:AE169,W160:W169)/SUM(W160:W169)</f>
        <v>51.395796456781042</v>
      </c>
      <c r="AF182" s="78">
        <f t="shared" ref="AF182:AL182" si="28">SUMPRODUCT(AF160:AF169,X160:X169)/SUM(X160:X169)</f>
        <v>59.133772060762389</v>
      </c>
      <c r="AG182" s="78">
        <f t="shared" si="28"/>
        <v>48.99136810979391</v>
      </c>
      <c r="AH182" s="78">
        <f t="shared" si="28"/>
        <v>53.678339125175874</v>
      </c>
      <c r="AI182" s="78">
        <f t="shared" si="28"/>
        <v>56.4429738303308</v>
      </c>
      <c r="AJ182" s="78">
        <f t="shared" si="28"/>
        <v>36.185065821011101</v>
      </c>
      <c r="AK182" s="78">
        <f t="shared" si="28"/>
        <v>65.287440317345101</v>
      </c>
      <c r="AL182" s="78">
        <f t="shared" si="28"/>
        <v>59.556020136455011</v>
      </c>
      <c r="AM182" s="75">
        <f>AVERAGE(AM160:AM169)</f>
        <v>3774.5</v>
      </c>
      <c r="AN182" s="75">
        <f t="shared" ref="AN182:AS182" si="29">AVERAGE(AN160:AN169)</f>
        <v>7970.3</v>
      </c>
      <c r="AO182" s="75">
        <f t="shared" si="29"/>
        <v>1361.5</v>
      </c>
      <c r="AP182" s="75">
        <f t="shared" si="29"/>
        <v>3959.7</v>
      </c>
      <c r="AQ182" s="75">
        <f t="shared" si="29"/>
        <v>3281.5</v>
      </c>
      <c r="AR182" s="75">
        <f t="shared" si="29"/>
        <v>947.3</v>
      </c>
      <c r="AS182" s="75">
        <f t="shared" si="29"/>
        <v>17200.2</v>
      </c>
      <c r="AT182" s="75">
        <f>AVERAGE(AT160:AT169)</f>
        <v>5208.3</v>
      </c>
      <c r="AU182" s="75"/>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row>
    <row r="183" spans="1:91" s="59" customFormat="1" x14ac:dyDescent="0.3">
      <c r="A183" s="76" t="s">
        <v>110</v>
      </c>
      <c r="B183" s="77">
        <f>(B182/B181)-1</f>
        <v>3.1851231368520416E-3</v>
      </c>
      <c r="C183" s="77">
        <f t="shared" ref="C183:H183" si="30">(C182/C181)-1</f>
        <v>2.1867049626254076E-3</v>
      </c>
      <c r="D183" s="77">
        <f t="shared" si="30"/>
        <v>-1.4643123443276451E-3</v>
      </c>
      <c r="E183" s="77">
        <f t="shared" si="30"/>
        <v>-9.34012901243364E-3</v>
      </c>
      <c r="F183" s="77">
        <f t="shared" si="30"/>
        <v>1.5434458365908288E-3</v>
      </c>
      <c r="G183" s="77">
        <f t="shared" si="30"/>
        <v>2.9351404443806794E-2</v>
      </c>
      <c r="H183" s="77">
        <f t="shared" si="30"/>
        <v>4.6007437842052745E-3</v>
      </c>
      <c r="I183" s="77">
        <f>(I182/I181)-1</f>
        <v>6.3090812661854567E-3</v>
      </c>
      <c r="J183" s="77">
        <f t="shared" ref="J183:O183" si="31">(J182/J181)-1</f>
        <v>2.8143534773104051E-3</v>
      </c>
      <c r="K183" s="77">
        <f t="shared" si="31"/>
        <v>6.7739415097223254E-3</v>
      </c>
      <c r="L183" s="77">
        <f t="shared" si="31"/>
        <v>1.2399197210070989E-2</v>
      </c>
      <c r="M183" s="77">
        <f t="shared" si="31"/>
        <v>2.8670868760112267E-3</v>
      </c>
      <c r="N183" s="77">
        <f t="shared" si="31"/>
        <v>-1.5323113193680848E-2</v>
      </c>
      <c r="O183" s="77">
        <f t="shared" si="31"/>
        <v>2.5550454932584454E-2</v>
      </c>
      <c r="P183" s="77">
        <f t="shared" ref="P183:AM183" si="32">(P182/P181)-1</f>
        <v>4.0907118267481613E-2</v>
      </c>
      <c r="Q183" s="77">
        <f t="shared" ref="Q183:AD183" si="33">(Q182/Q181)-1</f>
        <v>3.255232636436034E-2</v>
      </c>
      <c r="R183" s="77">
        <f t="shared" si="33"/>
        <v>4.4326499165346922E-2</v>
      </c>
      <c r="S183" s="77">
        <f t="shared" si="33"/>
        <v>3.6735172278668848E-2</v>
      </c>
      <c r="T183" s="77">
        <f t="shared" si="33"/>
        <v>5.3319309662343883E-2</v>
      </c>
      <c r="U183" s="77">
        <f t="shared" si="33"/>
        <v>3.3374426141719926E-2</v>
      </c>
      <c r="V183" s="77">
        <f t="shared" si="33"/>
        <v>7.119825819345027E-2</v>
      </c>
      <c r="W183" s="422">
        <f t="shared" si="33"/>
        <v>-6.0076287349014601E-3</v>
      </c>
      <c r="X183" s="422">
        <f t="shared" si="33"/>
        <v>-1.6815304429375288E-2</v>
      </c>
      <c r="Y183" s="422">
        <f t="shared" si="33"/>
        <v>-2.3811821683322187E-2</v>
      </c>
      <c r="Z183" s="422">
        <f t="shared" si="33"/>
        <v>1.084883846158724E-2</v>
      </c>
      <c r="AA183" s="422">
        <f t="shared" si="33"/>
        <v>-2.5269464379244155E-2</v>
      </c>
      <c r="AB183" s="422">
        <f t="shared" si="33"/>
        <v>-7.7688611361806936E-3</v>
      </c>
      <c r="AC183" s="422">
        <f t="shared" si="33"/>
        <v>1.2008915900021844E-2</v>
      </c>
      <c r="AD183" s="422">
        <f t="shared" si="33"/>
        <v>2.6849903371269246E-2</v>
      </c>
      <c r="AE183" s="77">
        <f t="shared" si="32"/>
        <v>4.5190460992384995E-2</v>
      </c>
      <c r="AF183" s="77">
        <f t="shared" ref="AF183:AL183" si="34">(AF182/AF181)-1</f>
        <v>3.9275520159180788E-2</v>
      </c>
      <c r="AG183" s="77">
        <f t="shared" si="34"/>
        <v>1.8944793812826211E-2</v>
      </c>
      <c r="AH183" s="77">
        <f t="shared" si="34"/>
        <v>1.4568013838819116E-2</v>
      </c>
      <c r="AI183" s="77">
        <f t="shared" si="34"/>
        <v>8.5430819742171593E-3</v>
      </c>
      <c r="AJ183" s="77">
        <f t="shared" si="34"/>
        <v>2.2194580753206239E-2</v>
      </c>
      <c r="AK183" s="77">
        <f t="shared" si="34"/>
        <v>-1.5310445018251295E-2</v>
      </c>
      <c r="AL183" s="77">
        <f t="shared" si="34"/>
        <v>-4.1690981884382139E-2</v>
      </c>
      <c r="AM183" s="77">
        <f t="shared" si="32"/>
        <v>2.7046883078011508E-2</v>
      </c>
      <c r="AN183" s="77">
        <f t="shared" ref="AN183:AT183" si="35">(AN182/AN181)-1</f>
        <v>3.7421252668297988E-2</v>
      </c>
      <c r="AO183" s="77">
        <f t="shared" si="35"/>
        <v>9.1913127270033534E-3</v>
      </c>
      <c r="AP183" s="77">
        <f t="shared" si="35"/>
        <v>4.798327334321395E-2</v>
      </c>
      <c r="AQ183" s="77">
        <f t="shared" si="35"/>
        <v>-2.6925243898822782E-2</v>
      </c>
      <c r="AR183" s="77">
        <f t="shared" si="35"/>
        <v>-5.0991785213384211E-2</v>
      </c>
      <c r="AS183" s="77">
        <f t="shared" si="35"/>
        <v>5.6250844376757758E-2</v>
      </c>
      <c r="AT183" s="77">
        <f t="shared" si="35"/>
        <v>4.3968759039629823E-3</v>
      </c>
      <c r="AU183" s="7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row>
    <row r="184" spans="1:91" s="59" customFormat="1" x14ac:dyDescent="0.3">
      <c r="A184" s="76" t="s">
        <v>109</v>
      </c>
      <c r="B184" s="75">
        <f>+B182-B181</f>
        <v>5267.8999999999069</v>
      </c>
      <c r="C184" s="75">
        <f t="shared" ref="C184:H184" si="36">+C182-C181</f>
        <v>611.20000000001164</v>
      </c>
      <c r="D184" s="75">
        <f t="shared" si="36"/>
        <v>-369.20000000001164</v>
      </c>
      <c r="E184" s="75">
        <f t="shared" si="36"/>
        <v>-2456.0000000000291</v>
      </c>
      <c r="F184" s="75">
        <f t="shared" si="36"/>
        <v>428</v>
      </c>
      <c r="G184" s="75">
        <f t="shared" si="36"/>
        <v>4010.2999999999884</v>
      </c>
      <c r="H184" s="75">
        <f t="shared" si="36"/>
        <v>566.60000000000582</v>
      </c>
      <c r="I184" s="79">
        <f>+I182-I181</f>
        <v>0.39497237887339764</v>
      </c>
      <c r="J184" s="79">
        <f t="shared" ref="J184:O184" si="37">+J182-J181</f>
        <v>0.16434386012066682</v>
      </c>
      <c r="K184" s="79">
        <f t="shared" si="37"/>
        <v>0.52303921856018576</v>
      </c>
      <c r="L184" s="79">
        <f t="shared" si="37"/>
        <v>0.92027089416424701</v>
      </c>
      <c r="M184" s="79">
        <f t="shared" si="37"/>
        <v>0.18099981300674273</v>
      </c>
      <c r="N184" s="79">
        <f t="shared" si="37"/>
        <v>-0.97402529038506458</v>
      </c>
      <c r="O184" s="79">
        <f t="shared" si="37"/>
        <v>1.5033809720188103</v>
      </c>
      <c r="P184" s="75">
        <f t="shared" ref="P184:AM184" si="38">+P182-P181</f>
        <v>10472.300000000017</v>
      </c>
      <c r="Q184" s="75">
        <f t="shared" ref="Q184:AD184" si="39">+Q182-Q181</f>
        <v>1377.8000000000029</v>
      </c>
      <c r="R184" s="75">
        <f t="shared" si="39"/>
        <v>2071.1999999999971</v>
      </c>
      <c r="S184" s="75">
        <f t="shared" si="39"/>
        <v>2099.9000000000015</v>
      </c>
      <c r="T184" s="75">
        <f t="shared" si="39"/>
        <v>2058.1999999999971</v>
      </c>
      <c r="U184" s="75">
        <f t="shared" si="39"/>
        <v>598.29999999999927</v>
      </c>
      <c r="V184" s="75">
        <f t="shared" si="39"/>
        <v>1115.1000000000004</v>
      </c>
      <c r="W184" s="75">
        <f t="shared" si="39"/>
        <v>-189</v>
      </c>
      <c r="X184" s="75">
        <f t="shared" si="39"/>
        <v>-745.90000000000146</v>
      </c>
      <c r="Y184" s="75">
        <f t="shared" si="39"/>
        <v>-271.40000000000146</v>
      </c>
      <c r="Z184" s="75">
        <f t="shared" si="39"/>
        <v>342.5</v>
      </c>
      <c r="AA184" s="75">
        <f t="shared" si="39"/>
        <v>-550</v>
      </c>
      <c r="AB184" s="75">
        <f t="shared" si="39"/>
        <v>-63.699999999999818</v>
      </c>
      <c r="AC184" s="75">
        <f t="shared" si="39"/>
        <v>1150.8000000000029</v>
      </c>
      <c r="AD184" s="75">
        <f t="shared" si="39"/>
        <v>937.80000000000291</v>
      </c>
      <c r="AE184" s="79">
        <f t="shared" si="38"/>
        <v>2.2221784656812318</v>
      </c>
      <c r="AF184" s="79">
        <f t="shared" ref="AF184:AL184" si="40">+AF182-AF181</f>
        <v>2.2347391154803233</v>
      </c>
      <c r="AG184" s="79">
        <f t="shared" si="40"/>
        <v>0.91087502785632068</v>
      </c>
      <c r="AH184" s="79">
        <f t="shared" si="40"/>
        <v>0.77075836863965463</v>
      </c>
      <c r="AI184" s="79">
        <f t="shared" si="40"/>
        <v>0.47811239888455503</v>
      </c>
      <c r="AJ184" s="79">
        <f t="shared" si="40"/>
        <v>0.78567464604707737</v>
      </c>
      <c r="AK184" s="79">
        <f t="shared" si="40"/>
        <v>-1.0151217308074365</v>
      </c>
      <c r="AL184" s="79">
        <f t="shared" si="40"/>
        <v>-2.5909689981810047</v>
      </c>
      <c r="AM184" s="75">
        <f t="shared" si="38"/>
        <v>99.400000000000091</v>
      </c>
      <c r="AN184" s="75">
        <f t="shared" ref="AN184:AT184" si="41">+AN182-AN181</f>
        <v>287.5</v>
      </c>
      <c r="AO184" s="75">
        <f t="shared" si="41"/>
        <v>12.400000000000091</v>
      </c>
      <c r="AP184" s="75">
        <f t="shared" si="41"/>
        <v>181.29999999999973</v>
      </c>
      <c r="AQ184" s="75">
        <f t="shared" si="41"/>
        <v>-90.800000000000182</v>
      </c>
      <c r="AR184" s="75">
        <f t="shared" si="41"/>
        <v>-50.900000000000091</v>
      </c>
      <c r="AS184" s="75">
        <f t="shared" si="41"/>
        <v>916</v>
      </c>
      <c r="AT184" s="75">
        <f t="shared" si="41"/>
        <v>22.800000000000182</v>
      </c>
      <c r="AU184" s="75"/>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row>
    <row r="185" spans="1:91" s="59" customFormat="1" x14ac:dyDescent="0.3">
      <c r="A185" s="74" t="s">
        <v>408</v>
      </c>
      <c r="B185" s="75">
        <f>AVERAGE(B154:B156)</f>
        <v>1921703</v>
      </c>
      <c r="C185" s="75">
        <f t="shared" ref="C185:G185" si="42">AVERAGE(C154:C156)</f>
        <v>316653.66666666669</v>
      </c>
      <c r="D185" s="75">
        <f t="shared" si="42"/>
        <v>377773.33333333331</v>
      </c>
      <c r="E185" s="75">
        <f t="shared" si="42"/>
        <v>264008.66666666669</v>
      </c>
      <c r="F185" s="75">
        <f t="shared" si="42"/>
        <v>338165</v>
      </c>
      <c r="G185" s="75">
        <f t="shared" si="42"/>
        <v>150669</v>
      </c>
      <c r="H185" s="75">
        <f>AVERAGE(H154:H156)</f>
        <v>122830.66666666667</v>
      </c>
      <c r="I185" s="78">
        <f t="shared" ref="I185:O185" si="43">SUMPRODUCT(I154:I156,B154:B156)/SUM(B154:B156)</f>
        <v>70.78910430314501</v>
      </c>
      <c r="J185" s="78">
        <f t="shared" si="43"/>
        <v>66.318818583078667</v>
      </c>
      <c r="K185" s="78">
        <f t="shared" si="43"/>
        <v>85.71016607842445</v>
      </c>
      <c r="L185" s="78">
        <f t="shared" si="43"/>
        <v>76.689357937744461</v>
      </c>
      <c r="M185" s="78">
        <f t="shared" si="43"/>
        <v>72.68457147644888</v>
      </c>
      <c r="N185" s="78">
        <f t="shared" si="43"/>
        <v>72.990218735550556</v>
      </c>
      <c r="O185" s="78">
        <f t="shared" si="43"/>
        <v>58.463922011875432</v>
      </c>
      <c r="P185" s="75">
        <f t="shared" ref="P185:W185" si="44">AVERAGE(P154:P156)</f>
        <v>310759.33333333331</v>
      </c>
      <c r="Q185" s="75">
        <f t="shared" si="44"/>
        <v>52174.666666666664</v>
      </c>
      <c r="R185" s="75">
        <f t="shared" si="44"/>
        <v>72598.666666666672</v>
      </c>
      <c r="S185" s="75">
        <f t="shared" si="44"/>
        <v>57872</v>
      </c>
      <c r="T185" s="75">
        <f t="shared" si="44"/>
        <v>48393.666666666664</v>
      </c>
      <c r="U185" s="75">
        <f t="shared" si="44"/>
        <v>21046</v>
      </c>
      <c r="V185" s="75">
        <f t="shared" si="44"/>
        <v>15666.333333333334</v>
      </c>
      <c r="W185" s="75">
        <f t="shared" si="44"/>
        <v>42496</v>
      </c>
      <c r="X185" s="75">
        <f t="shared" ref="X185:AD185" si="45">AVERAGE(X154:X156)</f>
        <v>52696.666666666664</v>
      </c>
      <c r="Y185" s="75">
        <f t="shared" si="45"/>
        <v>10937.333333333334</v>
      </c>
      <c r="Z185" s="75">
        <f t="shared" si="45"/>
        <v>32550.666666666668</v>
      </c>
      <c r="AA185" s="75">
        <f t="shared" si="45"/>
        <v>29150</v>
      </c>
      <c r="AB185" s="75">
        <f t="shared" si="45"/>
        <v>8421</v>
      </c>
      <c r="AC185" s="75">
        <f t="shared" si="45"/>
        <v>105531.66666666667</v>
      </c>
      <c r="AD185" s="75">
        <f t="shared" si="45"/>
        <v>34870.333333333336</v>
      </c>
      <c r="AE185" s="78">
        <f>SUMPRODUCT(AE154:AE156,W154:W156)/SUM(W154:W156)</f>
        <v>61.910150759287156</v>
      </c>
      <c r="AF185" s="78">
        <f t="shared" ref="AF185:AL185" si="46">SUMPRODUCT(AF154:AF156,X154:X156)/SUM(X154:X156)</f>
        <v>71.531118982857862</v>
      </c>
      <c r="AG185" s="78">
        <f t="shared" si="46"/>
        <v>44.797802328416431</v>
      </c>
      <c r="AH185" s="78">
        <f t="shared" si="46"/>
        <v>56.150792815303319</v>
      </c>
      <c r="AI185" s="78">
        <f t="shared" si="46"/>
        <v>69.079882675814744</v>
      </c>
      <c r="AJ185" s="78">
        <f t="shared" si="46"/>
        <v>37.295816015516763</v>
      </c>
      <c r="AK185" s="78">
        <f t="shared" si="46"/>
        <v>74.765388366840924</v>
      </c>
      <c r="AL185" s="78">
        <f t="shared" si="46"/>
        <v>59.211840055061131</v>
      </c>
      <c r="AM185" s="75">
        <f>AVERAGE(AM154:AM156)</f>
        <v>5652</v>
      </c>
      <c r="AN185" s="75">
        <f t="shared" ref="AN185:AT185" si="47">AVERAGE(AN154:AN156)</f>
        <v>10187.333333333334</v>
      </c>
      <c r="AO185" s="75">
        <f t="shared" si="47"/>
        <v>1299.6666666666667</v>
      </c>
      <c r="AP185" s="75">
        <f t="shared" si="47"/>
        <v>4060.3333333333335</v>
      </c>
      <c r="AQ185" s="75">
        <f t="shared" si="47"/>
        <v>5370.333333333333</v>
      </c>
      <c r="AR185" s="75">
        <f t="shared" si="47"/>
        <v>1055.6666666666667</v>
      </c>
      <c r="AS185" s="75">
        <f t="shared" si="47"/>
        <v>19281.666666666668</v>
      </c>
      <c r="AT185" s="75">
        <f t="shared" si="47"/>
        <v>5267.666666666667</v>
      </c>
      <c r="AU185" s="75"/>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row>
    <row r="186" spans="1:91" s="59" customFormat="1" x14ac:dyDescent="0.3">
      <c r="A186" s="74" t="s">
        <v>409</v>
      </c>
      <c r="B186" s="75">
        <f t="shared" ref="B186:H186" si="48">AVERAGE(B166:B168)</f>
        <v>1937794.6666666667</v>
      </c>
      <c r="C186" s="75">
        <f t="shared" si="48"/>
        <v>323227</v>
      </c>
      <c r="D186" s="75">
        <f t="shared" si="48"/>
        <v>380345</v>
      </c>
      <c r="E186" s="75">
        <f t="shared" si="48"/>
        <v>259534.33333333334</v>
      </c>
      <c r="F186" s="75">
        <f t="shared" si="48"/>
        <v>339872</v>
      </c>
      <c r="G186" s="75">
        <f t="shared" si="48"/>
        <v>154416</v>
      </c>
      <c r="H186" s="75">
        <f t="shared" si="48"/>
        <v>123656.66666666667</v>
      </c>
      <c r="I186" s="78">
        <f t="shared" ref="I186:O186" si="49">SUMPRODUCT(I166:I168,B166:B168)/SUM(B166:B168)</f>
        <v>71.040312138334571</v>
      </c>
      <c r="J186" s="78">
        <f t="shared" si="49"/>
        <v>66.699431256258507</v>
      </c>
      <c r="K186" s="78">
        <f t="shared" si="49"/>
        <v>85.872303321107594</v>
      </c>
      <c r="L186" s="78">
        <f t="shared" si="49"/>
        <v>78.334460244823092</v>
      </c>
      <c r="M186" s="78">
        <f t="shared" si="49"/>
        <v>72.432397294667794</v>
      </c>
      <c r="N186" s="78">
        <f t="shared" si="49"/>
        <v>72.258534996373427</v>
      </c>
      <c r="O186" s="78">
        <f t="shared" si="49"/>
        <v>59.423340647491713</v>
      </c>
      <c r="P186" s="75">
        <f t="shared" ref="P186:W186" si="50">AVERAGE(P166:P168)</f>
        <v>322528.33333333331</v>
      </c>
      <c r="Q186" s="75">
        <f t="shared" si="50"/>
        <v>54314</v>
      </c>
      <c r="R186" s="75">
        <f t="shared" si="50"/>
        <v>76068</v>
      </c>
      <c r="S186" s="75">
        <f t="shared" si="50"/>
        <v>59360.333333333336</v>
      </c>
      <c r="T186" s="75">
        <f t="shared" si="50"/>
        <v>50280.333333333336</v>
      </c>
      <c r="U186" s="75">
        <f t="shared" si="50"/>
        <v>21337.666666666668</v>
      </c>
      <c r="V186" s="75">
        <f t="shared" si="50"/>
        <v>16744</v>
      </c>
      <c r="W186" s="75">
        <f t="shared" si="50"/>
        <v>43764.666666666664</v>
      </c>
      <c r="X186" s="75">
        <f t="shared" ref="X186:AD186" si="51">AVERAGE(X166:X168)</f>
        <v>52970</v>
      </c>
      <c r="Y186" s="75">
        <f t="shared" si="51"/>
        <v>10750.666666666666</v>
      </c>
      <c r="Z186" s="75">
        <f t="shared" si="51"/>
        <v>33415</v>
      </c>
      <c r="AA186" s="75">
        <f t="shared" si="51"/>
        <v>28890.333333333332</v>
      </c>
      <c r="AB186" s="75">
        <f t="shared" si="51"/>
        <v>8331.3333333333339</v>
      </c>
      <c r="AC186" s="75">
        <f t="shared" si="51"/>
        <v>109168.66666666667</v>
      </c>
      <c r="AD186" s="75">
        <f t="shared" si="51"/>
        <v>35936.333333333336</v>
      </c>
      <c r="AE186" s="78">
        <f>SUMPRODUCT(AE166:AE168,W166:W168)/SUM(W166:W169)</f>
        <v>52.183104284764227</v>
      </c>
      <c r="AF186" s="78">
        <f t="shared" ref="AF186:AL186" si="52">SUMPRODUCT(AF166:AF168,X166:X168)/SUM(X166:X168)</f>
        <v>73.835870555660449</v>
      </c>
      <c r="AG186" s="78">
        <f t="shared" si="52"/>
        <v>45.645056120550663</v>
      </c>
      <c r="AH186" s="78">
        <f t="shared" si="52"/>
        <v>56.816135168836347</v>
      </c>
      <c r="AI186" s="78">
        <f t="shared" si="52"/>
        <v>70.636305800094618</v>
      </c>
      <c r="AJ186" s="78">
        <f t="shared" si="52"/>
        <v>36.778942546211098</v>
      </c>
      <c r="AK186" s="78">
        <f t="shared" si="52"/>
        <v>74.019256502170961</v>
      </c>
      <c r="AL186" s="78">
        <f t="shared" si="52"/>
        <v>58.031002513704792</v>
      </c>
      <c r="AM186" s="75">
        <f>AVERAGE(AM166:AM168)</f>
        <v>5874.666666666667</v>
      </c>
      <c r="AN186" s="75">
        <f t="shared" ref="AN186:AS186" si="53">AVERAGE(AN166:AN168)</f>
        <v>10788.333333333334</v>
      </c>
      <c r="AO186" s="75">
        <f t="shared" si="53"/>
        <v>1357</v>
      </c>
      <c r="AP186" s="75">
        <f t="shared" si="53"/>
        <v>4135</v>
      </c>
      <c r="AQ186" s="75">
        <f t="shared" si="53"/>
        <v>5449</v>
      </c>
      <c r="AR186" s="75">
        <f t="shared" si="53"/>
        <v>1018</v>
      </c>
      <c r="AS186" s="75">
        <f t="shared" si="53"/>
        <v>20497.333333333332</v>
      </c>
      <c r="AT186" s="75">
        <f>AVERAGE(AT166:AT168)</f>
        <v>5194.333333333333</v>
      </c>
      <c r="AU186" s="75"/>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row>
    <row r="187" spans="1:91" s="59" customFormat="1" x14ac:dyDescent="0.3">
      <c r="A187" s="76" t="s">
        <v>110</v>
      </c>
      <c r="B187" s="77">
        <f>(B186/B185)-1</f>
        <v>8.3736491365558052E-3</v>
      </c>
      <c r="C187" s="77">
        <f t="shared" ref="C187:H187" si="54">(C186/C185)-1</f>
        <v>2.0758746938032147E-2</v>
      </c>
      <c r="D187" s="77">
        <f t="shared" si="54"/>
        <v>6.8074330286238549E-3</v>
      </c>
      <c r="E187" s="77">
        <f t="shared" si="54"/>
        <v>-1.6947675960132691E-2</v>
      </c>
      <c r="F187" s="77">
        <f t="shared" si="54"/>
        <v>5.0478316798012735E-3</v>
      </c>
      <c r="G187" s="77">
        <f t="shared" si="54"/>
        <v>2.4869083885868948E-2</v>
      </c>
      <c r="H187" s="77">
        <f t="shared" si="54"/>
        <v>6.7247050139487285E-3</v>
      </c>
      <c r="I187" s="77">
        <f>(I186/I185)-1</f>
        <v>3.5486793859376142E-3</v>
      </c>
      <c r="J187" s="77">
        <f t="shared" ref="J187:O187" si="55">(J186/J185)-1</f>
        <v>5.7391353059621508E-3</v>
      </c>
      <c r="K187" s="77">
        <f t="shared" si="55"/>
        <v>1.8916920839331386E-3</v>
      </c>
      <c r="L187" s="77">
        <f t="shared" si="55"/>
        <v>2.1451507110205714E-2</v>
      </c>
      <c r="M187" s="77">
        <f t="shared" si="55"/>
        <v>-3.4694320494521591E-3</v>
      </c>
      <c r="N187" s="77">
        <f t="shared" si="55"/>
        <v>-1.0024408089912451E-2</v>
      </c>
      <c r="O187" s="77">
        <f t="shared" si="55"/>
        <v>1.6410439166592239E-2</v>
      </c>
      <c r="P187" s="77">
        <f t="shared" ref="P187" si="56">(P186/P185)-1</f>
        <v>3.7871750700971152E-2</v>
      </c>
      <c r="Q187" s="77">
        <f t="shared" ref="Q187:AD187" si="57">(Q186/Q185)-1</f>
        <v>4.1003296619048779E-2</v>
      </c>
      <c r="R187" s="77">
        <f t="shared" si="57"/>
        <v>4.7787838160480378E-2</v>
      </c>
      <c r="S187" s="77">
        <f t="shared" si="57"/>
        <v>2.571767579024975E-2</v>
      </c>
      <c r="T187" s="77">
        <f t="shared" si="57"/>
        <v>3.8985817703418579E-2</v>
      </c>
      <c r="U187" s="77">
        <f t="shared" si="57"/>
        <v>1.3858532104279675E-2</v>
      </c>
      <c r="V187" s="77">
        <f t="shared" si="57"/>
        <v>6.878869763186457E-2</v>
      </c>
      <c r="W187" s="77">
        <f t="shared" si="57"/>
        <v>2.9853790160642601E-2</v>
      </c>
      <c r="X187" s="77">
        <f t="shared" si="57"/>
        <v>5.1869188436965974E-3</v>
      </c>
      <c r="Y187" s="77">
        <f t="shared" si="57"/>
        <v>-1.7066926734121801E-2</v>
      </c>
      <c r="Z187" s="77">
        <f t="shared" si="57"/>
        <v>2.6553475607258292E-2</v>
      </c>
      <c r="AA187" s="77">
        <f t="shared" si="57"/>
        <v>-8.9079473985135271E-3</v>
      </c>
      <c r="AB187" s="77">
        <f t="shared" si="57"/>
        <v>-1.0647983216561685E-2</v>
      </c>
      <c r="AC187" s="77">
        <f t="shared" si="57"/>
        <v>3.4463589128065797E-2</v>
      </c>
      <c r="AD187" s="77">
        <f t="shared" si="57"/>
        <v>3.0570398906424767E-2</v>
      </c>
      <c r="AE187" s="77">
        <f>(AE186/AE185)-1</f>
        <v>-0.15711553525919608</v>
      </c>
      <c r="AF187" s="77">
        <f t="shared" ref="AF187:AL187" si="58">(AF186/AF185)-1</f>
        <v>3.2220264488731276E-2</v>
      </c>
      <c r="AG187" s="77">
        <f t="shared" si="58"/>
        <v>1.8912842775700156E-2</v>
      </c>
      <c r="AH187" s="77">
        <f t="shared" si="58"/>
        <v>1.184920675513057E-2</v>
      </c>
      <c r="AI187" s="77">
        <f t="shared" si="58"/>
        <v>2.2530772548992495E-2</v>
      </c>
      <c r="AJ187" s="77">
        <f t="shared" si="58"/>
        <v>-1.3858752120898044E-2</v>
      </c>
      <c r="AK187" s="77">
        <f t="shared" si="58"/>
        <v>-9.9796427326642734E-3</v>
      </c>
      <c r="AL187" s="77">
        <f t="shared" si="58"/>
        <v>-1.994259155361966E-2</v>
      </c>
      <c r="AM187" s="77">
        <f t="shared" ref="AM187:AT187" si="59">(AM186/AM185)-1</f>
        <v>3.9396083982071284E-2</v>
      </c>
      <c r="AN187" s="77">
        <f t="shared" si="59"/>
        <v>5.899483018127083E-2</v>
      </c>
      <c r="AO187" s="77">
        <f t="shared" si="59"/>
        <v>4.411387535265443E-2</v>
      </c>
      <c r="AP187" s="77">
        <f t="shared" si="59"/>
        <v>1.8389294803382361E-2</v>
      </c>
      <c r="AQ187" s="77">
        <f t="shared" si="59"/>
        <v>1.4648376885357806E-2</v>
      </c>
      <c r="AR187" s="77">
        <f t="shared" si="59"/>
        <v>-3.5680454688980179E-2</v>
      </c>
      <c r="AS187" s="77">
        <f t="shared" si="59"/>
        <v>6.3047800155588085E-2</v>
      </c>
      <c r="AT187" s="77">
        <f t="shared" si="59"/>
        <v>-1.3921407327722735E-2</v>
      </c>
      <c r="AU187" s="7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row>
    <row r="188" spans="1:91" s="59" customFormat="1" x14ac:dyDescent="0.3">
      <c r="A188" s="76" t="s">
        <v>109</v>
      </c>
      <c r="B188" s="75">
        <f>+B186-B185</f>
        <v>16091.666666666744</v>
      </c>
      <c r="C188" s="75">
        <f t="shared" ref="C188:H188" si="60">+C186-C185</f>
        <v>6573.3333333333139</v>
      </c>
      <c r="D188" s="75">
        <f t="shared" si="60"/>
        <v>2571.6666666666861</v>
      </c>
      <c r="E188" s="75">
        <f t="shared" si="60"/>
        <v>-4474.333333333343</v>
      </c>
      <c r="F188" s="75">
        <f t="shared" si="60"/>
        <v>1707</v>
      </c>
      <c r="G188" s="75">
        <f t="shared" si="60"/>
        <v>3747</v>
      </c>
      <c r="H188" s="75">
        <f t="shared" si="60"/>
        <v>826</v>
      </c>
      <c r="I188" s="79">
        <f>+I186-I185</f>
        <v>0.25120783518956102</v>
      </c>
      <c r="J188" s="79">
        <f t="shared" ref="J188:O188" si="61">+J186-J185</f>
        <v>0.38061267317984004</v>
      </c>
      <c r="K188" s="79">
        <f t="shared" si="61"/>
        <v>0.16213724268314422</v>
      </c>
      <c r="L188" s="79">
        <f t="shared" si="61"/>
        <v>1.6451023070786306</v>
      </c>
      <c r="M188" s="79">
        <f t="shared" si="61"/>
        <v>-0.2521741817810863</v>
      </c>
      <c r="N188" s="79">
        <f t="shared" si="61"/>
        <v>-0.7316837391771287</v>
      </c>
      <c r="O188" s="79">
        <f t="shared" si="61"/>
        <v>0.95941863561628082</v>
      </c>
      <c r="P188" s="75">
        <f t="shared" ref="P188" si="62">+P186-P185</f>
        <v>11769</v>
      </c>
      <c r="Q188" s="75">
        <f t="shared" ref="Q188:AD188" si="63">+Q186-Q185</f>
        <v>2139.3333333333358</v>
      </c>
      <c r="R188" s="75">
        <f t="shared" si="63"/>
        <v>3469.3333333333285</v>
      </c>
      <c r="S188" s="75">
        <f t="shared" si="63"/>
        <v>1488.3333333333358</v>
      </c>
      <c r="T188" s="75">
        <f t="shared" si="63"/>
        <v>1886.6666666666715</v>
      </c>
      <c r="U188" s="75">
        <f t="shared" si="63"/>
        <v>291.66666666666788</v>
      </c>
      <c r="V188" s="75">
        <f t="shared" si="63"/>
        <v>1077.6666666666661</v>
      </c>
      <c r="W188" s="75">
        <f t="shared" si="63"/>
        <v>1268.6666666666642</v>
      </c>
      <c r="X188" s="75">
        <f t="shared" si="63"/>
        <v>273.33333333333576</v>
      </c>
      <c r="Y188" s="75">
        <f t="shared" si="63"/>
        <v>-186.66666666666788</v>
      </c>
      <c r="Z188" s="75">
        <f t="shared" si="63"/>
        <v>864.33333333333212</v>
      </c>
      <c r="AA188" s="75">
        <f t="shared" si="63"/>
        <v>-259.66666666666788</v>
      </c>
      <c r="AB188" s="75">
        <f t="shared" si="63"/>
        <v>-89.66666666666606</v>
      </c>
      <c r="AC188" s="75">
        <f t="shared" si="63"/>
        <v>3637</v>
      </c>
      <c r="AD188" s="75">
        <f t="shared" si="63"/>
        <v>1066</v>
      </c>
      <c r="AE188" s="79">
        <f>+AE186-AE185</f>
        <v>-9.727046474522929</v>
      </c>
      <c r="AF188" s="79">
        <f t="shared" ref="AF188:AL188" si="64">+AF186-AF185</f>
        <v>2.3047515728025871</v>
      </c>
      <c r="AG188" s="79">
        <f t="shared" si="64"/>
        <v>0.84725379213423224</v>
      </c>
      <c r="AH188" s="79">
        <f t="shared" si="64"/>
        <v>0.66534235353302762</v>
      </c>
      <c r="AI188" s="79">
        <f t="shared" si="64"/>
        <v>1.5564231242798741</v>
      </c>
      <c r="AJ188" s="79">
        <f t="shared" si="64"/>
        <v>-0.51687346930566491</v>
      </c>
      <c r="AK188" s="79">
        <f t="shared" si="64"/>
        <v>-0.7461318646699624</v>
      </c>
      <c r="AL188" s="79">
        <f t="shared" si="64"/>
        <v>-1.1808375413563397</v>
      </c>
      <c r="AM188" s="75">
        <f t="shared" ref="AM188:AT188" si="65">+AM186-AM185</f>
        <v>222.66666666666697</v>
      </c>
      <c r="AN188" s="75">
        <f t="shared" si="65"/>
        <v>601</v>
      </c>
      <c r="AO188" s="75">
        <f t="shared" si="65"/>
        <v>57.333333333333258</v>
      </c>
      <c r="AP188" s="75">
        <f t="shared" si="65"/>
        <v>74.666666666666515</v>
      </c>
      <c r="AQ188" s="75">
        <f t="shared" si="65"/>
        <v>78.66666666666697</v>
      </c>
      <c r="AR188" s="75">
        <f t="shared" si="65"/>
        <v>-37.666666666666742</v>
      </c>
      <c r="AS188" s="75">
        <f t="shared" si="65"/>
        <v>1215.6666666666642</v>
      </c>
      <c r="AT188" s="75">
        <f t="shared" si="65"/>
        <v>-73.33333333333394</v>
      </c>
      <c r="AU188" s="75"/>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row>
    <row r="189" spans="1:91" s="59" customFormat="1" x14ac:dyDescent="0.3">
      <c r="A189" s="74" t="s">
        <v>369</v>
      </c>
      <c r="B189" s="75">
        <f>AVERAGE(B136:B147)</f>
        <v>1536124.0833333333</v>
      </c>
      <c r="C189" s="75">
        <f t="shared" ref="C189:H189" si="66">AVERAGE(C136:C147)</f>
        <v>259954.25</v>
      </c>
      <c r="D189" s="75">
        <f t="shared" si="66"/>
        <v>204563.25</v>
      </c>
      <c r="E189" s="75">
        <f t="shared" si="66"/>
        <v>257722.91666666666</v>
      </c>
      <c r="F189" s="75">
        <f t="shared" si="66"/>
        <v>254546.41666666666</v>
      </c>
      <c r="G189" s="75">
        <f t="shared" si="66"/>
        <v>129370.83333333333</v>
      </c>
      <c r="H189" s="75">
        <f t="shared" si="66"/>
        <v>118496.91666666667</v>
      </c>
      <c r="I189" s="78">
        <f>SUMPRODUCT(B136:B147,I136:I147)/SUM(B136:B147)</f>
        <v>60.103104273965712</v>
      </c>
      <c r="J189" s="78">
        <f t="shared" ref="J189:O189" si="67">SUMPRODUCT(C136:C147,J136:J147)/SUM(C136:C147)</f>
        <v>55.716866163308879</v>
      </c>
      <c r="K189" s="78">
        <f t="shared" si="67"/>
        <v>75.6157048125702</v>
      </c>
      <c r="L189" s="78">
        <f t="shared" si="67"/>
        <v>72.551159016062144</v>
      </c>
      <c r="M189" s="78">
        <f t="shared" si="67"/>
        <v>61.018707203695975</v>
      </c>
      <c r="N189" s="78">
        <f t="shared" si="67"/>
        <v>59.152770124641691</v>
      </c>
      <c r="O189" s="78">
        <f t="shared" si="67"/>
        <v>57.799509150378739</v>
      </c>
      <c r="P189" s="75">
        <f t="shared" ref="P189:AD189" si="68">AVERAGE(P136:P147)</f>
        <v>228103.5</v>
      </c>
      <c r="Q189" s="75">
        <f t="shared" si="68"/>
        <v>37773.166666666664</v>
      </c>
      <c r="R189" s="75">
        <f t="shared" si="68"/>
        <v>36444.333333333336</v>
      </c>
      <c r="S189" s="75">
        <f t="shared" si="68"/>
        <v>52859.75</v>
      </c>
      <c r="T189" s="75">
        <f t="shared" si="68"/>
        <v>34102.583333333336</v>
      </c>
      <c r="U189" s="75">
        <f t="shared" si="68"/>
        <v>16625.166666666668</v>
      </c>
      <c r="V189" s="75">
        <f t="shared" si="68"/>
        <v>14799.083333333334</v>
      </c>
      <c r="W189" s="75">
        <f t="shared" si="68"/>
        <v>27272.583333333332</v>
      </c>
      <c r="X189" s="75">
        <f t="shared" si="68"/>
        <v>40283.75</v>
      </c>
      <c r="Y189" s="75">
        <f t="shared" si="68"/>
        <v>11386.833333333334</v>
      </c>
      <c r="Z189" s="75">
        <f t="shared" si="68"/>
        <v>30027.666666666668</v>
      </c>
      <c r="AA189" s="75">
        <f t="shared" si="68"/>
        <v>19158</v>
      </c>
      <c r="AB189" s="75">
        <f t="shared" si="68"/>
        <v>8189.083333333333</v>
      </c>
      <c r="AC189" s="75">
        <f t="shared" si="68"/>
        <v>89797.166666666672</v>
      </c>
      <c r="AD189" s="75">
        <f t="shared" si="68"/>
        <v>33839.333333333336</v>
      </c>
      <c r="AE189" s="78">
        <f>SUMPRODUCT(W136:W147,AE136:AE147)/SUM(W136:W147)</f>
        <v>47.05270576983601</v>
      </c>
      <c r="AF189" s="78">
        <f t="shared" ref="AF189:AL189" si="69">SUMPRODUCT(X136:X147,AF136:AF147)/SUM(X136:X147)</f>
        <v>54.067816261726705</v>
      </c>
      <c r="AG189" s="78">
        <f t="shared" si="69"/>
        <v>46.184618053014447</v>
      </c>
      <c r="AH189" s="78">
        <f t="shared" si="69"/>
        <v>50.086507692905435</v>
      </c>
      <c r="AI189" s="78">
        <f t="shared" si="69"/>
        <v>52.504429046177407</v>
      </c>
      <c r="AJ189" s="78">
        <f t="shared" si="69"/>
        <v>32.969575247534827</v>
      </c>
      <c r="AK189" s="78">
        <f t="shared" si="69"/>
        <v>63.437715527401572</v>
      </c>
      <c r="AL189" s="78">
        <f t="shared" si="69"/>
        <v>59.70127029196793</v>
      </c>
      <c r="AM189" s="75">
        <f t="shared" ref="AM189:AT189" si="70">AVERAGE(AM136:AM147)</f>
        <v>3135.25</v>
      </c>
      <c r="AN189" s="75">
        <f t="shared" si="70"/>
        <v>6529.25</v>
      </c>
      <c r="AO189" s="75">
        <f t="shared" si="70"/>
        <v>1296.5</v>
      </c>
      <c r="AP189" s="75">
        <f t="shared" si="70"/>
        <v>3383</v>
      </c>
      <c r="AQ189" s="75">
        <f t="shared" si="70"/>
        <v>2730.1666666666665</v>
      </c>
      <c r="AR189" s="75">
        <f t="shared" si="70"/>
        <v>964.66666666666663</v>
      </c>
      <c r="AS189" s="75">
        <f t="shared" si="70"/>
        <v>14976.666666666666</v>
      </c>
      <c r="AT189" s="75">
        <f t="shared" si="70"/>
        <v>4757.75</v>
      </c>
      <c r="AU189" s="75"/>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row>
    <row r="190" spans="1:91" s="59" customFormat="1" x14ac:dyDescent="0.3">
      <c r="A190" s="74" t="s">
        <v>387</v>
      </c>
      <c r="B190" s="75">
        <f>AVERAGE(B148:B159)</f>
        <v>1579550.25</v>
      </c>
      <c r="C190" s="75">
        <f t="shared" ref="C190:H190" si="71">AVERAGE(C148:C159)</f>
        <v>266895.41666666669</v>
      </c>
      <c r="D190" s="75">
        <f t="shared" si="71"/>
        <v>214379.08333333334</v>
      </c>
      <c r="E190" s="75">
        <f t="shared" si="71"/>
        <v>263629.5</v>
      </c>
      <c r="F190" s="75">
        <f t="shared" si="71"/>
        <v>261103.08333333334</v>
      </c>
      <c r="G190" s="75">
        <f t="shared" si="71"/>
        <v>133417.16666666666</v>
      </c>
      <c r="H190" s="75">
        <f t="shared" si="71"/>
        <v>123182.41666666667</v>
      </c>
      <c r="I190" s="78">
        <f>SUMPRODUCT(B148:B159,I148:I159)/SUM(B148:B159)</f>
        <v>61.148153439562947</v>
      </c>
      <c r="J190" s="78">
        <f t="shared" ref="J190:O190" si="72">SUMPRODUCT(C148:C159,J148:J159)/SUM(C148:C159)</f>
        <v>56.636951739835673</v>
      </c>
      <c r="K190" s="78">
        <f t="shared" si="72"/>
        <v>76.592212595367485</v>
      </c>
      <c r="L190" s="78">
        <f t="shared" si="72"/>
        <v>74.023597912347952</v>
      </c>
      <c r="M190" s="78">
        <f t="shared" si="72"/>
        <v>61.29142324375718</v>
      </c>
      <c r="N190" s="78">
        <f t="shared" si="72"/>
        <v>61.308361067978488</v>
      </c>
      <c r="O190" s="78">
        <f t="shared" si="72"/>
        <v>58.783422634047476</v>
      </c>
      <c r="P190" s="75">
        <f t="shared" ref="P190:AD190" si="73">AVERAGE(P148:P159)</f>
        <v>244164.66666666666</v>
      </c>
      <c r="Q190" s="75">
        <f t="shared" si="73"/>
        <v>40073.333333333336</v>
      </c>
      <c r="R190" s="75">
        <f t="shared" si="73"/>
        <v>39828</v>
      </c>
      <c r="S190" s="75">
        <f t="shared" si="73"/>
        <v>57622.083333333336</v>
      </c>
      <c r="T190" s="75">
        <f t="shared" si="73"/>
        <v>36603.833333333336</v>
      </c>
      <c r="U190" s="75">
        <f t="shared" si="73"/>
        <v>17427.083333333332</v>
      </c>
      <c r="V190" s="75">
        <f t="shared" si="73"/>
        <v>15668.916666666666</v>
      </c>
      <c r="W190" s="75">
        <f t="shared" si="73"/>
        <v>28528.666666666668</v>
      </c>
      <c r="X190" s="75">
        <f t="shared" si="73"/>
        <v>41364.083333333336</v>
      </c>
      <c r="Y190" s="75">
        <f t="shared" si="73"/>
        <v>11403.166666666666</v>
      </c>
      <c r="Z190" s="75">
        <f t="shared" si="73"/>
        <v>31048.916666666668</v>
      </c>
      <c r="AA190" s="75">
        <f t="shared" si="73"/>
        <v>19535.916666666668</v>
      </c>
      <c r="AB190" s="75">
        <f t="shared" si="73"/>
        <v>8173.583333333333</v>
      </c>
      <c r="AC190" s="75">
        <f t="shared" si="73"/>
        <v>91843.25</v>
      </c>
      <c r="AD190" s="75">
        <f t="shared" si="73"/>
        <v>34998</v>
      </c>
      <c r="AE190" s="78">
        <f>SUMPRODUCT(W148:W159,AE148:AE159)/SUM(W148:W159)</f>
        <v>47.515580994555187</v>
      </c>
      <c r="AF190" s="78">
        <f t="shared" ref="AF190:AL190" si="74">SUMPRODUCT(X148:X159,AF148:AF159)/SUM(X148:X159)</f>
        <v>54.716675336292148</v>
      </c>
      <c r="AG190" s="78">
        <f t="shared" si="74"/>
        <v>47.452445665677665</v>
      </c>
      <c r="AH190" s="78">
        <f t="shared" si="74"/>
        <v>51.920344027032613</v>
      </c>
      <c r="AI190" s="78">
        <f t="shared" si="74"/>
        <v>54.454564584035396</v>
      </c>
      <c r="AJ190" s="78">
        <f t="shared" si="74"/>
        <v>34.930395787241423</v>
      </c>
      <c r="AK190" s="78">
        <f t="shared" si="74"/>
        <v>63.747268298613854</v>
      </c>
      <c r="AL190" s="78">
        <f t="shared" si="74"/>
        <v>61.150387426900572</v>
      </c>
      <c r="AM190" s="75">
        <f t="shared" ref="AM190:AT190" si="75">AVERAGE(AM148:AM159)</f>
        <v>3291.1666666666665</v>
      </c>
      <c r="AN190" s="75">
        <f t="shared" si="75"/>
        <v>7031.416666666667</v>
      </c>
      <c r="AO190" s="75">
        <f t="shared" si="75"/>
        <v>1348</v>
      </c>
      <c r="AP190" s="75">
        <f t="shared" si="75"/>
        <v>3716.0833333333335</v>
      </c>
      <c r="AQ190" s="75">
        <f t="shared" si="75"/>
        <v>2972.5833333333335</v>
      </c>
      <c r="AR190" s="75">
        <f t="shared" si="75"/>
        <v>995.91666666666663</v>
      </c>
      <c r="AS190" s="75">
        <f t="shared" si="75"/>
        <v>15527.333333333334</v>
      </c>
      <c r="AT190" s="75">
        <f t="shared" si="75"/>
        <v>5190.75</v>
      </c>
      <c r="AU190" s="75"/>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row>
    <row r="191" spans="1:91" s="59" customFormat="1" x14ac:dyDescent="0.3">
      <c r="A191" s="76" t="s">
        <v>110</v>
      </c>
      <c r="B191" s="77">
        <f>(B190/B189)-1</f>
        <v>2.8269960179540643E-2</v>
      </c>
      <c r="C191" s="77">
        <f t="shared" ref="C191:H191" si="76">(C190/C189)-1</f>
        <v>2.6701493307636603E-2</v>
      </c>
      <c r="D191" s="77">
        <f t="shared" si="76"/>
        <v>4.798434388060091E-2</v>
      </c>
      <c r="E191" s="77">
        <f t="shared" si="76"/>
        <v>2.2918347385354032E-2</v>
      </c>
      <c r="F191" s="77">
        <f t="shared" si="76"/>
        <v>2.5758235973334376E-2</v>
      </c>
      <c r="G191" s="77">
        <f t="shared" si="76"/>
        <v>3.127701375245584E-2</v>
      </c>
      <c r="H191" s="77">
        <f t="shared" si="76"/>
        <v>3.9541113235717074E-2</v>
      </c>
      <c r="I191" s="77">
        <f>(I190/I189)-1</f>
        <v>1.7387607149767614E-2</v>
      </c>
      <c r="J191" s="77">
        <f t="shared" ref="J191:O191" si="77">(J190/J189)-1</f>
        <v>1.6513591662352001E-2</v>
      </c>
      <c r="K191" s="77">
        <f t="shared" si="77"/>
        <v>1.2914086897923838E-2</v>
      </c>
      <c r="L191" s="77">
        <f t="shared" si="77"/>
        <v>2.0295180893799669E-2</v>
      </c>
      <c r="M191" s="77">
        <f t="shared" si="77"/>
        <v>4.4693841046288263E-3</v>
      </c>
      <c r="N191" s="77">
        <f t="shared" si="77"/>
        <v>3.6441081944171394E-2</v>
      </c>
      <c r="O191" s="77">
        <f t="shared" si="77"/>
        <v>1.702286919269258E-2</v>
      </c>
      <c r="P191" s="77">
        <f>(P190/P189)-1</f>
        <v>7.041175022157331E-2</v>
      </c>
      <c r="Q191" s="77">
        <f t="shared" ref="Q191" si="78">(Q190/Q189)-1</f>
        <v>6.0894197379974369E-2</v>
      </c>
      <c r="R191" s="77">
        <f t="shared" ref="R191" si="79">(R190/R189)-1</f>
        <v>9.2844795258522073E-2</v>
      </c>
      <c r="S191" s="77">
        <f t="shared" ref="S191" si="80">(S190/S189)-1</f>
        <v>9.0093754384637403E-2</v>
      </c>
      <c r="T191" s="77">
        <f t="shared" ref="T191" si="81">(T190/T189)-1</f>
        <v>7.3344883452133303E-2</v>
      </c>
      <c r="U191" s="77">
        <f t="shared" ref="U191" si="82">(U190/U189)-1</f>
        <v>4.8235105412476997E-2</v>
      </c>
      <c r="V191" s="77">
        <f t="shared" ref="V191:W191" si="83">(V190/V189)-1</f>
        <v>5.8776162938019683E-2</v>
      </c>
      <c r="W191" s="77">
        <f t="shared" si="83"/>
        <v>4.6056631965557759E-2</v>
      </c>
      <c r="X191" s="77">
        <f t="shared" ref="X191" si="84">(X190/X189)-1</f>
        <v>2.6818092489734324E-2</v>
      </c>
      <c r="Y191" s="77">
        <f t="shared" ref="Y191" si="85">(Y190/Y189)-1</f>
        <v>1.4344052341153102E-3</v>
      </c>
      <c r="Z191" s="77">
        <f t="shared" ref="Z191" si="86">(Z190/Z189)-1</f>
        <v>3.4010301610736704E-2</v>
      </c>
      <c r="AA191" s="77">
        <f t="shared" ref="AA191" si="87">(AA190/AA189)-1</f>
        <v>1.9726311027595145E-2</v>
      </c>
      <c r="AB191" s="77">
        <f t="shared" ref="AB191" si="88">(AB190/AB189)-1</f>
        <v>-1.8927637403454156E-3</v>
      </c>
      <c r="AC191" s="77">
        <f t="shared" ref="AC191:AD191" si="89">(AC190/AC189)-1</f>
        <v>2.2785611275782491E-2</v>
      </c>
      <c r="AD191" s="77">
        <f t="shared" si="89"/>
        <v>3.4240233259126285E-2</v>
      </c>
      <c r="AE191" s="77">
        <f>(AE190/AE189)-1</f>
        <v>9.8373774078666099E-3</v>
      </c>
      <c r="AF191" s="77">
        <f t="shared" ref="AF191" si="90">(AF190/AF189)-1</f>
        <v>1.2000837456140445E-2</v>
      </c>
      <c r="AG191" s="77">
        <f t="shared" ref="AG191" si="91">(AG190/AG189)-1</f>
        <v>2.7451295823382127E-2</v>
      </c>
      <c r="AH191" s="77">
        <f t="shared" ref="AH191" si="92">(AH190/AH189)-1</f>
        <v>3.6613379902047605E-2</v>
      </c>
      <c r="AI191" s="77">
        <f t="shared" ref="AI191" si="93">(AI190/AI189)-1</f>
        <v>3.7142305388043528E-2</v>
      </c>
      <c r="AJ191" s="77">
        <f t="shared" ref="AJ191" si="94">(AJ190/AJ189)-1</f>
        <v>5.9473636678204045E-2</v>
      </c>
      <c r="AK191" s="77">
        <f t="shared" ref="AK191" si="95">(AK190/AK189)-1</f>
        <v>4.8796330170270963E-3</v>
      </c>
      <c r="AL191" s="77">
        <f>(AL190/AL189)-1</f>
        <v>2.4272802368287438E-2</v>
      </c>
      <c r="AM191" s="77">
        <f t="shared" ref="AM191:AT191" si="96">(AM190/AM189)-1</f>
        <v>4.9730218217579614E-2</v>
      </c>
      <c r="AN191" s="77">
        <f t="shared" si="96"/>
        <v>7.6910313844111844E-2</v>
      </c>
      <c r="AO191" s="77">
        <f t="shared" si="96"/>
        <v>3.9722329348245378E-2</v>
      </c>
      <c r="AP191" s="77">
        <f t="shared" si="96"/>
        <v>9.8457976155286175E-2</v>
      </c>
      <c r="AQ191" s="77">
        <f t="shared" si="96"/>
        <v>8.8791893046822556E-2</v>
      </c>
      <c r="AR191" s="77">
        <f t="shared" si="96"/>
        <v>3.2394609536973151E-2</v>
      </c>
      <c r="AS191" s="77">
        <f t="shared" si="96"/>
        <v>3.6768306254173266E-2</v>
      </c>
      <c r="AT191" s="77">
        <f t="shared" si="96"/>
        <v>9.1009405706478974E-2</v>
      </c>
      <c r="AU191" s="7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row>
    <row r="192" spans="1:91" s="59" customFormat="1" x14ac:dyDescent="0.3">
      <c r="A192" s="76" t="s">
        <v>109</v>
      </c>
      <c r="B192" s="75">
        <f>+B190-B189</f>
        <v>43426.166666666744</v>
      </c>
      <c r="C192" s="75">
        <f t="shared" ref="C192:H192" si="97">+C190-C189</f>
        <v>6941.1666666666861</v>
      </c>
      <c r="D192" s="75">
        <f t="shared" si="97"/>
        <v>9815.833333333343</v>
      </c>
      <c r="E192" s="75">
        <f t="shared" si="97"/>
        <v>5906.583333333343</v>
      </c>
      <c r="F192" s="75">
        <f t="shared" si="97"/>
        <v>6556.6666666666861</v>
      </c>
      <c r="G192" s="75">
        <f t="shared" si="97"/>
        <v>4046.3333333333285</v>
      </c>
      <c r="H192" s="75">
        <f t="shared" si="97"/>
        <v>4685.5</v>
      </c>
      <c r="I192" s="79">
        <f>+I190-I189</f>
        <v>1.0450491655972343</v>
      </c>
      <c r="J192" s="79">
        <f t="shared" ref="J192:O192" si="98">+J190-J189</f>
        <v>0.92008557652679457</v>
      </c>
      <c r="K192" s="79">
        <f t="shared" si="98"/>
        <v>0.97650778279728456</v>
      </c>
      <c r="L192" s="79">
        <f t="shared" si="98"/>
        <v>1.4724388962858086</v>
      </c>
      <c r="M192" s="79">
        <f t="shared" si="98"/>
        <v>0.27271604006120498</v>
      </c>
      <c r="N192" s="79">
        <f t="shared" si="98"/>
        <v>2.1555909433367972</v>
      </c>
      <c r="O192" s="79">
        <f t="shared" si="98"/>
        <v>0.98391348366873643</v>
      </c>
      <c r="P192" s="75">
        <f>+P190-P189</f>
        <v>16061.166666666657</v>
      </c>
      <c r="Q192" s="75">
        <f t="shared" ref="Q192:W192" si="99">+Q190-Q189</f>
        <v>2300.1666666666715</v>
      </c>
      <c r="R192" s="75">
        <f t="shared" si="99"/>
        <v>3383.6666666666642</v>
      </c>
      <c r="S192" s="75">
        <f t="shared" si="99"/>
        <v>4762.3333333333358</v>
      </c>
      <c r="T192" s="75">
        <f t="shared" si="99"/>
        <v>2501.25</v>
      </c>
      <c r="U192" s="75">
        <f t="shared" si="99"/>
        <v>801.91666666666424</v>
      </c>
      <c r="V192" s="75">
        <f t="shared" si="99"/>
        <v>869.83333333333212</v>
      </c>
      <c r="W192" s="75">
        <f t="shared" si="99"/>
        <v>1256.0833333333358</v>
      </c>
      <c r="X192" s="75">
        <f t="shared" ref="X192:AD192" si="100">+X190-X189</f>
        <v>1080.3333333333358</v>
      </c>
      <c r="Y192" s="75">
        <f t="shared" si="100"/>
        <v>16.333333333332121</v>
      </c>
      <c r="Z192" s="75">
        <f t="shared" si="100"/>
        <v>1021.25</v>
      </c>
      <c r="AA192" s="75">
        <f t="shared" si="100"/>
        <v>377.91666666666788</v>
      </c>
      <c r="AB192" s="75">
        <f t="shared" si="100"/>
        <v>-15.5</v>
      </c>
      <c r="AC192" s="75">
        <f t="shared" si="100"/>
        <v>2046.0833333333285</v>
      </c>
      <c r="AD192" s="75">
        <f t="shared" si="100"/>
        <v>1158.6666666666642</v>
      </c>
      <c r="AE192" s="79">
        <f>+AE190-AE189</f>
        <v>0.46287522471917697</v>
      </c>
      <c r="AF192" s="79">
        <f t="shared" ref="AF192:AK192" si="101">+AF190-AF189</f>
        <v>0.64885907456544345</v>
      </c>
      <c r="AG192" s="79">
        <f t="shared" si="101"/>
        <v>1.2678276126632184</v>
      </c>
      <c r="AH192" s="79">
        <f t="shared" si="101"/>
        <v>1.8338363341271773</v>
      </c>
      <c r="AI192" s="79">
        <f t="shared" si="101"/>
        <v>1.9501355378579888</v>
      </c>
      <c r="AJ192" s="79">
        <f t="shared" si="101"/>
        <v>1.9608205397065959</v>
      </c>
      <c r="AK192" s="79">
        <f t="shared" si="101"/>
        <v>0.30955277121228164</v>
      </c>
      <c r="AL192" s="79">
        <f>+AL190-AL189</f>
        <v>1.4491171349326422</v>
      </c>
      <c r="AM192" s="75">
        <f t="shared" ref="AM192:AT192" si="102">+AM190-AM189</f>
        <v>155.91666666666652</v>
      </c>
      <c r="AN192" s="75">
        <f t="shared" si="102"/>
        <v>502.16666666666697</v>
      </c>
      <c r="AO192" s="75">
        <f t="shared" si="102"/>
        <v>51.5</v>
      </c>
      <c r="AP192" s="75">
        <f t="shared" si="102"/>
        <v>333.08333333333348</v>
      </c>
      <c r="AQ192" s="75">
        <f t="shared" si="102"/>
        <v>242.41666666666697</v>
      </c>
      <c r="AR192" s="75">
        <f t="shared" si="102"/>
        <v>31.25</v>
      </c>
      <c r="AS192" s="75">
        <f t="shared" si="102"/>
        <v>550.66666666666788</v>
      </c>
      <c r="AT192" s="75">
        <f t="shared" si="102"/>
        <v>433</v>
      </c>
      <c r="AU192" s="75"/>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row>
    <row r="193" spans="1:1" s="59" customFormat="1" x14ac:dyDescent="0.3">
      <c r="A193" s="54"/>
    </row>
    <row r="194" spans="1:1" s="59" customFormat="1" x14ac:dyDescent="0.3">
      <c r="A194" s="54"/>
    </row>
    <row r="195" spans="1:1" s="59" customFormat="1" x14ac:dyDescent="0.3">
      <c r="A195" s="54"/>
    </row>
    <row r="196" spans="1:1" s="59" customFormat="1" x14ac:dyDescent="0.3">
      <c r="A196" s="54"/>
    </row>
    <row r="197" spans="1:1" s="59" customFormat="1" x14ac:dyDescent="0.3">
      <c r="A197" s="54"/>
    </row>
    <row r="198" spans="1:1" s="59" customFormat="1" x14ac:dyDescent="0.3">
      <c r="A198" s="54"/>
    </row>
    <row r="199" spans="1:1" s="59" customFormat="1" x14ac:dyDescent="0.3">
      <c r="A199" s="54"/>
    </row>
    <row r="200" spans="1:1" s="59" customFormat="1" x14ac:dyDescent="0.3">
      <c r="A200" s="54"/>
    </row>
    <row r="201" spans="1:1" s="59" customFormat="1" x14ac:dyDescent="0.3">
      <c r="A201" s="54"/>
    </row>
    <row r="202" spans="1:1" s="59" customFormat="1" x14ac:dyDescent="0.3">
      <c r="A202" s="80"/>
    </row>
    <row r="203" spans="1:1" s="59" customFormat="1" x14ac:dyDescent="0.3">
      <c r="A203" s="80"/>
    </row>
    <row r="204" spans="1:1" s="59" customFormat="1" x14ac:dyDescent="0.3">
      <c r="A204" s="80"/>
    </row>
    <row r="205" spans="1:1" s="59" customFormat="1" x14ac:dyDescent="0.3">
      <c r="A205" s="80"/>
    </row>
    <row r="206" spans="1:1" s="59" customFormat="1" x14ac:dyDescent="0.3">
      <c r="A206" s="80"/>
    </row>
    <row r="207" spans="1:1" s="59" customFormat="1" x14ac:dyDescent="0.3">
      <c r="A207" s="80"/>
    </row>
    <row r="208" spans="1:1" s="59" customFormat="1" x14ac:dyDescent="0.3">
      <c r="A208" s="80"/>
    </row>
    <row r="209" spans="1:1" s="59" customFormat="1" x14ac:dyDescent="0.3">
      <c r="A209" s="80"/>
    </row>
    <row r="210" spans="1:1" s="59" customFormat="1" x14ac:dyDescent="0.3">
      <c r="A210" s="80"/>
    </row>
    <row r="211" spans="1:1" s="59" customFormat="1" x14ac:dyDescent="0.3">
      <c r="A211" s="80"/>
    </row>
    <row r="212" spans="1:1" s="59" customFormat="1" x14ac:dyDescent="0.3">
      <c r="A212" s="80"/>
    </row>
    <row r="213" spans="1:1" s="59" customFormat="1" x14ac:dyDescent="0.3">
      <c r="A213" s="80"/>
    </row>
    <row r="214" spans="1:1" s="59" customFormat="1" x14ac:dyDescent="0.3">
      <c r="A214" s="80"/>
    </row>
    <row r="215" spans="1:1" s="59" customFormat="1" x14ac:dyDescent="0.3">
      <c r="A215" s="80"/>
    </row>
    <row r="216" spans="1:1" s="59" customFormat="1" x14ac:dyDescent="0.3"/>
    <row r="217" spans="1:1" s="59" customFormat="1" x14ac:dyDescent="0.3"/>
    <row r="218" spans="1:1" s="59" customFormat="1" x14ac:dyDescent="0.3"/>
    <row r="219" spans="1:1" s="59" customFormat="1" x14ac:dyDescent="0.3"/>
    <row r="220" spans="1:1" s="59" customFormat="1" x14ac:dyDescent="0.3"/>
    <row r="221" spans="1:1" s="59" customFormat="1" x14ac:dyDescent="0.3"/>
    <row r="222" spans="1:1" s="59" customFormat="1" x14ac:dyDescent="0.3"/>
    <row r="223" spans="1:1" s="59" customFormat="1" x14ac:dyDescent="0.3"/>
    <row r="224" spans="1:1" s="59" customFormat="1" x14ac:dyDescent="0.3"/>
    <row r="225" s="59" customFormat="1" x14ac:dyDescent="0.3"/>
    <row r="226" s="59" customFormat="1" x14ac:dyDescent="0.3"/>
    <row r="227" s="59" customFormat="1" x14ac:dyDescent="0.3"/>
    <row r="228" s="59" customFormat="1" x14ac:dyDescent="0.3"/>
    <row r="229" s="59" customFormat="1" x14ac:dyDescent="0.3"/>
    <row r="230" s="59" customFormat="1" x14ac:dyDescent="0.3"/>
    <row r="231" s="59" customFormat="1" x14ac:dyDescent="0.3"/>
    <row r="232" s="59" customFormat="1" x14ac:dyDescent="0.3"/>
    <row r="233" s="59" customFormat="1" x14ac:dyDescent="0.3"/>
    <row r="234" s="59" customFormat="1" x14ac:dyDescent="0.3"/>
    <row r="235" s="59" customFormat="1" x14ac:dyDescent="0.3"/>
    <row r="236" s="59" customFormat="1" x14ac:dyDescent="0.3"/>
    <row r="237" s="59" customFormat="1" x14ac:dyDescent="0.3"/>
    <row r="238" s="59" customFormat="1" x14ac:dyDescent="0.3"/>
    <row r="239" s="59" customFormat="1" x14ac:dyDescent="0.3"/>
    <row r="240" s="59" customFormat="1" x14ac:dyDescent="0.3"/>
    <row r="241" s="59" customFormat="1" x14ac:dyDescent="0.3"/>
    <row r="242" s="59" customFormat="1" x14ac:dyDescent="0.3"/>
    <row r="243" s="59" customFormat="1" x14ac:dyDescent="0.3"/>
    <row r="244" s="59" customFormat="1" x14ac:dyDescent="0.3"/>
    <row r="245" s="59" customFormat="1" x14ac:dyDescent="0.3"/>
    <row r="246" s="59" customFormat="1" x14ac:dyDescent="0.3"/>
    <row r="247" s="59" customFormat="1" x14ac:dyDescent="0.3"/>
    <row r="248" s="59" customFormat="1" x14ac:dyDescent="0.3"/>
    <row r="249" s="59" customFormat="1" x14ac:dyDescent="0.3"/>
    <row r="250" s="59" customFormat="1" x14ac:dyDescent="0.3"/>
    <row r="251" s="59" customFormat="1" x14ac:dyDescent="0.3"/>
    <row r="252" s="59" customFormat="1" x14ac:dyDescent="0.3"/>
    <row r="253" s="59" customFormat="1" x14ac:dyDescent="0.3"/>
    <row r="254" s="59" customFormat="1" x14ac:dyDescent="0.3"/>
    <row r="255" s="59" customFormat="1" x14ac:dyDescent="0.3"/>
    <row r="256" s="59" customFormat="1" x14ac:dyDescent="0.3"/>
    <row r="257" s="59" customFormat="1" x14ac:dyDescent="0.3"/>
    <row r="258" s="59" customFormat="1" x14ac:dyDescent="0.3"/>
    <row r="259" s="59" customFormat="1" x14ac:dyDescent="0.3"/>
    <row r="260" s="59" customFormat="1" x14ac:dyDescent="0.3"/>
    <row r="261" s="59" customFormat="1" x14ac:dyDescent="0.3"/>
    <row r="262" s="59" customFormat="1" x14ac:dyDescent="0.3"/>
    <row r="263" s="59" customFormat="1" x14ac:dyDescent="0.3"/>
    <row r="264" s="59" customFormat="1" x14ac:dyDescent="0.3"/>
    <row r="265" s="59" customFormat="1" x14ac:dyDescent="0.3"/>
    <row r="266" s="59" customFormat="1" x14ac:dyDescent="0.3"/>
    <row r="267" s="59" customFormat="1" x14ac:dyDescent="0.3"/>
    <row r="268" s="59" customFormat="1" x14ac:dyDescent="0.3"/>
    <row r="269" s="59" customFormat="1" x14ac:dyDescent="0.3"/>
    <row r="270" s="59" customFormat="1" x14ac:dyDescent="0.3"/>
    <row r="271" s="59" customFormat="1" x14ac:dyDescent="0.3"/>
    <row r="272" s="59" customFormat="1" x14ac:dyDescent="0.3"/>
    <row r="273" s="59" customFormat="1" x14ac:dyDescent="0.3"/>
    <row r="274" s="59" customFormat="1" x14ac:dyDescent="0.3"/>
    <row r="275" s="59" customFormat="1" x14ac:dyDescent="0.3"/>
    <row r="276" s="59" customFormat="1" x14ac:dyDescent="0.3"/>
    <row r="277" s="59" customFormat="1" x14ac:dyDescent="0.3"/>
    <row r="278" s="59" customFormat="1" x14ac:dyDescent="0.3"/>
    <row r="279" s="59" customFormat="1" x14ac:dyDescent="0.3"/>
    <row r="280" s="59" customFormat="1" x14ac:dyDescent="0.3"/>
    <row r="281" s="59" customFormat="1" x14ac:dyDescent="0.3"/>
    <row r="282" s="59" customFormat="1" x14ac:dyDescent="0.3"/>
    <row r="283" s="59" customFormat="1" x14ac:dyDescent="0.3"/>
    <row r="284" s="59" customFormat="1" x14ac:dyDescent="0.3"/>
    <row r="285" s="59" customFormat="1" x14ac:dyDescent="0.3"/>
    <row r="286" s="59" customFormat="1" x14ac:dyDescent="0.3"/>
    <row r="287" s="59" customFormat="1" x14ac:dyDescent="0.3"/>
    <row r="288" s="59" customFormat="1" x14ac:dyDescent="0.3"/>
    <row r="289" s="59" customFormat="1" x14ac:dyDescent="0.3"/>
    <row r="290" s="59" customFormat="1" x14ac:dyDescent="0.3"/>
    <row r="291" s="59" customFormat="1" x14ac:dyDescent="0.3"/>
    <row r="292" s="59" customFormat="1" x14ac:dyDescent="0.3"/>
    <row r="293" s="59" customFormat="1" x14ac:dyDescent="0.3"/>
    <row r="294" s="59" customFormat="1" x14ac:dyDescent="0.3"/>
  </sheetData>
  <mergeCells count="16">
    <mergeCell ref="B173:V173"/>
    <mergeCell ref="W173:AT173"/>
    <mergeCell ref="B174:H174"/>
    <mergeCell ref="I174:O174"/>
    <mergeCell ref="P174:V174"/>
    <mergeCell ref="W174:AD174"/>
    <mergeCell ref="AE174:AL174"/>
    <mergeCell ref="AM174:AT174"/>
    <mergeCell ref="B1:V1"/>
    <mergeCell ref="W1:AT1"/>
    <mergeCell ref="B2:H2"/>
    <mergeCell ref="I2:O2"/>
    <mergeCell ref="P2:V2"/>
    <mergeCell ref="W2:AD2"/>
    <mergeCell ref="AE2:AL2"/>
    <mergeCell ref="AM2:AT2"/>
  </mergeCells>
  <phoneticPr fontId="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218"/>
  <sheetViews>
    <sheetView topLeftCell="A148" zoomScaleNormal="100" workbookViewId="0">
      <selection activeCell="B62" sqref="B62"/>
    </sheetView>
  </sheetViews>
  <sheetFormatPr baseColWidth="10" defaultColWidth="11.453125" defaultRowHeight="12" x14ac:dyDescent="0.35"/>
  <cols>
    <col min="1" max="1" width="13.453125" style="88" customWidth="1"/>
    <col min="2" max="13" width="11.453125" style="88"/>
    <col min="14" max="14" width="11.453125" style="88" customWidth="1"/>
    <col min="15" max="16384" width="11.453125" style="88"/>
  </cols>
  <sheetData>
    <row r="1" spans="1:30" x14ac:dyDescent="0.35">
      <c r="A1" s="87" t="s">
        <v>132</v>
      </c>
      <c r="B1" s="437" t="s">
        <v>189</v>
      </c>
      <c r="C1" s="438"/>
      <c r="D1" s="438"/>
      <c r="E1" s="438"/>
      <c r="F1" s="438"/>
      <c r="G1" s="438"/>
      <c r="H1" s="438"/>
      <c r="I1" s="438"/>
      <c r="J1" s="438"/>
      <c r="K1" s="438"/>
      <c r="L1" s="438"/>
      <c r="M1" s="438"/>
    </row>
    <row r="2" spans="1:30" x14ac:dyDescent="0.35">
      <c r="B2" s="439" t="s">
        <v>131</v>
      </c>
      <c r="C2" s="439"/>
      <c r="D2" s="439"/>
      <c r="E2" s="439"/>
      <c r="F2" s="439"/>
      <c r="G2" s="439"/>
      <c r="H2" s="439"/>
      <c r="I2" s="439"/>
      <c r="J2" s="439"/>
      <c r="K2" s="439"/>
      <c r="L2" s="439"/>
      <c r="M2" s="439"/>
    </row>
    <row r="3" spans="1:30" x14ac:dyDescent="0.35">
      <c r="B3" s="89" t="s">
        <v>144</v>
      </c>
      <c r="C3" s="89" t="s">
        <v>145</v>
      </c>
      <c r="D3" s="89" t="s">
        <v>146</v>
      </c>
      <c r="E3" s="89" t="s">
        <v>147</v>
      </c>
      <c r="F3" s="89" t="s">
        <v>148</v>
      </c>
      <c r="G3" s="89" t="s">
        <v>149</v>
      </c>
      <c r="H3" s="89" t="s">
        <v>150</v>
      </c>
      <c r="I3" s="89" t="s">
        <v>151</v>
      </c>
      <c r="J3" s="89" t="s">
        <v>152</v>
      </c>
      <c r="K3" s="89" t="s">
        <v>153</v>
      </c>
      <c r="L3" s="89" t="s">
        <v>154</v>
      </c>
      <c r="M3" s="89" t="s">
        <v>155</v>
      </c>
    </row>
    <row r="4" spans="1:30" x14ac:dyDescent="0.35">
      <c r="A4" s="90">
        <v>1999</v>
      </c>
      <c r="B4" s="92">
        <v>1511792</v>
      </c>
      <c r="C4" s="92">
        <v>1828898</v>
      </c>
      <c r="D4" s="92">
        <v>2488595</v>
      </c>
      <c r="E4" s="92">
        <v>3053774</v>
      </c>
      <c r="F4" s="92">
        <v>3076815</v>
      </c>
      <c r="G4" s="92">
        <v>3194073</v>
      </c>
      <c r="H4" s="92">
        <v>3742704</v>
      </c>
      <c r="I4" s="92">
        <v>4335259</v>
      </c>
      <c r="J4" s="92">
        <v>3620967</v>
      </c>
      <c r="K4" s="92">
        <v>3027679</v>
      </c>
      <c r="L4" s="92">
        <v>1927954</v>
      </c>
      <c r="M4" s="92">
        <v>1668882</v>
      </c>
    </row>
    <row r="5" spans="1:30" x14ac:dyDescent="0.35">
      <c r="A5" s="90">
        <v>2000</v>
      </c>
      <c r="B5" s="92">
        <v>1541230</v>
      </c>
      <c r="C5" s="92">
        <v>1951550</v>
      </c>
      <c r="D5" s="92">
        <v>2659795</v>
      </c>
      <c r="E5" s="92">
        <v>3305907</v>
      </c>
      <c r="F5" s="92">
        <v>3231833</v>
      </c>
      <c r="G5" s="92">
        <v>3295705</v>
      </c>
      <c r="H5" s="92">
        <v>3689509</v>
      </c>
      <c r="I5" s="92">
        <v>4308092</v>
      </c>
      <c r="J5" s="92">
        <v>3666929</v>
      </c>
      <c r="K5" s="92">
        <v>3169814</v>
      </c>
      <c r="L5" s="92">
        <v>1982384</v>
      </c>
      <c r="M5" s="92">
        <v>1727206</v>
      </c>
    </row>
    <row r="6" spans="1:30" s="93" customFormat="1" x14ac:dyDescent="0.35">
      <c r="A6" s="90">
        <v>2001</v>
      </c>
      <c r="B6" s="92">
        <v>1584533</v>
      </c>
      <c r="C6" s="92">
        <v>1972851</v>
      </c>
      <c r="D6" s="92">
        <v>2681528</v>
      </c>
      <c r="E6" s="92">
        <v>3356561</v>
      </c>
      <c r="F6" s="92">
        <v>3332843</v>
      </c>
      <c r="G6" s="92">
        <v>3486016</v>
      </c>
      <c r="H6" s="92">
        <v>3893536</v>
      </c>
      <c r="I6" s="92">
        <v>4491249</v>
      </c>
      <c r="J6" s="92">
        <v>3851445</v>
      </c>
      <c r="K6" s="92">
        <v>3068010</v>
      </c>
      <c r="L6" s="92">
        <v>1968872</v>
      </c>
      <c r="M6" s="92">
        <v>1587840</v>
      </c>
    </row>
    <row r="7" spans="1:30" s="93" customFormat="1" x14ac:dyDescent="0.35">
      <c r="A7" s="90">
        <v>2002</v>
      </c>
      <c r="B7" s="92">
        <v>1486369</v>
      </c>
      <c r="C7" s="92">
        <v>1970514</v>
      </c>
      <c r="D7" s="92">
        <v>2970712</v>
      </c>
      <c r="E7" s="92">
        <v>2989935</v>
      </c>
      <c r="F7" s="92">
        <v>3312627</v>
      </c>
      <c r="G7" s="92">
        <v>3381888</v>
      </c>
      <c r="H7" s="92">
        <v>3913235</v>
      </c>
      <c r="I7" s="92">
        <v>4652740</v>
      </c>
      <c r="J7" s="92">
        <v>3964061</v>
      </c>
      <c r="K7" s="92">
        <v>3001711</v>
      </c>
      <c r="L7" s="92">
        <v>1884934</v>
      </c>
      <c r="M7" s="92">
        <v>1690540</v>
      </c>
    </row>
    <row r="8" spans="1:30" s="93" customFormat="1" x14ac:dyDescent="0.35">
      <c r="A8" s="90">
        <v>2003</v>
      </c>
      <c r="B8" s="92">
        <v>1610013</v>
      </c>
      <c r="C8" s="92">
        <v>2025028</v>
      </c>
      <c r="D8" s="92">
        <v>2648493</v>
      </c>
      <c r="E8" s="92">
        <v>3376697</v>
      </c>
      <c r="F8" s="92">
        <v>3520912</v>
      </c>
      <c r="G8" s="92">
        <v>3546326</v>
      </c>
      <c r="H8" s="92">
        <v>4180115</v>
      </c>
      <c r="I8" s="92">
        <v>4929711</v>
      </c>
      <c r="J8" s="92">
        <v>3991445</v>
      </c>
      <c r="K8" s="92">
        <v>3168127</v>
      </c>
      <c r="L8" s="92">
        <v>1922393</v>
      </c>
      <c r="M8" s="92">
        <v>1829592</v>
      </c>
      <c r="P8" s="94"/>
      <c r="Q8" s="94"/>
      <c r="R8" s="94"/>
      <c r="S8" s="94"/>
      <c r="T8" s="94"/>
      <c r="U8" s="94"/>
      <c r="V8" s="94"/>
      <c r="W8" s="94"/>
      <c r="X8" s="94"/>
      <c r="Y8" s="94"/>
      <c r="Z8" s="94"/>
      <c r="AA8" s="94"/>
      <c r="AB8" s="94"/>
      <c r="AC8" s="94"/>
      <c r="AD8" s="94">
        <v>18</v>
      </c>
    </row>
    <row r="9" spans="1:30" s="93" customFormat="1" x14ac:dyDescent="0.35">
      <c r="A9" s="90">
        <v>2004</v>
      </c>
      <c r="B9" s="92">
        <v>1783890</v>
      </c>
      <c r="C9" s="92">
        <v>2332228</v>
      </c>
      <c r="D9" s="92">
        <v>2806013</v>
      </c>
      <c r="E9" s="92">
        <v>3446779</v>
      </c>
      <c r="F9" s="92">
        <v>3381468</v>
      </c>
      <c r="G9" s="92">
        <v>3642957</v>
      </c>
      <c r="H9" s="92">
        <v>4429703</v>
      </c>
      <c r="I9" s="92">
        <v>5186059</v>
      </c>
      <c r="J9" s="92">
        <v>4169348</v>
      </c>
      <c r="K9" s="92">
        <v>3445516</v>
      </c>
      <c r="L9" s="92">
        <v>2122745</v>
      </c>
      <c r="M9" s="92">
        <v>2099521</v>
      </c>
      <c r="P9" s="95"/>
    </row>
    <row r="10" spans="1:30" s="93" customFormat="1" x14ac:dyDescent="0.35">
      <c r="A10" s="90">
        <v>2005</v>
      </c>
      <c r="B10" s="92">
        <v>1927075</v>
      </c>
      <c r="C10" s="92">
        <v>2333048</v>
      </c>
      <c r="D10" s="92">
        <v>3156112</v>
      </c>
      <c r="E10" s="92">
        <v>3247098</v>
      </c>
      <c r="F10" s="92">
        <v>3784394</v>
      </c>
      <c r="G10" s="92">
        <v>3907878</v>
      </c>
      <c r="H10" s="92">
        <v>4900768</v>
      </c>
      <c r="I10" s="92">
        <v>5626929</v>
      </c>
      <c r="J10" s="92">
        <v>4522937</v>
      </c>
      <c r="K10" s="92">
        <v>3628419</v>
      </c>
      <c r="L10" s="92">
        <v>2244311</v>
      </c>
      <c r="M10" s="92">
        <v>2053304</v>
      </c>
      <c r="P10" s="94"/>
    </row>
    <row r="11" spans="1:30" s="93" customFormat="1" x14ac:dyDescent="0.35">
      <c r="A11" s="90">
        <v>2006</v>
      </c>
      <c r="B11" s="92">
        <v>2012943</v>
      </c>
      <c r="C11" s="92">
        <v>2340786</v>
      </c>
      <c r="D11" s="92">
        <v>3053482</v>
      </c>
      <c r="E11" s="92">
        <v>3975749</v>
      </c>
      <c r="F11" s="92">
        <v>4009533</v>
      </c>
      <c r="G11" s="92">
        <v>4307910</v>
      </c>
      <c r="H11" s="92">
        <v>5206170</v>
      </c>
      <c r="I11" s="92">
        <v>5880141</v>
      </c>
      <c r="J11" s="92">
        <v>4694081</v>
      </c>
      <c r="K11" s="92">
        <v>3762028</v>
      </c>
      <c r="L11" s="92">
        <v>2342991</v>
      </c>
      <c r="M11" s="92">
        <v>2223953</v>
      </c>
    </row>
    <row r="12" spans="1:30" s="93" customFormat="1" x14ac:dyDescent="0.35">
      <c r="A12" s="90">
        <v>2007</v>
      </c>
      <c r="B12" s="92">
        <v>2041895</v>
      </c>
      <c r="C12" s="92">
        <v>2411363</v>
      </c>
      <c r="D12" s="92">
        <v>3210602</v>
      </c>
      <c r="E12" s="92">
        <v>4042602</v>
      </c>
      <c r="F12" s="92">
        <v>3867735</v>
      </c>
      <c r="G12" s="92">
        <v>4373958</v>
      </c>
      <c r="H12" s="92">
        <v>5292169</v>
      </c>
      <c r="I12" s="92">
        <v>6088786</v>
      </c>
      <c r="J12" s="92">
        <v>4781010</v>
      </c>
      <c r="K12" s="92">
        <v>3855464</v>
      </c>
      <c r="L12" s="92">
        <v>2512181</v>
      </c>
      <c r="M12" s="92">
        <v>2199875</v>
      </c>
    </row>
    <row r="13" spans="1:30" s="93" customFormat="1" x14ac:dyDescent="0.35">
      <c r="A13" s="90">
        <v>2008</v>
      </c>
      <c r="B13" s="92">
        <v>2049803</v>
      </c>
      <c r="C13" s="92">
        <v>2595883</v>
      </c>
      <c r="D13" s="92">
        <v>3557838</v>
      </c>
      <c r="E13" s="92">
        <v>3548134</v>
      </c>
      <c r="F13" s="92">
        <v>4212308</v>
      </c>
      <c r="G13" s="92">
        <v>4256539</v>
      </c>
      <c r="H13" s="92">
        <v>5386651</v>
      </c>
      <c r="I13" s="92">
        <v>6108403</v>
      </c>
      <c r="J13" s="92">
        <v>4750159</v>
      </c>
      <c r="K13" s="92">
        <v>3609583</v>
      </c>
      <c r="L13" s="92">
        <v>2206981</v>
      </c>
      <c r="M13" s="92">
        <v>1889267</v>
      </c>
    </row>
    <row r="14" spans="1:30" s="93" customFormat="1" x14ac:dyDescent="0.35">
      <c r="A14" s="90">
        <v>2009</v>
      </c>
      <c r="B14" s="92">
        <v>1720119</v>
      </c>
      <c r="C14" s="92">
        <v>2155709</v>
      </c>
      <c r="D14" s="92">
        <v>2701076</v>
      </c>
      <c r="E14" s="92">
        <v>3516978</v>
      </c>
      <c r="F14" s="92">
        <v>3671941</v>
      </c>
      <c r="G14" s="92">
        <v>4150969</v>
      </c>
      <c r="H14" s="92">
        <v>5244430</v>
      </c>
      <c r="I14" s="92">
        <v>5928809</v>
      </c>
      <c r="J14" s="92">
        <v>4337367</v>
      </c>
      <c r="K14" s="92">
        <v>3456797</v>
      </c>
      <c r="L14" s="92">
        <v>2075597</v>
      </c>
      <c r="M14" s="92">
        <v>1721423</v>
      </c>
    </row>
    <row r="15" spans="1:30" s="93" customFormat="1" x14ac:dyDescent="0.35">
      <c r="A15" s="90">
        <v>2010</v>
      </c>
      <c r="B15" s="92">
        <v>1581940</v>
      </c>
      <c r="C15" s="92">
        <v>2075069</v>
      </c>
      <c r="D15" s="92">
        <v>2786491</v>
      </c>
      <c r="E15" s="92">
        <v>3518064</v>
      </c>
      <c r="F15" s="92">
        <v>3671512</v>
      </c>
      <c r="G15" s="92">
        <v>4045961</v>
      </c>
      <c r="H15" s="92">
        <v>5297968</v>
      </c>
      <c r="I15" s="92">
        <v>6040867</v>
      </c>
      <c r="J15" s="92">
        <v>4513179</v>
      </c>
      <c r="K15" s="92">
        <v>3610223</v>
      </c>
      <c r="L15" s="92">
        <v>2082426</v>
      </c>
      <c r="M15" s="92">
        <v>1733270</v>
      </c>
    </row>
    <row r="16" spans="1:30" s="93" customFormat="1" x14ac:dyDescent="0.35">
      <c r="A16" s="90">
        <v>2011</v>
      </c>
      <c r="B16" s="92">
        <v>1619297</v>
      </c>
      <c r="C16" s="92">
        <v>2193849</v>
      </c>
      <c r="D16" s="92">
        <v>2888739</v>
      </c>
      <c r="E16" s="92">
        <v>3921088</v>
      </c>
      <c r="F16" s="92">
        <v>3683939</v>
      </c>
      <c r="G16" s="92">
        <v>4390265</v>
      </c>
      <c r="H16" s="92">
        <v>5450266</v>
      </c>
      <c r="I16" s="92">
        <v>6070413</v>
      </c>
      <c r="J16" s="92">
        <v>4696205</v>
      </c>
      <c r="K16" s="92">
        <v>3593556</v>
      </c>
      <c r="L16" s="92">
        <v>2063289</v>
      </c>
      <c r="M16" s="92">
        <v>1792426</v>
      </c>
    </row>
    <row r="17" spans="1:20" s="93" customFormat="1" x14ac:dyDescent="0.35">
      <c r="A17" s="90">
        <v>2012</v>
      </c>
      <c r="B17" s="92">
        <f>+demanda!X4</f>
        <v>1656000</v>
      </c>
      <c r="C17" s="92">
        <f>+demanda!X5</f>
        <v>2195732</v>
      </c>
      <c r="D17" s="92">
        <f>+demanda!X6</f>
        <v>2828698</v>
      </c>
      <c r="E17" s="92">
        <f>+demanda!X7</f>
        <v>3802885</v>
      </c>
      <c r="F17" s="92">
        <f>+demanda!X8</f>
        <v>3647341</v>
      </c>
      <c r="G17" s="92">
        <f>+demanda!X9</f>
        <v>4303197</v>
      </c>
      <c r="H17" s="92">
        <f>+demanda!X10</f>
        <v>5359594</v>
      </c>
      <c r="I17" s="92">
        <f>+demanda!X11</f>
        <v>5951432</v>
      </c>
      <c r="J17" s="92">
        <f>+demanda!X12</f>
        <v>4616975</v>
      </c>
      <c r="K17" s="92">
        <f>+demanda!X13</f>
        <v>3427587</v>
      </c>
      <c r="L17" s="92">
        <f>+demanda!X14</f>
        <v>1814044</v>
      </c>
      <c r="M17" s="92">
        <f>+demanda!X15</f>
        <v>1578279</v>
      </c>
    </row>
    <row r="18" spans="1:20" s="93" customFormat="1" x14ac:dyDescent="0.35">
      <c r="A18" s="90">
        <v>2013</v>
      </c>
      <c r="B18" s="92">
        <f>+demanda!X16</f>
        <v>1476480</v>
      </c>
      <c r="C18" s="92">
        <f>+demanda!X17</f>
        <v>1998528</v>
      </c>
      <c r="D18" s="92">
        <f>+demanda!X18</f>
        <v>3052779</v>
      </c>
      <c r="E18" s="92">
        <f>+demanda!X19</f>
        <v>3367883</v>
      </c>
      <c r="F18" s="92">
        <f>+demanda!X20</f>
        <v>4074375</v>
      </c>
      <c r="G18" s="92">
        <f>+demanda!X21</f>
        <v>4490336</v>
      </c>
      <c r="H18" s="92">
        <f>+demanda!X22</f>
        <v>5578605</v>
      </c>
      <c r="I18" s="92">
        <f>+demanda!X23</f>
        <v>6489092</v>
      </c>
      <c r="J18" s="92">
        <f>+demanda!X24</f>
        <v>5029735</v>
      </c>
      <c r="K18" s="92">
        <f>+demanda!X25</f>
        <v>3742532</v>
      </c>
      <c r="L18" s="92">
        <f>+demanda!X26</f>
        <v>2027735</v>
      </c>
      <c r="M18" s="92">
        <f>+demanda!X27</f>
        <v>1733854</v>
      </c>
      <c r="T18" s="92"/>
    </row>
    <row r="19" spans="1:20" s="93" customFormat="1" x14ac:dyDescent="0.35">
      <c r="A19" s="90">
        <v>2014</v>
      </c>
      <c r="B19" s="92">
        <f>+demanda!X28</f>
        <v>1639998</v>
      </c>
      <c r="C19" s="92">
        <f>+demanda!X29</f>
        <v>2097987</v>
      </c>
      <c r="D19" s="92">
        <f>+demanda!X30</f>
        <v>2752140</v>
      </c>
      <c r="E19" s="92">
        <f>+demanda!X31</f>
        <v>3902139</v>
      </c>
      <c r="F19" s="92">
        <f>+demanda!X32</f>
        <v>4215472</v>
      </c>
      <c r="G19" s="92">
        <f>+demanda!X33</f>
        <v>4706211</v>
      </c>
      <c r="H19" s="92">
        <f>+demanda!X34</f>
        <v>5638947</v>
      </c>
      <c r="I19" s="92">
        <f>+demanda!X35</f>
        <v>6773374</v>
      </c>
      <c r="J19" s="92">
        <f>+demanda!X36</f>
        <v>5292118</v>
      </c>
      <c r="K19" s="92">
        <f>+demanda!X37</f>
        <v>4009987</v>
      </c>
      <c r="L19" s="92">
        <f>+demanda!X38</f>
        <v>2091837</v>
      </c>
      <c r="M19" s="92">
        <f>+demanda!X39</f>
        <v>1906017</v>
      </c>
    </row>
    <row r="20" spans="1:20" s="93" customFormat="1" x14ac:dyDescent="0.35">
      <c r="A20" s="90">
        <v>2015</v>
      </c>
      <c r="B20" s="92">
        <f>+demanda!X40</f>
        <v>1766451</v>
      </c>
      <c r="C20" s="92">
        <f>+demanda!X41</f>
        <v>2317982</v>
      </c>
      <c r="D20" s="92">
        <f>+demanda!X42</f>
        <v>3039305</v>
      </c>
      <c r="E20" s="92">
        <f>+demanda!X43</f>
        <v>3947161</v>
      </c>
      <c r="F20" s="92">
        <f>+demanda!X44</f>
        <v>4385688</v>
      </c>
      <c r="G20" s="92">
        <f>+demanda!X45</f>
        <v>4956350</v>
      </c>
      <c r="H20" s="92">
        <f>+demanda!X46</f>
        <v>6167278</v>
      </c>
      <c r="I20" s="92">
        <f>+demanda!X47</f>
        <v>7014511</v>
      </c>
      <c r="J20" s="92">
        <f>+demanda!X48</f>
        <v>5507759</v>
      </c>
      <c r="K20" s="92">
        <f>+demanda!X49</f>
        <v>4293966</v>
      </c>
      <c r="L20" s="92">
        <f>+demanda!X50</f>
        <v>2275900</v>
      </c>
      <c r="M20" s="92">
        <f>+demanda!X51</f>
        <v>2110511</v>
      </c>
    </row>
    <row r="21" spans="1:20" s="93" customFormat="1" x14ac:dyDescent="0.35">
      <c r="A21" s="90">
        <v>2016</v>
      </c>
      <c r="B21" s="92">
        <f>+demanda!X52</f>
        <v>1995120</v>
      </c>
      <c r="C21" s="92">
        <f>+demanda!X53</f>
        <v>2618423</v>
      </c>
      <c r="D21" s="92">
        <f>+demanda!X54</f>
        <v>3757040</v>
      </c>
      <c r="E21" s="92">
        <f>+demanda!X55</f>
        <v>4056550</v>
      </c>
      <c r="F21" s="92">
        <f>+demanda!X56</f>
        <v>4805217</v>
      </c>
      <c r="G21" s="92">
        <f>+demanda!X57</f>
        <v>5270870</v>
      </c>
      <c r="H21" s="92">
        <f>+demanda!X58</f>
        <v>6582257</v>
      </c>
      <c r="I21" s="92">
        <f>+demanda!X59</f>
        <v>7155098</v>
      </c>
      <c r="J21" s="92">
        <f>+demanda!X60</f>
        <v>5789772</v>
      </c>
      <c r="K21" s="92">
        <f>+demanda!X61</f>
        <v>4848164</v>
      </c>
      <c r="L21" s="92">
        <f>+demanda!X62</f>
        <v>2483438</v>
      </c>
      <c r="M21" s="92">
        <f>+demanda!X63</f>
        <v>2193025</v>
      </c>
    </row>
    <row r="22" spans="1:20" s="93" customFormat="1" x14ac:dyDescent="0.35">
      <c r="A22" s="90">
        <v>2017</v>
      </c>
      <c r="B22" s="92">
        <f>+demanda!X64</f>
        <v>2042959</v>
      </c>
      <c r="C22" s="92">
        <f>+demanda!X65</f>
        <v>2491926</v>
      </c>
      <c r="D22" s="92">
        <f>+demanda!X66</f>
        <v>3380964</v>
      </c>
      <c r="E22" s="92">
        <f>+demanda!X67</f>
        <v>4787905</v>
      </c>
      <c r="F22" s="92">
        <f>+demanda!X68</f>
        <v>4880292</v>
      </c>
      <c r="G22" s="92">
        <f>+demanda!X69</f>
        <v>5547936</v>
      </c>
      <c r="H22" s="92">
        <f>+demanda!X70</f>
        <v>6567798</v>
      </c>
      <c r="I22" s="92">
        <f>+demanda!X71</f>
        <v>7106106</v>
      </c>
      <c r="J22" s="92">
        <f>+demanda!X72</f>
        <v>5938714</v>
      </c>
      <c r="K22" s="92">
        <f>+demanda!X73</f>
        <v>4923433</v>
      </c>
      <c r="L22" s="92">
        <f>+demanda!X74</f>
        <v>2578730</v>
      </c>
      <c r="M22" s="92">
        <f>+demanda!X75</f>
        <v>2314425</v>
      </c>
    </row>
    <row r="23" spans="1:20" s="93" customFormat="1" x14ac:dyDescent="0.35">
      <c r="A23" s="90">
        <v>2018</v>
      </c>
      <c r="B23" s="92">
        <f>+demanda!X76</f>
        <v>2127463</v>
      </c>
      <c r="C23" s="92">
        <f>+demanda!X77</f>
        <v>2580242</v>
      </c>
      <c r="D23" s="92">
        <f>+demanda!X78</f>
        <v>3750184</v>
      </c>
      <c r="E23" s="92">
        <f>+demanda!X79</f>
        <v>4455071</v>
      </c>
      <c r="F23" s="92">
        <f>+demanda!X80</f>
        <v>5030188</v>
      </c>
      <c r="G23" s="92">
        <f>+demanda!X81</f>
        <v>5558307</v>
      </c>
      <c r="H23" s="92">
        <f>+demanda!X82</f>
        <v>6575166</v>
      </c>
      <c r="I23" s="92">
        <f>+demanda!X83</f>
        <v>7257235</v>
      </c>
      <c r="J23" s="92">
        <f>+demanda!X84</f>
        <v>5933795</v>
      </c>
      <c r="K23" s="92">
        <f>+demanda!X85</f>
        <v>4871026</v>
      </c>
      <c r="L23" s="92">
        <f>+demanda!X86</f>
        <v>2749069</v>
      </c>
      <c r="M23" s="92">
        <f>+demanda!X87</f>
        <v>2392356</v>
      </c>
    </row>
    <row r="24" spans="1:20" s="93" customFormat="1" x14ac:dyDescent="0.35">
      <c r="A24" s="90">
        <v>2019</v>
      </c>
      <c r="B24" s="92">
        <f>+demanda!X88</f>
        <v>2230519</v>
      </c>
      <c r="C24" s="92">
        <f>+demanda!X89</f>
        <v>2668568</v>
      </c>
      <c r="D24" s="92">
        <f>+demanda!X90</f>
        <v>3758094</v>
      </c>
      <c r="E24" s="92">
        <f>+demanda!X91</f>
        <v>4782167</v>
      </c>
      <c r="F24" s="92">
        <f>+demanda!X92</f>
        <v>5208515</v>
      </c>
      <c r="G24" s="92">
        <f>+demanda!X93</f>
        <v>5756916</v>
      </c>
      <c r="H24" s="92">
        <f>+demanda!X94</f>
        <v>6752488</v>
      </c>
      <c r="I24" s="92">
        <f>+demanda!X95</f>
        <v>7587225</v>
      </c>
      <c r="J24" s="92">
        <f>+demanda!X96</f>
        <v>6048766</v>
      </c>
      <c r="K24" s="92">
        <f>+demanda!X97</f>
        <v>4788946</v>
      </c>
      <c r="L24" s="92">
        <f>+demanda!X98</f>
        <v>2798134</v>
      </c>
      <c r="M24" s="92">
        <f>+demanda!X99</f>
        <v>2467506</v>
      </c>
    </row>
    <row r="25" spans="1:20" s="93" customFormat="1" x14ac:dyDescent="0.35">
      <c r="A25" s="90">
        <v>2020</v>
      </c>
      <c r="B25" s="92">
        <f>+demanda!X100</f>
        <v>2345424</v>
      </c>
      <c r="C25" s="92">
        <f>+demanda!X101</f>
        <v>3000031</v>
      </c>
      <c r="D25" s="92">
        <f>+demanda!X102</f>
        <v>1491694</v>
      </c>
      <c r="E25" s="92">
        <f>+demanda!X103</f>
        <v>0</v>
      </c>
      <c r="F25" s="92">
        <f>+demanda!X104</f>
        <v>40898</v>
      </c>
      <c r="G25" s="92">
        <f>+demanda!X105</f>
        <v>392971</v>
      </c>
      <c r="H25" s="92">
        <f>+demanda!X106</f>
        <v>2488331</v>
      </c>
      <c r="I25" s="92">
        <f>+demanda!X107</f>
        <v>3582193</v>
      </c>
      <c r="J25" s="92">
        <f>+demanda!X108</f>
        <v>1787489</v>
      </c>
      <c r="K25" s="92">
        <f>+demanda!X109</f>
        <v>994199</v>
      </c>
      <c r="L25" s="92">
        <f>+demanda!X110</f>
        <v>327138</v>
      </c>
      <c r="M25" s="92">
        <f>+demanda!X111</f>
        <v>374644</v>
      </c>
      <c r="N25" s="92"/>
    </row>
    <row r="26" spans="1:20" s="93" customFormat="1" x14ac:dyDescent="0.35">
      <c r="A26" s="90">
        <v>2021</v>
      </c>
      <c r="B26" s="92">
        <f>+demanda!X112</f>
        <v>366103</v>
      </c>
      <c r="C26" s="92">
        <f>+demanda!X113</f>
        <v>342114</v>
      </c>
      <c r="D26" s="92">
        <f>+demanda!X114</f>
        <v>496722</v>
      </c>
      <c r="E26" s="92">
        <f>+demanda!X115</f>
        <v>549272</v>
      </c>
      <c r="F26" s="92">
        <f>+demanda!X116</f>
        <v>1302485</v>
      </c>
      <c r="G26" s="92">
        <f>+demanda!X117</f>
        <v>2907567</v>
      </c>
      <c r="H26" s="92">
        <f>+demanda!X118</f>
        <v>5164750</v>
      </c>
      <c r="I26" s="92">
        <f>+demanda!X119</f>
        <v>6428333</v>
      </c>
      <c r="J26" s="92">
        <f>+demanda!X120</f>
        <v>4696783</v>
      </c>
      <c r="K26" s="92">
        <f>+demanda!X121</f>
        <v>3805650</v>
      </c>
      <c r="L26" s="92">
        <f>+demanda!X122</f>
        <v>2188896</v>
      </c>
      <c r="M26" s="92">
        <f>+demanda!X123</f>
        <v>1833148</v>
      </c>
    </row>
    <row r="27" spans="1:20" s="93" customFormat="1" x14ac:dyDescent="0.35">
      <c r="A27" s="90">
        <v>2022</v>
      </c>
      <c r="B27" s="92">
        <f>+demanda!X124</f>
        <v>1463661</v>
      </c>
      <c r="C27" s="92">
        <f>+demanda!X125</f>
        <v>2149204</v>
      </c>
      <c r="D27" s="92">
        <f>+demanda!X126</f>
        <v>2835322</v>
      </c>
      <c r="E27" s="92">
        <f>+demanda!X127</f>
        <v>4411625</v>
      </c>
      <c r="F27" s="92">
        <f>+demanda!X128</f>
        <v>4929904</v>
      </c>
      <c r="G27" s="92">
        <f>+demanda!X129</f>
        <v>5465281</v>
      </c>
      <c r="H27" s="92">
        <f>+demanda!X130</f>
        <v>6515807</v>
      </c>
      <c r="I27" s="92">
        <f>+demanda!X131</f>
        <v>7285972</v>
      </c>
      <c r="J27" s="92">
        <f>+demanda!X132</f>
        <v>5716205</v>
      </c>
      <c r="K27" s="92">
        <f>+demanda!X133</f>
        <v>4588507</v>
      </c>
      <c r="L27" s="92">
        <f>+demanda!X134</f>
        <v>2568134</v>
      </c>
      <c r="M27" s="92">
        <f>+demanda!X135</f>
        <v>2217856</v>
      </c>
    </row>
    <row r="28" spans="1:20" s="93" customFormat="1" x14ac:dyDescent="0.35">
      <c r="A28" s="90">
        <v>2023</v>
      </c>
      <c r="B28" s="92">
        <f>+demanda!X136</f>
        <v>2093794</v>
      </c>
      <c r="C28" s="92">
        <f>+demanda!X137</f>
        <v>2551524</v>
      </c>
      <c r="D28" s="92">
        <f>+demanda!X138</f>
        <v>3361190</v>
      </c>
      <c r="E28" s="92">
        <f>+demanda!X139</f>
        <v>4825981</v>
      </c>
      <c r="F28" s="92">
        <f>+demanda!X140</f>
        <v>5089138</v>
      </c>
      <c r="G28" s="92">
        <f>+demanda!X141</f>
        <v>5606917</v>
      </c>
      <c r="H28" s="92">
        <f>+demanda!X142</f>
        <v>6589030</v>
      </c>
      <c r="I28" s="92">
        <f>+demanda!X143</f>
        <v>7427401</v>
      </c>
      <c r="J28" s="92">
        <f>+demanda!X144</f>
        <v>5995077</v>
      </c>
      <c r="K28" s="92">
        <f>+demanda!X145</f>
        <v>5094430</v>
      </c>
      <c r="L28" s="92">
        <f>+demanda!X146</f>
        <v>2939322</v>
      </c>
      <c r="M28" s="92">
        <f>+demanda!X147</f>
        <v>2634889</v>
      </c>
    </row>
    <row r="29" spans="1:20" s="93" customFormat="1" x14ac:dyDescent="0.3">
      <c r="A29" s="90">
        <v>2024</v>
      </c>
      <c r="B29" s="61">
        <f>demanda!X148</f>
        <v>2326205</v>
      </c>
      <c r="C29" s="92">
        <f>+demanda!X149</f>
        <v>2998691</v>
      </c>
      <c r="D29" s="92">
        <f>+demanda!X150</f>
        <v>4211220</v>
      </c>
      <c r="E29" s="92">
        <f>+demanda!X151</f>
        <v>4820554</v>
      </c>
      <c r="F29" s="92">
        <f>+demanda!X152</f>
        <v>5654996</v>
      </c>
      <c r="G29" s="92">
        <f>+demanda!X153</f>
        <v>5821636</v>
      </c>
      <c r="H29" s="92">
        <f>+demanda!X154</f>
        <v>6596411</v>
      </c>
      <c r="I29" s="92">
        <f>+demanda!X155</f>
        <v>7371761</v>
      </c>
      <c r="J29" s="92">
        <f>+demanda!X156</f>
        <v>6077011</v>
      </c>
      <c r="K29" s="92">
        <f>+demanda!X157</f>
        <v>5141230</v>
      </c>
      <c r="L29" s="92">
        <f>+demanda!X158</f>
        <v>3068171</v>
      </c>
      <c r="M29" s="92">
        <f>+demanda!X159</f>
        <v>2515502</v>
      </c>
    </row>
    <row r="30" spans="1:20" s="93" customFormat="1" x14ac:dyDescent="0.3">
      <c r="A30" s="90">
        <v>2025</v>
      </c>
      <c r="B30" s="295" cm="1">
        <f t="array" ref="B30:M30">TRANSPOSE(demanda!X160:X171)</f>
        <v>2275127</v>
      </c>
      <c r="C30" s="92">
        <v>2934312</v>
      </c>
      <c r="D30" s="92">
        <v>3627627</v>
      </c>
      <c r="E30" s="92">
        <v>5004057</v>
      </c>
      <c r="F30" s="92">
        <v>5582983</v>
      </c>
      <c r="G30" s="92">
        <v>6009338</v>
      </c>
      <c r="H30" s="92">
        <v>6857986</v>
      </c>
      <c r="I30" s="92">
        <v>7586225</v>
      </c>
      <c r="J30" s="92">
        <v>6176273</v>
      </c>
      <c r="K30" s="92">
        <v>5250858</v>
      </c>
      <c r="L30" s="92">
        <v>0</v>
      </c>
      <c r="M30" s="92">
        <v>0</v>
      </c>
    </row>
    <row r="31" spans="1:20" x14ac:dyDescent="0.35">
      <c r="H31" s="420"/>
      <c r="I31" s="420"/>
      <c r="J31" s="420"/>
    </row>
    <row r="33" spans="1:14" x14ac:dyDescent="0.35">
      <c r="A33" s="96" t="s">
        <v>107</v>
      </c>
      <c r="B33" s="437" t="s">
        <v>188</v>
      </c>
      <c r="C33" s="438"/>
      <c r="D33" s="438"/>
      <c r="E33" s="438"/>
      <c r="F33" s="438"/>
      <c r="G33" s="438"/>
      <c r="H33" s="438"/>
      <c r="I33" s="438"/>
      <c r="J33" s="438"/>
      <c r="K33" s="438"/>
      <c r="L33" s="438"/>
      <c r="M33" s="438"/>
    </row>
    <row r="34" spans="1:14" x14ac:dyDescent="0.35">
      <c r="B34" s="439" t="s">
        <v>131</v>
      </c>
      <c r="C34" s="439"/>
      <c r="D34" s="439"/>
      <c r="E34" s="439"/>
      <c r="F34" s="439"/>
      <c r="G34" s="439"/>
      <c r="H34" s="439"/>
      <c r="I34" s="439"/>
      <c r="J34" s="439"/>
      <c r="K34" s="439"/>
      <c r="L34" s="439"/>
      <c r="M34" s="439"/>
    </row>
    <row r="35" spans="1:14" x14ac:dyDescent="0.35">
      <c r="B35" s="89" t="str">
        <f t="shared" ref="B35:M35" si="0">+B3</f>
        <v>Enero</v>
      </c>
      <c r="C35" s="89" t="str">
        <f t="shared" si="0"/>
        <v>Febrero</v>
      </c>
      <c r="D35" s="89" t="str">
        <f t="shared" si="0"/>
        <v>Marzo</v>
      </c>
      <c r="E35" s="89" t="str">
        <f t="shared" si="0"/>
        <v>Abril</v>
      </c>
      <c r="F35" s="89" t="str">
        <f t="shared" si="0"/>
        <v>Mayo</v>
      </c>
      <c r="G35" s="89" t="str">
        <f t="shared" si="0"/>
        <v>Junio</v>
      </c>
      <c r="H35" s="89" t="str">
        <f t="shared" si="0"/>
        <v>Julio</v>
      </c>
      <c r="I35" s="89" t="str">
        <f t="shared" si="0"/>
        <v>Agosto</v>
      </c>
      <c r="J35" s="89" t="str">
        <f t="shared" si="0"/>
        <v>Septiembre</v>
      </c>
      <c r="K35" s="89" t="str">
        <f t="shared" si="0"/>
        <v>Octubre</v>
      </c>
      <c r="L35" s="89" t="str">
        <f t="shared" si="0"/>
        <v>Noviembre</v>
      </c>
      <c r="M35" s="89" t="str">
        <f t="shared" si="0"/>
        <v>Diciembre</v>
      </c>
    </row>
    <row r="37" spans="1:14" x14ac:dyDescent="0.35">
      <c r="A37" s="93">
        <v>2000</v>
      </c>
      <c r="B37" s="91" t="s">
        <v>118</v>
      </c>
      <c r="C37" s="91" t="s">
        <v>118</v>
      </c>
      <c r="D37" s="91" t="s">
        <v>118</v>
      </c>
      <c r="E37" s="91" t="s">
        <v>118</v>
      </c>
      <c r="F37" s="91" t="s">
        <v>118</v>
      </c>
      <c r="G37" s="91" t="s">
        <v>118</v>
      </c>
      <c r="H37" s="91" t="s">
        <v>118</v>
      </c>
      <c r="I37" s="91" t="s">
        <v>118</v>
      </c>
      <c r="J37" s="91" t="s">
        <v>118</v>
      </c>
      <c r="K37" s="91" t="s">
        <v>118</v>
      </c>
      <c r="L37" s="91" t="s">
        <v>118</v>
      </c>
      <c r="M37" s="91" t="s">
        <v>118</v>
      </c>
    </row>
    <row r="38" spans="1:14" x14ac:dyDescent="0.35">
      <c r="A38" s="101" t="s">
        <v>156</v>
      </c>
      <c r="B38" s="91" t="s">
        <v>118</v>
      </c>
      <c r="C38" s="91" t="s">
        <v>118</v>
      </c>
      <c r="D38" s="91" t="s">
        <v>118</v>
      </c>
      <c r="E38" s="91" t="s">
        <v>118</v>
      </c>
      <c r="F38" s="91" t="s">
        <v>118</v>
      </c>
      <c r="G38" s="91" t="s">
        <v>118</v>
      </c>
      <c r="H38" s="91" t="s">
        <v>118</v>
      </c>
      <c r="I38" s="91" t="s">
        <v>118</v>
      </c>
      <c r="J38" s="91" t="s">
        <v>118</v>
      </c>
      <c r="K38" s="91" t="s">
        <v>118</v>
      </c>
      <c r="L38" s="91" t="s">
        <v>118</v>
      </c>
      <c r="M38" s="91" t="s">
        <v>118</v>
      </c>
    </row>
    <row r="39" spans="1:14" x14ac:dyDescent="0.35">
      <c r="A39" s="101" t="s">
        <v>157</v>
      </c>
      <c r="B39" s="97">
        <f t="shared" ref="B39:M39" si="1">(B7/B6)-1</f>
        <v>-6.1951376209899101E-2</v>
      </c>
      <c r="C39" s="97">
        <f t="shared" si="1"/>
        <v>-1.1845800823275798E-3</v>
      </c>
      <c r="D39" s="97">
        <f t="shared" si="1"/>
        <v>0.10784299101109518</v>
      </c>
      <c r="E39" s="97">
        <f t="shared" si="1"/>
        <v>-0.10922667575533407</v>
      </c>
      <c r="F39" s="97">
        <f t="shared" si="1"/>
        <v>-6.0656922633319788E-3</v>
      </c>
      <c r="G39" s="97">
        <f t="shared" si="1"/>
        <v>-2.9870201398960905E-2</v>
      </c>
      <c r="H39" s="97">
        <f t="shared" si="1"/>
        <v>5.0594112909190248E-3</v>
      </c>
      <c r="I39" s="97">
        <f t="shared" si="1"/>
        <v>3.5956812904383684E-2</v>
      </c>
      <c r="J39" s="97">
        <f t="shared" si="1"/>
        <v>2.9239934621940522E-2</v>
      </c>
      <c r="K39" s="97">
        <f t="shared" si="1"/>
        <v>-2.1609773110257136E-2</v>
      </c>
      <c r="L39" s="97">
        <f t="shared" si="1"/>
        <v>-4.2632532739558471E-2</v>
      </c>
      <c r="M39" s="97">
        <f t="shared" si="1"/>
        <v>6.4679060862555371E-2</v>
      </c>
    </row>
    <row r="40" spans="1:14" x14ac:dyDescent="0.35">
      <c r="A40" s="101" t="s">
        <v>158</v>
      </c>
      <c r="B40" s="97">
        <f t="shared" ref="B40:M40" si="2">(B8/B7)-1</f>
        <v>8.3185265569989619E-2</v>
      </c>
      <c r="C40" s="97">
        <f t="shared" si="2"/>
        <v>2.7664863076334312E-2</v>
      </c>
      <c r="D40" s="97">
        <f t="shared" si="2"/>
        <v>-0.10846524334906915</v>
      </c>
      <c r="E40" s="97">
        <f t="shared" si="2"/>
        <v>0.12935465152252479</v>
      </c>
      <c r="F40" s="97">
        <f t="shared" si="2"/>
        <v>6.2876079920860306E-2</v>
      </c>
      <c r="G40" s="97">
        <f t="shared" si="2"/>
        <v>4.8623135952462038E-2</v>
      </c>
      <c r="H40" s="97">
        <f t="shared" si="2"/>
        <v>6.8199328688412608E-2</v>
      </c>
      <c r="I40" s="97">
        <f t="shared" si="2"/>
        <v>5.9528578858909054E-2</v>
      </c>
      <c r="J40" s="97">
        <f t="shared" si="2"/>
        <v>6.9080672572898738E-3</v>
      </c>
      <c r="K40" s="97">
        <f t="shared" si="2"/>
        <v>5.5440380502986386E-2</v>
      </c>
      <c r="L40" s="97">
        <f t="shared" si="2"/>
        <v>1.9872844354231978E-2</v>
      </c>
      <c r="M40" s="97">
        <f t="shared" si="2"/>
        <v>8.225300791463086E-2</v>
      </c>
    </row>
    <row r="41" spans="1:14" x14ac:dyDescent="0.35">
      <c r="A41" s="101" t="s">
        <v>159</v>
      </c>
      <c r="B41" s="97">
        <f t="shared" ref="B41:M41" si="3">(B9/B8)-1</f>
        <v>0.10799726461836023</v>
      </c>
      <c r="C41" s="97">
        <f t="shared" si="3"/>
        <v>0.15170160610124905</v>
      </c>
      <c r="D41" s="97">
        <f t="shared" si="3"/>
        <v>5.9475331820775024E-2</v>
      </c>
      <c r="E41" s="97">
        <f t="shared" si="3"/>
        <v>2.0754601316019805E-2</v>
      </c>
      <c r="F41" s="97">
        <f t="shared" si="3"/>
        <v>-3.9604511558368971E-2</v>
      </c>
      <c r="G41" s="97">
        <f t="shared" si="3"/>
        <v>2.7248199968079589E-2</v>
      </c>
      <c r="H41" s="97">
        <f t="shared" si="3"/>
        <v>5.9708405151532862E-2</v>
      </c>
      <c r="I41" s="97">
        <f t="shared" si="3"/>
        <v>5.2000614234789744E-2</v>
      </c>
      <c r="J41" s="97">
        <f t="shared" si="3"/>
        <v>4.4571076389628317E-2</v>
      </c>
      <c r="K41" s="97">
        <f t="shared" si="3"/>
        <v>8.7556149106396308E-2</v>
      </c>
      <c r="L41" s="97">
        <f t="shared" si="3"/>
        <v>0.10422010483808464</v>
      </c>
      <c r="M41" s="97">
        <f t="shared" si="3"/>
        <v>0.14753507885911166</v>
      </c>
      <c r="N41" s="99"/>
    </row>
    <row r="42" spans="1:14" x14ac:dyDescent="0.35">
      <c r="A42" s="101" t="s">
        <v>160</v>
      </c>
      <c r="B42" s="97">
        <f t="shared" ref="B42:M42" si="4">(B10/B9)-1</f>
        <v>8.0265599336281968E-2</v>
      </c>
      <c r="C42" s="97">
        <f t="shared" si="4"/>
        <v>3.5159512706295359E-4</v>
      </c>
      <c r="D42" s="97">
        <f t="shared" si="4"/>
        <v>0.12476741911031763</v>
      </c>
      <c r="E42" s="97">
        <f t="shared" si="4"/>
        <v>-5.7932637978820201E-2</v>
      </c>
      <c r="F42" s="97">
        <f t="shared" si="4"/>
        <v>0.1191571234741835</v>
      </c>
      <c r="G42" s="97">
        <f t="shared" si="4"/>
        <v>7.2721418342297284E-2</v>
      </c>
      <c r="H42" s="97">
        <f t="shared" si="4"/>
        <v>0.10634234394495512</v>
      </c>
      <c r="I42" s="97">
        <f t="shared" si="4"/>
        <v>8.5010602463257756E-2</v>
      </c>
      <c r="J42" s="97">
        <f t="shared" si="4"/>
        <v>8.4806785137628182E-2</v>
      </c>
      <c r="K42" s="97">
        <f t="shared" si="4"/>
        <v>5.3084356595644921E-2</v>
      </c>
      <c r="L42" s="97">
        <f t="shared" si="4"/>
        <v>5.7268301185493309E-2</v>
      </c>
      <c r="M42" s="97">
        <f t="shared" si="4"/>
        <v>-2.2013116325104609E-2</v>
      </c>
      <c r="N42" s="99"/>
    </row>
    <row r="43" spans="1:14" x14ac:dyDescent="0.35">
      <c r="A43" s="101" t="s">
        <v>161</v>
      </c>
      <c r="B43" s="98">
        <v>-0.10261819170246489</v>
      </c>
      <c r="C43" s="98">
        <v>-7.9847365706529061E-3</v>
      </c>
      <c r="D43" s="98">
        <v>-3.2530732023849263E-2</v>
      </c>
      <c r="E43" s="98">
        <v>0.19504691516554962</v>
      </c>
      <c r="F43" s="98">
        <v>4.3565202702966488E-2</v>
      </c>
      <c r="G43" s="98">
        <v>8.5907459997287772E-2</v>
      </c>
      <c r="H43" s="98">
        <v>5.7639039136039072E-2</v>
      </c>
      <c r="I43" s="98">
        <v>1.7384222548500139E-2</v>
      </c>
      <c r="J43" s="98">
        <v>1.076769862674487E-2</v>
      </c>
      <c r="K43" s="98">
        <v>6.1413096532573652E-2</v>
      </c>
      <c r="L43" s="98">
        <v>5.4516887187413099E-2</v>
      </c>
      <c r="M43" s="98">
        <v>4.3607674057166923E-2</v>
      </c>
      <c r="N43" s="99" t="s">
        <v>209</v>
      </c>
    </row>
    <row r="44" spans="1:14" x14ac:dyDescent="0.35">
      <c r="A44" s="101" t="s">
        <v>162</v>
      </c>
      <c r="B44" s="97">
        <f t="shared" ref="B44:M44" si="5">(B12/B11)-1</f>
        <v>1.4382920927219489E-2</v>
      </c>
      <c r="C44" s="97">
        <f t="shared" si="5"/>
        <v>3.0150983473072657E-2</v>
      </c>
      <c r="D44" s="97">
        <f t="shared" si="5"/>
        <v>5.1456009892968169E-2</v>
      </c>
      <c r="E44" s="97">
        <f t="shared" si="5"/>
        <v>1.6815196331559257E-2</v>
      </c>
      <c r="F44" s="97">
        <f t="shared" si="5"/>
        <v>-3.5365215849327059E-2</v>
      </c>
      <c r="G44" s="97">
        <f t="shared" si="5"/>
        <v>1.5331796625277727E-2</v>
      </c>
      <c r="H44" s="97">
        <f t="shared" si="5"/>
        <v>1.6518669194436564E-2</v>
      </c>
      <c r="I44" s="97">
        <f t="shared" si="5"/>
        <v>3.5482992669733537E-2</v>
      </c>
      <c r="J44" s="97">
        <f t="shared" si="5"/>
        <v>1.8518853850199912E-2</v>
      </c>
      <c r="K44" s="97">
        <f t="shared" si="5"/>
        <v>2.4836604086944547E-2</v>
      </c>
      <c r="L44" s="97">
        <f t="shared" si="5"/>
        <v>7.2211118181845446E-2</v>
      </c>
      <c r="M44" s="97">
        <f t="shared" si="5"/>
        <v>-1.0826667649900923E-2</v>
      </c>
    </row>
    <row r="45" spans="1:14" x14ac:dyDescent="0.35">
      <c r="A45" s="101" t="s">
        <v>163</v>
      </c>
      <c r="B45" s="97">
        <f t="shared" ref="B45:M45" si="6">(B13/B12)-1</f>
        <v>3.8728729929795591E-3</v>
      </c>
      <c r="C45" s="97">
        <f t="shared" si="6"/>
        <v>7.6521038101687644E-2</v>
      </c>
      <c r="D45" s="97">
        <f t="shared" si="6"/>
        <v>0.1081529258375844</v>
      </c>
      <c r="E45" s="97">
        <f t="shared" si="6"/>
        <v>-0.12231429163692098</v>
      </c>
      <c r="F45" s="97">
        <f t="shared" si="6"/>
        <v>8.9089092194785779E-2</v>
      </c>
      <c r="G45" s="97">
        <f t="shared" si="6"/>
        <v>-2.6845022288737086E-2</v>
      </c>
      <c r="H45" s="97">
        <f t="shared" si="6"/>
        <v>1.7853171355638908E-2</v>
      </c>
      <c r="I45" s="97">
        <f t="shared" si="6"/>
        <v>3.2218245147719315E-3</v>
      </c>
      <c r="J45" s="97">
        <f t="shared" si="6"/>
        <v>-6.4528206383169806E-3</v>
      </c>
      <c r="K45" s="97">
        <f t="shared" si="6"/>
        <v>-6.3774684447838181E-2</v>
      </c>
      <c r="L45" s="97">
        <f t="shared" si="6"/>
        <v>-0.12148806156881209</v>
      </c>
      <c r="M45" s="97">
        <f t="shared" si="6"/>
        <v>-0.14119347690209672</v>
      </c>
    </row>
    <row r="46" spans="1:14" x14ac:dyDescent="0.35">
      <c r="A46" s="101" t="s">
        <v>164</v>
      </c>
      <c r="B46" s="97">
        <f t="shared" ref="B46:M46" si="7">(B14/B13)-1</f>
        <v>-0.1608369194503082</v>
      </c>
      <c r="C46" s="97">
        <f t="shared" si="7"/>
        <v>-0.16956619385388327</v>
      </c>
      <c r="D46" s="97">
        <f t="shared" si="7"/>
        <v>-0.24080972770542108</v>
      </c>
      <c r="E46" s="97">
        <f t="shared" si="7"/>
        <v>-8.7809535941990591E-3</v>
      </c>
      <c r="F46" s="97">
        <f t="shared" si="7"/>
        <v>-0.12828287959949747</v>
      </c>
      <c r="G46" s="97">
        <f t="shared" si="7"/>
        <v>-2.4801840180484702E-2</v>
      </c>
      <c r="H46" s="97">
        <f t="shared" si="7"/>
        <v>-2.6402490155757241E-2</v>
      </c>
      <c r="I46" s="97">
        <f t="shared" si="7"/>
        <v>-2.9401138071603938E-2</v>
      </c>
      <c r="J46" s="97">
        <f t="shared" si="7"/>
        <v>-8.6900670061781038E-2</v>
      </c>
      <c r="K46" s="97">
        <f t="shared" si="7"/>
        <v>-4.2327881087649177E-2</v>
      </c>
      <c r="L46" s="97">
        <f t="shared" si="7"/>
        <v>-5.9531097005366185E-2</v>
      </c>
      <c r="M46" s="97">
        <f t="shared" si="7"/>
        <v>-8.8840804396625783E-2</v>
      </c>
    </row>
    <row r="47" spans="1:14" x14ac:dyDescent="0.35">
      <c r="A47" s="101" t="s">
        <v>165</v>
      </c>
      <c r="B47" s="97">
        <f t="shared" ref="B47:M47" si="8">(B15/B14)-1</f>
        <v>-8.0331070117823256E-2</v>
      </c>
      <c r="C47" s="97">
        <f t="shared" si="8"/>
        <v>-3.7407646393831429E-2</v>
      </c>
      <c r="D47" s="97">
        <f t="shared" si="8"/>
        <v>3.162258300025611E-2</v>
      </c>
      <c r="E47" s="97">
        <f t="shared" si="8"/>
        <v>3.087878286414103E-4</v>
      </c>
      <c r="F47" s="97">
        <f t="shared" si="8"/>
        <v>-1.1683194256117968E-4</v>
      </c>
      <c r="G47" s="97">
        <f t="shared" si="8"/>
        <v>-2.5297225780293697E-2</v>
      </c>
      <c r="H47" s="97">
        <f t="shared" si="8"/>
        <v>1.0208545065907959E-2</v>
      </c>
      <c r="I47" s="97">
        <f t="shared" si="8"/>
        <v>1.890059200760219E-2</v>
      </c>
      <c r="J47" s="97">
        <f t="shared" si="8"/>
        <v>4.0534268831758924E-2</v>
      </c>
      <c r="K47" s="97">
        <f t="shared" si="8"/>
        <v>4.4383861707818051E-2</v>
      </c>
      <c r="L47" s="97">
        <f t="shared" si="8"/>
        <v>3.2901377290486256E-3</v>
      </c>
      <c r="M47" s="97">
        <f t="shared" si="8"/>
        <v>6.8820969628033968E-3</v>
      </c>
    </row>
    <row r="48" spans="1:14" x14ac:dyDescent="0.35">
      <c r="A48" s="101" t="s">
        <v>166</v>
      </c>
      <c r="B48" s="97">
        <f t="shared" ref="B48:M48" si="9">(B16/B15)-1</f>
        <v>2.3614675651415284E-2</v>
      </c>
      <c r="C48" s="97">
        <f t="shared" si="9"/>
        <v>5.7241470042682874E-2</v>
      </c>
      <c r="D48" s="97">
        <f t="shared" si="9"/>
        <v>3.6694179166557594E-2</v>
      </c>
      <c r="E48" s="97">
        <f t="shared" si="9"/>
        <v>0.1145584616993891</v>
      </c>
      <c r="F48" s="97">
        <f t="shared" si="9"/>
        <v>3.3847090789842493E-3</v>
      </c>
      <c r="G48" s="97">
        <f t="shared" si="9"/>
        <v>8.5098200402821567E-2</v>
      </c>
      <c r="H48" s="97">
        <f t="shared" si="9"/>
        <v>2.8746492995050277E-2</v>
      </c>
      <c r="I48" s="97">
        <f t="shared" si="9"/>
        <v>4.8910197824252322E-3</v>
      </c>
      <c r="J48" s="97">
        <f t="shared" si="9"/>
        <v>4.0553676244616144E-2</v>
      </c>
      <c r="K48" s="97">
        <f t="shared" si="9"/>
        <v>-4.6166123256098368E-3</v>
      </c>
      <c r="L48" s="97">
        <f t="shared" si="9"/>
        <v>-9.1897623252878979E-3</v>
      </c>
      <c r="M48" s="97">
        <f t="shared" si="9"/>
        <v>3.4129708585505902E-2</v>
      </c>
    </row>
    <row r="49" spans="1:13" x14ac:dyDescent="0.35">
      <c r="A49" s="101" t="s">
        <v>167</v>
      </c>
      <c r="B49" s="97">
        <f t="shared" ref="B49:M49" si="10">(B17/B16)-1</f>
        <v>2.2666008768002399E-2</v>
      </c>
      <c r="C49" s="97">
        <f t="shared" si="10"/>
        <v>8.5830884441007171E-4</v>
      </c>
      <c r="D49" s="97">
        <f t="shared" si="10"/>
        <v>-2.0784501472787986E-2</v>
      </c>
      <c r="E49" s="97">
        <f t="shared" si="10"/>
        <v>-3.0145459627531901E-2</v>
      </c>
      <c r="F49" s="97">
        <f t="shared" si="10"/>
        <v>-9.9344750279524163E-3</v>
      </c>
      <c r="G49" s="97">
        <f t="shared" si="10"/>
        <v>-1.9832060251488204E-2</v>
      </c>
      <c r="H49" s="97">
        <f t="shared" si="10"/>
        <v>-1.6636252248972805E-2</v>
      </c>
      <c r="I49" s="97">
        <f t="shared" si="10"/>
        <v>-1.9600149116707599E-2</v>
      </c>
      <c r="J49" s="97">
        <f t="shared" si="10"/>
        <v>-1.6871069299572716E-2</v>
      </c>
      <c r="K49" s="97">
        <f t="shared" si="10"/>
        <v>-4.6185171456907814E-2</v>
      </c>
      <c r="L49" s="97">
        <f t="shared" si="10"/>
        <v>-0.1207998491728498</v>
      </c>
      <c r="M49" s="97">
        <f t="shared" si="10"/>
        <v>-0.1194732725367742</v>
      </c>
    </row>
    <row r="50" spans="1:13" x14ac:dyDescent="0.35">
      <c r="A50" s="101" t="s">
        <v>168</v>
      </c>
      <c r="B50" s="97">
        <f t="shared" ref="B50:M50" si="11">(B18/B17)-1</f>
        <v>-0.10840579710144926</v>
      </c>
      <c r="C50" s="97">
        <f t="shared" si="11"/>
        <v>-8.9812417908925135E-2</v>
      </c>
      <c r="D50" s="97">
        <f t="shared" si="11"/>
        <v>7.9217010794365494E-2</v>
      </c>
      <c r="E50" s="97">
        <f t="shared" si="11"/>
        <v>-0.11438736643364178</v>
      </c>
      <c r="F50" s="97">
        <f t="shared" si="11"/>
        <v>0.11708090907869595</v>
      </c>
      <c r="G50" s="97">
        <f t="shared" si="11"/>
        <v>4.3488364581031336E-2</v>
      </c>
      <c r="H50" s="97">
        <f t="shared" si="11"/>
        <v>4.0863356440804965E-2</v>
      </c>
      <c r="I50" s="97">
        <f t="shared" si="11"/>
        <v>9.0341282568632275E-2</v>
      </c>
      <c r="J50" s="97">
        <f t="shared" si="11"/>
        <v>8.9400527401599428E-2</v>
      </c>
      <c r="K50" s="97">
        <f t="shared" si="11"/>
        <v>9.188534091184275E-2</v>
      </c>
      <c r="L50" s="97">
        <f t="shared" si="11"/>
        <v>0.11779813499562297</v>
      </c>
      <c r="M50" s="97">
        <f t="shared" si="11"/>
        <v>9.8572559097599433E-2</v>
      </c>
    </row>
    <row r="51" spans="1:13" x14ac:dyDescent="0.35">
      <c r="A51" s="101" t="s">
        <v>169</v>
      </c>
      <c r="B51" s="97">
        <f t="shared" ref="B51:M51" si="12">(B19/B18)-1</f>
        <v>0.11074853706111831</v>
      </c>
      <c r="C51" s="97">
        <f t="shared" si="12"/>
        <v>4.9766127870112475E-2</v>
      </c>
      <c r="D51" s="97">
        <f t="shared" si="12"/>
        <v>-9.8480433729398742E-2</v>
      </c>
      <c r="E51" s="97">
        <f t="shared" si="12"/>
        <v>0.15863258907747091</v>
      </c>
      <c r="F51" s="97">
        <f t="shared" si="12"/>
        <v>3.4630342077005771E-2</v>
      </c>
      <c r="G51" s="97">
        <f t="shared" si="12"/>
        <v>4.8075466958374502E-2</v>
      </c>
      <c r="H51" s="97">
        <f t="shared" si="12"/>
        <v>1.0816682665290012E-2</v>
      </c>
      <c r="I51" s="97">
        <f t="shared" si="12"/>
        <v>4.38092109034669E-2</v>
      </c>
      <c r="J51" s="97">
        <f t="shared" si="12"/>
        <v>5.2166366617724336E-2</v>
      </c>
      <c r="K51" s="97">
        <f t="shared" si="12"/>
        <v>7.1463650811803392E-2</v>
      </c>
      <c r="L51" s="97">
        <f t="shared" si="12"/>
        <v>3.1612612101679982E-2</v>
      </c>
      <c r="M51" s="97">
        <f t="shared" si="12"/>
        <v>9.9294981007628014E-2</v>
      </c>
    </row>
    <row r="52" spans="1:13" x14ac:dyDescent="0.35">
      <c r="A52" s="101" t="s">
        <v>170</v>
      </c>
      <c r="B52" s="97">
        <f t="shared" ref="B52:M52" si="13">(B20/B19)-1</f>
        <v>7.7105581836075521E-2</v>
      </c>
      <c r="C52" s="97">
        <f t="shared" si="13"/>
        <v>0.10486003964752877</v>
      </c>
      <c r="D52" s="97">
        <f t="shared" si="13"/>
        <v>0.10434243897476136</v>
      </c>
      <c r="E52" s="97">
        <f t="shared" si="13"/>
        <v>1.1537774538528778E-2</v>
      </c>
      <c r="F52" s="97">
        <f t="shared" si="13"/>
        <v>4.0378870978148962E-2</v>
      </c>
      <c r="G52" s="97">
        <f t="shared" si="13"/>
        <v>5.3150825579218575E-2</v>
      </c>
      <c r="H52" s="97">
        <f t="shared" si="13"/>
        <v>9.3693201940007631E-2</v>
      </c>
      <c r="I52" s="97">
        <f t="shared" si="13"/>
        <v>3.5600721294881899E-2</v>
      </c>
      <c r="J52" s="97">
        <f t="shared" si="13"/>
        <v>4.0747579702493431E-2</v>
      </c>
      <c r="K52" s="97">
        <f t="shared" si="13"/>
        <v>7.0817935319989811E-2</v>
      </c>
      <c r="L52" s="97">
        <f t="shared" si="13"/>
        <v>8.7991081523082437E-2</v>
      </c>
      <c r="M52" s="97">
        <f t="shared" si="13"/>
        <v>0.10728865482312067</v>
      </c>
    </row>
    <row r="53" spans="1:13" x14ac:dyDescent="0.35">
      <c r="A53" s="101" t="s">
        <v>171</v>
      </c>
      <c r="B53" s="97">
        <f t="shared" ref="B53:M53" si="14">(B21/B20)-1</f>
        <v>0.12945108582123144</v>
      </c>
      <c r="C53" s="97">
        <f t="shared" si="14"/>
        <v>0.12961317214715207</v>
      </c>
      <c r="D53" s="97">
        <f t="shared" si="14"/>
        <v>0.23615102794882392</v>
      </c>
      <c r="E53" s="97">
        <f t="shared" si="14"/>
        <v>2.7713336243441855E-2</v>
      </c>
      <c r="F53" s="97">
        <f t="shared" si="14"/>
        <v>9.5658651504621384E-2</v>
      </c>
      <c r="G53" s="97">
        <f t="shared" si="14"/>
        <v>6.3457988237311636E-2</v>
      </c>
      <c r="H53" s="97">
        <f t="shared" si="14"/>
        <v>6.728722136410914E-2</v>
      </c>
      <c r="I53" s="97">
        <f t="shared" si="14"/>
        <v>2.0042309435397643E-2</v>
      </c>
      <c r="J53" s="97">
        <f t="shared" si="14"/>
        <v>5.1202857641374555E-2</v>
      </c>
      <c r="K53" s="97">
        <f t="shared" si="14"/>
        <v>0.12906436613610817</v>
      </c>
      <c r="L53" s="97">
        <f t="shared" si="14"/>
        <v>9.1189419570279817E-2</v>
      </c>
      <c r="M53" s="97">
        <f t="shared" si="14"/>
        <v>3.9096692696697577E-2</v>
      </c>
    </row>
    <row r="54" spans="1:13" x14ac:dyDescent="0.35">
      <c r="A54" s="101" t="s">
        <v>172</v>
      </c>
      <c r="B54" s="97">
        <f t="shared" ref="B54:M54" si="15">(B22/B21)-1</f>
        <v>2.3978006335458435E-2</v>
      </c>
      <c r="C54" s="97">
        <f t="shared" si="15"/>
        <v>-4.8310376130976551E-2</v>
      </c>
      <c r="D54" s="97">
        <f t="shared" si="15"/>
        <v>-0.10009901411749678</v>
      </c>
      <c r="E54" s="97">
        <f t="shared" si="15"/>
        <v>0.18028990151729918</v>
      </c>
      <c r="F54" s="97">
        <f t="shared" si="15"/>
        <v>1.5623644051871111E-2</v>
      </c>
      <c r="G54" s="97">
        <f t="shared" si="15"/>
        <v>5.2565515749771752E-2</v>
      </c>
      <c r="H54" s="97">
        <f t="shared" si="15"/>
        <v>-2.196662937955729E-3</v>
      </c>
      <c r="I54" s="97">
        <f t="shared" si="15"/>
        <v>-6.8471459091126174E-3</v>
      </c>
      <c r="J54" s="97">
        <f t="shared" si="15"/>
        <v>2.5725019914428326E-2</v>
      </c>
      <c r="K54" s="97">
        <f t="shared" si="15"/>
        <v>1.5525258633990013E-2</v>
      </c>
      <c r="L54" s="97">
        <f t="shared" si="15"/>
        <v>3.8371000202139127E-2</v>
      </c>
      <c r="M54" s="97">
        <f t="shared" si="15"/>
        <v>5.5357326067874357E-2</v>
      </c>
    </row>
    <row r="55" spans="1:13" x14ac:dyDescent="0.35">
      <c r="A55" s="101" t="s">
        <v>173</v>
      </c>
      <c r="B55" s="97">
        <f t="shared" ref="B55:M55" si="16">(B23/B22)-1</f>
        <v>4.1363532014103033E-2</v>
      </c>
      <c r="C55" s="97">
        <f t="shared" si="16"/>
        <v>3.5440859800812685E-2</v>
      </c>
      <c r="D55" s="97">
        <f t="shared" si="16"/>
        <v>0.10920554019504491</v>
      </c>
      <c r="E55" s="97">
        <f t="shared" si="16"/>
        <v>-6.9515581449506647E-2</v>
      </c>
      <c r="F55" s="97">
        <f t="shared" si="16"/>
        <v>3.0714555604459681E-2</v>
      </c>
      <c r="G55" s="97">
        <f t="shared" si="16"/>
        <v>1.8693438424668418E-3</v>
      </c>
      <c r="H55" s="97">
        <f t="shared" si="16"/>
        <v>1.121837181959684E-3</v>
      </c>
      <c r="I55" s="97">
        <f t="shared" si="16"/>
        <v>2.1267484611121823E-2</v>
      </c>
      <c r="J55" s="97">
        <f t="shared" si="16"/>
        <v>-8.2829380232829486E-4</v>
      </c>
      <c r="K55" s="97">
        <f t="shared" si="16"/>
        <v>-1.064440198536265E-2</v>
      </c>
      <c r="L55" s="97">
        <f t="shared" si="16"/>
        <v>6.6055383851741034E-2</v>
      </c>
      <c r="M55" s="97">
        <f t="shared" si="16"/>
        <v>3.3671862341618342E-2</v>
      </c>
    </row>
    <row r="56" spans="1:13" x14ac:dyDescent="0.35">
      <c r="A56" s="101" t="s">
        <v>233</v>
      </c>
      <c r="B56" s="97">
        <f t="shared" ref="B56:M56" si="17">(B24/B23)-1</f>
        <v>4.8440795445091167E-2</v>
      </c>
      <c r="C56" s="97">
        <f t="shared" si="17"/>
        <v>3.4231672843089811E-2</v>
      </c>
      <c r="D56" s="97">
        <f t="shared" si="17"/>
        <v>2.1092298404559173E-3</v>
      </c>
      <c r="E56" s="97">
        <f t="shared" si="17"/>
        <v>7.3421052099955419E-2</v>
      </c>
      <c r="F56" s="97">
        <f t="shared" si="17"/>
        <v>3.5451358875652428E-2</v>
      </c>
      <c r="G56" s="97">
        <f t="shared" si="17"/>
        <v>3.573192340761322E-2</v>
      </c>
      <c r="H56" s="97">
        <f t="shared" si="17"/>
        <v>2.6968444598965302E-2</v>
      </c>
      <c r="I56" s="97">
        <f t="shared" si="17"/>
        <v>4.54704856601722E-2</v>
      </c>
      <c r="J56" s="97">
        <f t="shared" si="17"/>
        <v>1.937562723349906E-2</v>
      </c>
      <c r="K56" s="97">
        <f t="shared" si="17"/>
        <v>-1.6850659388802258E-2</v>
      </c>
      <c r="L56" s="97">
        <f t="shared" si="17"/>
        <v>1.7847860493861667E-2</v>
      </c>
      <c r="M56" s="97">
        <f t="shared" si="17"/>
        <v>3.141254896846446E-2</v>
      </c>
    </row>
    <row r="57" spans="1:13" x14ac:dyDescent="0.35">
      <c r="A57" s="101" t="s">
        <v>263</v>
      </c>
      <c r="B57" s="97">
        <f t="shared" ref="B57:M57" si="18">(B25/B24)-1</f>
        <v>5.1514916483562878E-2</v>
      </c>
      <c r="C57" s="97">
        <f t="shared" si="18"/>
        <v>0.12421006322492056</v>
      </c>
      <c r="D57" s="97">
        <f t="shared" si="18"/>
        <v>-0.60307166345493224</v>
      </c>
      <c r="E57" s="97">
        <f t="shared" si="18"/>
        <v>-1</v>
      </c>
      <c r="F57" s="97">
        <f t="shared" si="18"/>
        <v>-0.99214785788271709</v>
      </c>
      <c r="G57" s="97">
        <f t="shared" si="18"/>
        <v>-0.93173932014988581</v>
      </c>
      <c r="H57" s="97">
        <f t="shared" si="18"/>
        <v>-0.63149419887899105</v>
      </c>
      <c r="I57" s="97">
        <f t="shared" si="18"/>
        <v>-0.52786519445515323</v>
      </c>
      <c r="J57" s="97">
        <f t="shared" si="18"/>
        <v>-0.70448699784385771</v>
      </c>
      <c r="K57" s="97">
        <f t="shared" si="18"/>
        <v>-0.79239711619216424</v>
      </c>
      <c r="L57" s="97">
        <f t="shared" si="18"/>
        <v>-0.88308708589367058</v>
      </c>
      <c r="M57" s="97">
        <f t="shared" si="18"/>
        <v>-0.84816896088601201</v>
      </c>
    </row>
    <row r="58" spans="1:13" x14ac:dyDescent="0.35">
      <c r="A58" s="101" t="s">
        <v>312</v>
      </c>
      <c r="B58" s="97">
        <f t="shared" ref="B58:M58" si="19">(B26/B25)-1</f>
        <v>-0.84390754081138419</v>
      </c>
      <c r="C58" s="97">
        <f t="shared" si="19"/>
        <v>-0.8859631783804901</v>
      </c>
      <c r="D58" s="97">
        <f t="shared" si="19"/>
        <v>-0.66700811292396422</v>
      </c>
      <c r="E58" s="97" t="e">
        <f t="shared" si="19"/>
        <v>#DIV/0!</v>
      </c>
      <c r="F58" s="97">
        <f t="shared" si="19"/>
        <v>30.847156340163334</v>
      </c>
      <c r="G58" s="97">
        <f t="shared" si="19"/>
        <v>6.3989352903903853</v>
      </c>
      <c r="H58" s="97">
        <f t="shared" si="19"/>
        <v>1.0755880146170265</v>
      </c>
      <c r="I58" s="97">
        <f t="shared" si="19"/>
        <v>0.79452447146203453</v>
      </c>
      <c r="J58" s="97">
        <f t="shared" si="19"/>
        <v>1.6275870788575482</v>
      </c>
      <c r="K58" s="97">
        <f t="shared" si="19"/>
        <v>2.8278553891122402</v>
      </c>
      <c r="L58" s="97">
        <f t="shared" si="19"/>
        <v>5.6910478146837118</v>
      </c>
      <c r="M58" s="97">
        <f t="shared" si="19"/>
        <v>3.8930397924429592</v>
      </c>
    </row>
    <row r="59" spans="1:13" x14ac:dyDescent="0.35">
      <c r="A59" s="101" t="s">
        <v>340</v>
      </c>
      <c r="B59" s="97">
        <f t="shared" ref="B59:M59" si="20">(B27/B26)-1</f>
        <v>2.9979486647200377</v>
      </c>
      <c r="C59" s="97">
        <f t="shared" si="20"/>
        <v>5.2821281794957233</v>
      </c>
      <c r="D59" s="97">
        <f t="shared" si="20"/>
        <v>4.7080660812285346</v>
      </c>
      <c r="E59" s="97">
        <f t="shared" si="20"/>
        <v>7.0317675031678295</v>
      </c>
      <c r="F59" s="97">
        <f t="shared" si="20"/>
        <v>2.7849986756085481</v>
      </c>
      <c r="G59" s="97">
        <f t="shared" si="20"/>
        <v>0.87967499975065055</v>
      </c>
      <c r="H59" s="97">
        <f t="shared" si="20"/>
        <v>0.26159194539909958</v>
      </c>
      <c r="I59" s="97">
        <f t="shared" si="20"/>
        <v>0.13341545934225874</v>
      </c>
      <c r="J59" s="97">
        <f t="shared" si="20"/>
        <v>0.21704685952065494</v>
      </c>
      <c r="K59" s="97">
        <f t="shared" si="20"/>
        <v>0.20570914298477261</v>
      </c>
      <c r="L59" s="97">
        <f t="shared" si="20"/>
        <v>0.17325537622618881</v>
      </c>
      <c r="M59" s="97">
        <f t="shared" si="20"/>
        <v>0.20986194240726874</v>
      </c>
    </row>
    <row r="60" spans="1:13" x14ac:dyDescent="0.35">
      <c r="A60" s="101" t="s">
        <v>341</v>
      </c>
      <c r="B60" s="97">
        <f t="shared" ref="B60:M60" si="21">(B28/B27)-1</f>
        <v>0.43051840555975729</v>
      </c>
      <c r="C60" s="97">
        <f t="shared" si="21"/>
        <v>0.18719488703724729</v>
      </c>
      <c r="D60" s="97">
        <f t="shared" si="21"/>
        <v>0.18547029226310108</v>
      </c>
      <c r="E60" s="97">
        <f t="shared" si="21"/>
        <v>9.3923667582806791E-2</v>
      </c>
      <c r="F60" s="97">
        <f t="shared" si="21"/>
        <v>3.2299614759232709E-2</v>
      </c>
      <c r="G60" s="97">
        <f t="shared" si="21"/>
        <v>2.5915593361073297E-2</v>
      </c>
      <c r="H60" s="97">
        <f t="shared" si="21"/>
        <v>1.1237748447736395E-2</v>
      </c>
      <c r="I60" s="97">
        <f t="shared" si="21"/>
        <v>1.9411136908019877E-2</v>
      </c>
      <c r="J60" s="97">
        <f t="shared" si="21"/>
        <v>4.8786213930396061E-2</v>
      </c>
      <c r="K60" s="97">
        <f t="shared" si="21"/>
        <v>0.11025873993436219</v>
      </c>
      <c r="L60" s="97">
        <f t="shared" si="21"/>
        <v>0.1445360717158839</v>
      </c>
      <c r="M60" s="97">
        <f t="shared" si="21"/>
        <v>0.18803429979223174</v>
      </c>
    </row>
    <row r="61" spans="1:13" x14ac:dyDescent="0.35">
      <c r="A61" s="101" t="s">
        <v>370</v>
      </c>
      <c r="B61" s="97">
        <f t="shared" ref="B61:M61" si="22">(B29/B28)-1</f>
        <v>0.11099993600134495</v>
      </c>
      <c r="C61" s="97">
        <f t="shared" si="22"/>
        <v>0.17525486728715856</v>
      </c>
      <c r="D61" s="97">
        <f t="shared" si="22"/>
        <v>0.25289555187299739</v>
      </c>
      <c r="E61" s="97">
        <f t="shared" si="22"/>
        <v>-1.124538202699088E-3</v>
      </c>
      <c r="F61" s="97">
        <f t="shared" si="22"/>
        <v>0.11118936055575612</v>
      </c>
      <c r="G61" s="97">
        <f t="shared" si="22"/>
        <v>3.8295376942444559E-2</v>
      </c>
      <c r="H61" s="97">
        <f t="shared" si="22"/>
        <v>1.1201952335928578E-3</v>
      </c>
      <c r="I61" s="97">
        <f t="shared" si="22"/>
        <v>-7.4911802930796023E-3</v>
      </c>
      <c r="J61" s="97">
        <f t="shared" si="22"/>
        <v>1.3666880341987264E-2</v>
      </c>
      <c r="K61" s="97">
        <f t="shared" si="22"/>
        <v>9.186503691286374E-3</v>
      </c>
      <c r="L61" s="97">
        <f t="shared" si="22"/>
        <v>4.3836299663663869E-2</v>
      </c>
      <c r="M61" s="97">
        <f t="shared" si="22"/>
        <v>-4.5310068090154809E-2</v>
      </c>
    </row>
    <row r="62" spans="1:13" x14ac:dyDescent="0.35">
      <c r="A62" s="101" t="s">
        <v>388</v>
      </c>
      <c r="B62" s="97">
        <f t="shared" ref="B62:M62" si="23">(B30/B29)-1</f>
        <v>-2.1957652055601296E-2</v>
      </c>
      <c r="C62" s="97">
        <f t="shared" si="23"/>
        <v>-2.1469034321975777E-2</v>
      </c>
      <c r="D62" s="97">
        <f t="shared" si="23"/>
        <v>-0.13858050636157693</v>
      </c>
      <c r="E62" s="97">
        <f t="shared" si="23"/>
        <v>3.8066786514578954E-2</v>
      </c>
      <c r="F62" s="97">
        <f t="shared" si="23"/>
        <v>-1.2734403348826473E-2</v>
      </c>
      <c r="G62" s="97">
        <f t="shared" si="23"/>
        <v>3.2242139494808697E-2</v>
      </c>
      <c r="H62" s="97">
        <f t="shared" si="23"/>
        <v>3.9654139197815352E-2</v>
      </c>
      <c r="I62" s="97">
        <f t="shared" si="23"/>
        <v>2.9092641500450211E-2</v>
      </c>
      <c r="J62" s="97">
        <f t="shared" si="23"/>
        <v>1.6334016838212007E-2</v>
      </c>
      <c r="K62" s="97">
        <f t="shared" si="23"/>
        <v>2.1323302011386325E-2</v>
      </c>
      <c r="L62" s="97">
        <f t="shared" si="23"/>
        <v>-1</v>
      </c>
      <c r="M62" s="97">
        <f t="shared" si="23"/>
        <v>-1</v>
      </c>
    </row>
    <row r="63" spans="1:13" x14ac:dyDescent="0.35">
      <c r="A63" s="101"/>
    </row>
    <row r="64" spans="1:13" x14ac:dyDescent="0.35">
      <c r="A64" s="100"/>
    </row>
    <row r="65" spans="1:13" x14ac:dyDescent="0.35">
      <c r="A65" s="87" t="s">
        <v>132</v>
      </c>
      <c r="B65" s="437" t="s">
        <v>186</v>
      </c>
      <c r="C65" s="438"/>
      <c r="D65" s="438"/>
      <c r="E65" s="438"/>
      <c r="F65" s="438"/>
      <c r="G65" s="438"/>
      <c r="H65" s="438"/>
      <c r="I65" s="438"/>
      <c r="J65" s="438"/>
      <c r="K65" s="438"/>
      <c r="L65" s="438"/>
      <c r="M65" s="438"/>
    </row>
    <row r="66" spans="1:13" x14ac:dyDescent="0.35">
      <c r="B66" s="439" t="s">
        <v>131</v>
      </c>
      <c r="C66" s="439"/>
      <c r="D66" s="439"/>
      <c r="E66" s="439"/>
      <c r="F66" s="439"/>
      <c r="G66" s="439"/>
      <c r="H66" s="439"/>
      <c r="I66" s="439"/>
      <c r="J66" s="439"/>
      <c r="K66" s="439"/>
      <c r="L66" s="439"/>
      <c r="M66" s="439"/>
    </row>
    <row r="67" spans="1:13" x14ac:dyDescent="0.35">
      <c r="B67" s="89" t="s">
        <v>175</v>
      </c>
      <c r="C67" s="89" t="s">
        <v>176</v>
      </c>
      <c r="D67" s="89" t="s">
        <v>174</v>
      </c>
      <c r="E67" s="89" t="s">
        <v>177</v>
      </c>
      <c r="F67" s="89" t="s">
        <v>178</v>
      </c>
      <c r="G67" s="89" t="s">
        <v>179</v>
      </c>
      <c r="H67" s="89" t="s">
        <v>180</v>
      </c>
      <c r="I67" s="89" t="s">
        <v>181</v>
      </c>
      <c r="J67" s="89" t="s">
        <v>182</v>
      </c>
      <c r="K67" s="89" t="s">
        <v>183</v>
      </c>
      <c r="L67" s="89" t="s">
        <v>184</v>
      </c>
      <c r="M67" s="89" t="s">
        <v>185</v>
      </c>
    </row>
    <row r="68" spans="1:13" x14ac:dyDescent="0.35">
      <c r="A68" s="90">
        <v>1999</v>
      </c>
      <c r="B68" s="89" t="s">
        <v>118</v>
      </c>
      <c r="C68" s="89" t="s">
        <v>118</v>
      </c>
      <c r="D68" s="89" t="s">
        <v>118</v>
      </c>
      <c r="E68" s="89" t="s">
        <v>118</v>
      </c>
      <c r="F68" s="89" t="s">
        <v>118</v>
      </c>
      <c r="G68" s="89" t="s">
        <v>118</v>
      </c>
      <c r="H68" s="89" t="s">
        <v>118</v>
      </c>
      <c r="I68" s="89" t="s">
        <v>118</v>
      </c>
      <c r="J68" s="89" t="s">
        <v>118</v>
      </c>
      <c r="K68" s="89" t="s">
        <v>118</v>
      </c>
      <c r="L68" s="89" t="s">
        <v>118</v>
      </c>
      <c r="M68" s="89" t="s">
        <v>118</v>
      </c>
    </row>
    <row r="69" spans="1:13" x14ac:dyDescent="0.35">
      <c r="A69" s="90">
        <v>2000</v>
      </c>
      <c r="B69" s="89" t="s">
        <v>118</v>
      </c>
      <c r="C69" s="89" t="s">
        <v>118</v>
      </c>
      <c r="D69" s="89" t="s">
        <v>118</v>
      </c>
      <c r="E69" s="89" t="s">
        <v>118</v>
      </c>
      <c r="F69" s="89" t="s">
        <v>118</v>
      </c>
      <c r="G69" s="89" t="s">
        <v>118</v>
      </c>
      <c r="H69" s="89" t="s">
        <v>118</v>
      </c>
      <c r="I69" s="89" t="s">
        <v>118</v>
      </c>
      <c r="J69" s="89" t="s">
        <v>118</v>
      </c>
      <c r="K69" s="89" t="s">
        <v>118</v>
      </c>
      <c r="L69" s="89" t="s">
        <v>118</v>
      </c>
      <c r="M69" s="89" t="s">
        <v>118</v>
      </c>
    </row>
    <row r="70" spans="1:13" x14ac:dyDescent="0.35">
      <c r="A70" s="90">
        <v>2001</v>
      </c>
      <c r="B70" s="92">
        <f t="shared" ref="B70:B94" si="24">+B6</f>
        <v>1584533</v>
      </c>
      <c r="C70" s="92">
        <f t="shared" ref="C70:C94" si="25">+SUM(B6:C6)</f>
        <v>3557384</v>
      </c>
      <c r="D70" s="92">
        <f t="shared" ref="D70:D94" si="26">+SUM(B6:D6)</f>
        <v>6238912</v>
      </c>
      <c r="E70" s="92">
        <f t="shared" ref="E70:E94" si="27">+SUM(B6:E6)</f>
        <v>9595473</v>
      </c>
      <c r="F70" s="92">
        <f t="shared" ref="F70:F94" si="28">+SUM(B6:F6)</f>
        <v>12928316</v>
      </c>
      <c r="G70" s="92">
        <f t="shared" ref="G70:G94" si="29">+SUM(B6:G6)</f>
        <v>16414332</v>
      </c>
      <c r="H70" s="92">
        <f t="shared" ref="H70:H94" si="30">+SUM(B6:H6)</f>
        <v>20307868</v>
      </c>
      <c r="I70" s="92">
        <f t="shared" ref="I70:I94" si="31">+SUM(B6:I6)</f>
        <v>24799117</v>
      </c>
      <c r="J70" s="92">
        <f t="shared" ref="J70:J94" si="32">+SUM(B6:J6)</f>
        <v>28650562</v>
      </c>
      <c r="K70" s="92">
        <f t="shared" ref="K70:K94" si="33">+SUM(B6:K6)</f>
        <v>31718572</v>
      </c>
      <c r="L70" s="92">
        <f t="shared" ref="L70:L94" si="34">+SUM(B6:L6)</f>
        <v>33687444</v>
      </c>
      <c r="M70" s="92">
        <f t="shared" ref="M70:M94" si="35">+SUM(B6:M6)</f>
        <v>35275284</v>
      </c>
    </row>
    <row r="71" spans="1:13" x14ac:dyDescent="0.35">
      <c r="A71" s="90">
        <v>2002</v>
      </c>
      <c r="B71" s="92">
        <f t="shared" si="24"/>
        <v>1486369</v>
      </c>
      <c r="C71" s="92">
        <f t="shared" si="25"/>
        <v>3456883</v>
      </c>
      <c r="D71" s="92">
        <f t="shared" si="26"/>
        <v>6427595</v>
      </c>
      <c r="E71" s="92">
        <f t="shared" si="27"/>
        <v>9417530</v>
      </c>
      <c r="F71" s="92">
        <f t="shared" si="28"/>
        <v>12730157</v>
      </c>
      <c r="G71" s="92">
        <f t="shared" si="29"/>
        <v>16112045</v>
      </c>
      <c r="H71" s="92">
        <f t="shared" si="30"/>
        <v>20025280</v>
      </c>
      <c r="I71" s="92">
        <f t="shared" si="31"/>
        <v>24678020</v>
      </c>
      <c r="J71" s="92">
        <f t="shared" si="32"/>
        <v>28642081</v>
      </c>
      <c r="K71" s="92">
        <f t="shared" si="33"/>
        <v>31643792</v>
      </c>
      <c r="L71" s="92">
        <f t="shared" si="34"/>
        <v>33528726</v>
      </c>
      <c r="M71" s="92">
        <f t="shared" si="35"/>
        <v>35219266</v>
      </c>
    </row>
    <row r="72" spans="1:13" x14ac:dyDescent="0.35">
      <c r="A72" s="90">
        <v>2003</v>
      </c>
      <c r="B72" s="92">
        <f t="shared" si="24"/>
        <v>1610013</v>
      </c>
      <c r="C72" s="92">
        <f t="shared" si="25"/>
        <v>3635041</v>
      </c>
      <c r="D72" s="92">
        <f t="shared" si="26"/>
        <v>6283534</v>
      </c>
      <c r="E72" s="92">
        <f t="shared" si="27"/>
        <v>9660231</v>
      </c>
      <c r="F72" s="92">
        <f t="shared" si="28"/>
        <v>13181143</v>
      </c>
      <c r="G72" s="92">
        <f t="shared" si="29"/>
        <v>16727469</v>
      </c>
      <c r="H72" s="92">
        <f t="shared" si="30"/>
        <v>20907584</v>
      </c>
      <c r="I72" s="92">
        <f t="shared" si="31"/>
        <v>25837295</v>
      </c>
      <c r="J72" s="92">
        <f t="shared" si="32"/>
        <v>29828740</v>
      </c>
      <c r="K72" s="92">
        <f t="shared" si="33"/>
        <v>32996867</v>
      </c>
      <c r="L72" s="92">
        <f t="shared" si="34"/>
        <v>34919260</v>
      </c>
      <c r="M72" s="92">
        <f t="shared" si="35"/>
        <v>36748852</v>
      </c>
    </row>
    <row r="73" spans="1:13" x14ac:dyDescent="0.35">
      <c r="A73" s="90">
        <v>2004</v>
      </c>
      <c r="B73" s="92">
        <f t="shared" si="24"/>
        <v>1783890</v>
      </c>
      <c r="C73" s="92">
        <f t="shared" si="25"/>
        <v>4116118</v>
      </c>
      <c r="D73" s="92">
        <f t="shared" si="26"/>
        <v>6922131</v>
      </c>
      <c r="E73" s="92">
        <f t="shared" si="27"/>
        <v>10368910</v>
      </c>
      <c r="F73" s="92">
        <f t="shared" si="28"/>
        <v>13750378</v>
      </c>
      <c r="G73" s="92">
        <f t="shared" si="29"/>
        <v>17393335</v>
      </c>
      <c r="H73" s="92">
        <f t="shared" si="30"/>
        <v>21823038</v>
      </c>
      <c r="I73" s="92">
        <f t="shared" si="31"/>
        <v>27009097</v>
      </c>
      <c r="J73" s="92">
        <f t="shared" si="32"/>
        <v>31178445</v>
      </c>
      <c r="K73" s="92">
        <f t="shared" si="33"/>
        <v>34623961</v>
      </c>
      <c r="L73" s="92">
        <f t="shared" si="34"/>
        <v>36746706</v>
      </c>
      <c r="M73" s="92">
        <f t="shared" si="35"/>
        <v>38846227</v>
      </c>
    </row>
    <row r="74" spans="1:13" x14ac:dyDescent="0.35">
      <c r="A74" s="90">
        <v>2005</v>
      </c>
      <c r="B74" s="92">
        <f t="shared" si="24"/>
        <v>1927075</v>
      </c>
      <c r="C74" s="92">
        <f t="shared" si="25"/>
        <v>4260123</v>
      </c>
      <c r="D74" s="92">
        <f t="shared" si="26"/>
        <v>7416235</v>
      </c>
      <c r="E74" s="92">
        <f t="shared" si="27"/>
        <v>10663333</v>
      </c>
      <c r="F74" s="92">
        <f t="shared" si="28"/>
        <v>14447727</v>
      </c>
      <c r="G74" s="92">
        <f t="shared" si="29"/>
        <v>18355605</v>
      </c>
      <c r="H74" s="92">
        <f t="shared" si="30"/>
        <v>23256373</v>
      </c>
      <c r="I74" s="92">
        <f t="shared" si="31"/>
        <v>28883302</v>
      </c>
      <c r="J74" s="92">
        <f t="shared" si="32"/>
        <v>33406239</v>
      </c>
      <c r="K74" s="92">
        <f t="shared" si="33"/>
        <v>37034658</v>
      </c>
      <c r="L74" s="92">
        <f t="shared" si="34"/>
        <v>39278969</v>
      </c>
      <c r="M74" s="92">
        <f t="shared" si="35"/>
        <v>41332273</v>
      </c>
    </row>
    <row r="75" spans="1:13" x14ac:dyDescent="0.35">
      <c r="A75" s="90">
        <v>2006</v>
      </c>
      <c r="B75" s="92">
        <f t="shared" si="24"/>
        <v>2012943</v>
      </c>
      <c r="C75" s="92">
        <f t="shared" si="25"/>
        <v>4353729</v>
      </c>
      <c r="D75" s="92">
        <f t="shared" si="26"/>
        <v>7407211</v>
      </c>
      <c r="E75" s="92">
        <f t="shared" si="27"/>
        <v>11382960</v>
      </c>
      <c r="F75" s="92">
        <f t="shared" si="28"/>
        <v>15392493</v>
      </c>
      <c r="G75" s="92">
        <f t="shared" si="29"/>
        <v>19700403</v>
      </c>
      <c r="H75" s="92">
        <f t="shared" si="30"/>
        <v>24906573</v>
      </c>
      <c r="I75" s="92">
        <f t="shared" si="31"/>
        <v>30786714</v>
      </c>
      <c r="J75" s="92">
        <f t="shared" si="32"/>
        <v>35480795</v>
      </c>
      <c r="K75" s="92">
        <f t="shared" si="33"/>
        <v>39242823</v>
      </c>
      <c r="L75" s="92">
        <f t="shared" si="34"/>
        <v>41585814</v>
      </c>
      <c r="M75" s="92">
        <f t="shared" si="35"/>
        <v>43809767</v>
      </c>
    </row>
    <row r="76" spans="1:13" x14ac:dyDescent="0.35">
      <c r="A76" s="90">
        <v>2007</v>
      </c>
      <c r="B76" s="92">
        <f t="shared" si="24"/>
        <v>2041895</v>
      </c>
      <c r="C76" s="92">
        <f t="shared" si="25"/>
        <v>4453258</v>
      </c>
      <c r="D76" s="92">
        <f t="shared" si="26"/>
        <v>7663860</v>
      </c>
      <c r="E76" s="92">
        <f t="shared" si="27"/>
        <v>11706462</v>
      </c>
      <c r="F76" s="92">
        <f t="shared" si="28"/>
        <v>15574197</v>
      </c>
      <c r="G76" s="92">
        <f t="shared" si="29"/>
        <v>19948155</v>
      </c>
      <c r="H76" s="92">
        <f t="shared" si="30"/>
        <v>25240324</v>
      </c>
      <c r="I76" s="92">
        <f t="shared" si="31"/>
        <v>31329110</v>
      </c>
      <c r="J76" s="92">
        <f t="shared" si="32"/>
        <v>36110120</v>
      </c>
      <c r="K76" s="92">
        <f t="shared" si="33"/>
        <v>39965584</v>
      </c>
      <c r="L76" s="92">
        <f t="shared" si="34"/>
        <v>42477765</v>
      </c>
      <c r="M76" s="92">
        <f t="shared" si="35"/>
        <v>44677640</v>
      </c>
    </row>
    <row r="77" spans="1:13" x14ac:dyDescent="0.35">
      <c r="A77" s="90">
        <v>2008</v>
      </c>
      <c r="B77" s="92">
        <f t="shared" si="24"/>
        <v>2049803</v>
      </c>
      <c r="C77" s="92">
        <f t="shared" si="25"/>
        <v>4645686</v>
      </c>
      <c r="D77" s="92">
        <f t="shared" si="26"/>
        <v>8203524</v>
      </c>
      <c r="E77" s="92">
        <f t="shared" si="27"/>
        <v>11751658</v>
      </c>
      <c r="F77" s="92">
        <f t="shared" si="28"/>
        <v>15963966</v>
      </c>
      <c r="G77" s="92">
        <f t="shared" si="29"/>
        <v>20220505</v>
      </c>
      <c r="H77" s="92">
        <f t="shared" si="30"/>
        <v>25607156</v>
      </c>
      <c r="I77" s="92">
        <f t="shared" si="31"/>
        <v>31715559</v>
      </c>
      <c r="J77" s="92">
        <f t="shared" si="32"/>
        <v>36465718</v>
      </c>
      <c r="K77" s="92">
        <f t="shared" si="33"/>
        <v>40075301</v>
      </c>
      <c r="L77" s="92">
        <f t="shared" si="34"/>
        <v>42282282</v>
      </c>
      <c r="M77" s="92">
        <f t="shared" si="35"/>
        <v>44171549</v>
      </c>
    </row>
    <row r="78" spans="1:13" x14ac:dyDescent="0.35">
      <c r="A78" s="90">
        <v>2009</v>
      </c>
      <c r="B78" s="92">
        <f t="shared" si="24"/>
        <v>1720119</v>
      </c>
      <c r="C78" s="92">
        <f t="shared" si="25"/>
        <v>3875828</v>
      </c>
      <c r="D78" s="92">
        <f t="shared" si="26"/>
        <v>6576904</v>
      </c>
      <c r="E78" s="92">
        <f t="shared" si="27"/>
        <v>10093882</v>
      </c>
      <c r="F78" s="92">
        <f t="shared" si="28"/>
        <v>13765823</v>
      </c>
      <c r="G78" s="92">
        <f t="shared" si="29"/>
        <v>17916792</v>
      </c>
      <c r="H78" s="92">
        <f t="shared" si="30"/>
        <v>23161222</v>
      </c>
      <c r="I78" s="92">
        <f t="shared" si="31"/>
        <v>29090031</v>
      </c>
      <c r="J78" s="92">
        <f t="shared" si="32"/>
        <v>33427398</v>
      </c>
      <c r="K78" s="92">
        <f t="shared" si="33"/>
        <v>36884195</v>
      </c>
      <c r="L78" s="92">
        <f t="shared" si="34"/>
        <v>38959792</v>
      </c>
      <c r="M78" s="92">
        <f t="shared" si="35"/>
        <v>40681215</v>
      </c>
    </row>
    <row r="79" spans="1:13" x14ac:dyDescent="0.35">
      <c r="A79" s="90">
        <v>2010</v>
      </c>
      <c r="B79" s="92">
        <f t="shared" si="24"/>
        <v>1581940</v>
      </c>
      <c r="C79" s="92">
        <f t="shared" si="25"/>
        <v>3657009</v>
      </c>
      <c r="D79" s="92">
        <f t="shared" si="26"/>
        <v>6443500</v>
      </c>
      <c r="E79" s="92">
        <f t="shared" si="27"/>
        <v>9961564</v>
      </c>
      <c r="F79" s="92">
        <f t="shared" si="28"/>
        <v>13633076</v>
      </c>
      <c r="G79" s="92">
        <f t="shared" si="29"/>
        <v>17679037</v>
      </c>
      <c r="H79" s="92">
        <f t="shared" si="30"/>
        <v>22977005</v>
      </c>
      <c r="I79" s="92">
        <f t="shared" si="31"/>
        <v>29017872</v>
      </c>
      <c r="J79" s="92">
        <f t="shared" si="32"/>
        <v>33531051</v>
      </c>
      <c r="K79" s="92">
        <f t="shared" si="33"/>
        <v>37141274</v>
      </c>
      <c r="L79" s="92">
        <f t="shared" si="34"/>
        <v>39223700</v>
      </c>
      <c r="M79" s="92">
        <f t="shared" si="35"/>
        <v>40956970</v>
      </c>
    </row>
    <row r="80" spans="1:13" x14ac:dyDescent="0.35">
      <c r="A80" s="90">
        <v>2011</v>
      </c>
      <c r="B80" s="92">
        <f t="shared" si="24"/>
        <v>1619297</v>
      </c>
      <c r="C80" s="92">
        <f t="shared" si="25"/>
        <v>3813146</v>
      </c>
      <c r="D80" s="92">
        <f t="shared" si="26"/>
        <v>6701885</v>
      </c>
      <c r="E80" s="92">
        <f t="shared" si="27"/>
        <v>10622973</v>
      </c>
      <c r="F80" s="92">
        <f t="shared" si="28"/>
        <v>14306912</v>
      </c>
      <c r="G80" s="92">
        <f t="shared" si="29"/>
        <v>18697177</v>
      </c>
      <c r="H80" s="92">
        <f t="shared" si="30"/>
        <v>24147443</v>
      </c>
      <c r="I80" s="92">
        <f t="shared" si="31"/>
        <v>30217856</v>
      </c>
      <c r="J80" s="92">
        <f t="shared" si="32"/>
        <v>34914061</v>
      </c>
      <c r="K80" s="92">
        <f t="shared" si="33"/>
        <v>38507617</v>
      </c>
      <c r="L80" s="92">
        <f t="shared" si="34"/>
        <v>40570906</v>
      </c>
      <c r="M80" s="92">
        <f t="shared" si="35"/>
        <v>42363332</v>
      </c>
    </row>
    <row r="81" spans="1:13" x14ac:dyDescent="0.35">
      <c r="A81" s="90">
        <v>2012</v>
      </c>
      <c r="B81" s="92">
        <f t="shared" si="24"/>
        <v>1656000</v>
      </c>
      <c r="C81" s="92">
        <f t="shared" si="25"/>
        <v>3851732</v>
      </c>
      <c r="D81" s="92">
        <f t="shared" si="26"/>
        <v>6680430</v>
      </c>
      <c r="E81" s="92">
        <f t="shared" si="27"/>
        <v>10483315</v>
      </c>
      <c r="F81" s="92">
        <f t="shared" si="28"/>
        <v>14130656</v>
      </c>
      <c r="G81" s="92">
        <f t="shared" si="29"/>
        <v>18433853</v>
      </c>
      <c r="H81" s="92">
        <f t="shared" si="30"/>
        <v>23793447</v>
      </c>
      <c r="I81" s="92">
        <f t="shared" si="31"/>
        <v>29744879</v>
      </c>
      <c r="J81" s="92">
        <f t="shared" si="32"/>
        <v>34361854</v>
      </c>
      <c r="K81" s="92">
        <f t="shared" si="33"/>
        <v>37789441</v>
      </c>
      <c r="L81" s="92">
        <f t="shared" si="34"/>
        <v>39603485</v>
      </c>
      <c r="M81" s="92">
        <f t="shared" si="35"/>
        <v>41181764</v>
      </c>
    </row>
    <row r="82" spans="1:13" x14ac:dyDescent="0.35">
      <c r="A82" s="90">
        <v>2013</v>
      </c>
      <c r="B82" s="92">
        <f t="shared" si="24"/>
        <v>1476480</v>
      </c>
      <c r="C82" s="92">
        <f t="shared" si="25"/>
        <v>3475008</v>
      </c>
      <c r="D82" s="92">
        <f t="shared" si="26"/>
        <v>6527787</v>
      </c>
      <c r="E82" s="92">
        <f t="shared" si="27"/>
        <v>9895670</v>
      </c>
      <c r="F82" s="92">
        <f t="shared" si="28"/>
        <v>13970045</v>
      </c>
      <c r="G82" s="92">
        <f t="shared" si="29"/>
        <v>18460381</v>
      </c>
      <c r="H82" s="92">
        <f t="shared" si="30"/>
        <v>24038986</v>
      </c>
      <c r="I82" s="92">
        <f t="shared" si="31"/>
        <v>30528078</v>
      </c>
      <c r="J82" s="92">
        <f t="shared" si="32"/>
        <v>35557813</v>
      </c>
      <c r="K82" s="92">
        <f t="shared" si="33"/>
        <v>39300345</v>
      </c>
      <c r="L82" s="92">
        <f t="shared" si="34"/>
        <v>41328080</v>
      </c>
      <c r="M82" s="92">
        <f t="shared" si="35"/>
        <v>43061934</v>
      </c>
    </row>
    <row r="83" spans="1:13" x14ac:dyDescent="0.35">
      <c r="A83" s="90">
        <v>2014</v>
      </c>
      <c r="B83" s="92">
        <f t="shared" si="24"/>
        <v>1639998</v>
      </c>
      <c r="C83" s="92">
        <f t="shared" si="25"/>
        <v>3737985</v>
      </c>
      <c r="D83" s="92">
        <f t="shared" si="26"/>
        <v>6490125</v>
      </c>
      <c r="E83" s="92">
        <f t="shared" si="27"/>
        <v>10392264</v>
      </c>
      <c r="F83" s="92">
        <f t="shared" si="28"/>
        <v>14607736</v>
      </c>
      <c r="G83" s="92">
        <f t="shared" si="29"/>
        <v>19313947</v>
      </c>
      <c r="H83" s="92">
        <f t="shared" si="30"/>
        <v>24952894</v>
      </c>
      <c r="I83" s="92">
        <f t="shared" si="31"/>
        <v>31726268</v>
      </c>
      <c r="J83" s="92">
        <f t="shared" si="32"/>
        <v>37018386</v>
      </c>
      <c r="K83" s="92">
        <f t="shared" si="33"/>
        <v>41028373</v>
      </c>
      <c r="L83" s="92">
        <f t="shared" si="34"/>
        <v>43120210</v>
      </c>
      <c r="M83" s="92">
        <f t="shared" si="35"/>
        <v>45026227</v>
      </c>
    </row>
    <row r="84" spans="1:13" x14ac:dyDescent="0.35">
      <c r="A84" s="90">
        <v>2015</v>
      </c>
      <c r="B84" s="92">
        <f t="shared" si="24"/>
        <v>1766451</v>
      </c>
      <c r="C84" s="92">
        <f t="shared" si="25"/>
        <v>4084433</v>
      </c>
      <c r="D84" s="92">
        <f t="shared" si="26"/>
        <v>7123738</v>
      </c>
      <c r="E84" s="92">
        <f t="shared" si="27"/>
        <v>11070899</v>
      </c>
      <c r="F84" s="92">
        <f t="shared" si="28"/>
        <v>15456587</v>
      </c>
      <c r="G84" s="92">
        <f t="shared" si="29"/>
        <v>20412937</v>
      </c>
      <c r="H84" s="92">
        <f t="shared" si="30"/>
        <v>26580215</v>
      </c>
      <c r="I84" s="92">
        <f t="shared" si="31"/>
        <v>33594726</v>
      </c>
      <c r="J84" s="92">
        <f t="shared" si="32"/>
        <v>39102485</v>
      </c>
      <c r="K84" s="92">
        <f t="shared" si="33"/>
        <v>43396451</v>
      </c>
      <c r="L84" s="92">
        <f t="shared" si="34"/>
        <v>45672351</v>
      </c>
      <c r="M84" s="92">
        <f t="shared" si="35"/>
        <v>47782862</v>
      </c>
    </row>
    <row r="85" spans="1:13" x14ac:dyDescent="0.35">
      <c r="A85" s="90">
        <v>2016</v>
      </c>
      <c r="B85" s="92">
        <f t="shared" si="24"/>
        <v>1995120</v>
      </c>
      <c r="C85" s="92">
        <f t="shared" si="25"/>
        <v>4613543</v>
      </c>
      <c r="D85" s="92">
        <f t="shared" si="26"/>
        <v>8370583</v>
      </c>
      <c r="E85" s="92">
        <f t="shared" si="27"/>
        <v>12427133</v>
      </c>
      <c r="F85" s="92">
        <f t="shared" si="28"/>
        <v>17232350</v>
      </c>
      <c r="G85" s="92">
        <f t="shared" si="29"/>
        <v>22503220</v>
      </c>
      <c r="H85" s="92">
        <f t="shared" si="30"/>
        <v>29085477</v>
      </c>
      <c r="I85" s="92">
        <f t="shared" si="31"/>
        <v>36240575</v>
      </c>
      <c r="J85" s="92">
        <f t="shared" si="32"/>
        <v>42030347</v>
      </c>
      <c r="K85" s="92">
        <f t="shared" si="33"/>
        <v>46878511</v>
      </c>
      <c r="L85" s="92">
        <f t="shared" si="34"/>
        <v>49361949</v>
      </c>
      <c r="M85" s="92">
        <f t="shared" si="35"/>
        <v>51554974</v>
      </c>
    </row>
    <row r="86" spans="1:13" x14ac:dyDescent="0.35">
      <c r="A86" s="90">
        <v>2017</v>
      </c>
      <c r="B86" s="92">
        <f t="shared" si="24"/>
        <v>2042959</v>
      </c>
      <c r="C86" s="92">
        <f t="shared" si="25"/>
        <v>4534885</v>
      </c>
      <c r="D86" s="92">
        <f t="shared" si="26"/>
        <v>7915849</v>
      </c>
      <c r="E86" s="92">
        <f t="shared" si="27"/>
        <v>12703754</v>
      </c>
      <c r="F86" s="92">
        <f t="shared" si="28"/>
        <v>17584046</v>
      </c>
      <c r="G86" s="92">
        <f t="shared" si="29"/>
        <v>23131982</v>
      </c>
      <c r="H86" s="92">
        <f t="shared" si="30"/>
        <v>29699780</v>
      </c>
      <c r="I86" s="92">
        <f t="shared" si="31"/>
        <v>36805886</v>
      </c>
      <c r="J86" s="92">
        <f t="shared" si="32"/>
        <v>42744600</v>
      </c>
      <c r="K86" s="92">
        <f t="shared" si="33"/>
        <v>47668033</v>
      </c>
      <c r="L86" s="92">
        <f t="shared" si="34"/>
        <v>50246763</v>
      </c>
      <c r="M86" s="92">
        <f t="shared" si="35"/>
        <v>52561188</v>
      </c>
    </row>
    <row r="87" spans="1:13" x14ac:dyDescent="0.35">
      <c r="A87" s="90">
        <v>2018</v>
      </c>
      <c r="B87" s="92">
        <f t="shared" si="24"/>
        <v>2127463</v>
      </c>
      <c r="C87" s="92">
        <f t="shared" si="25"/>
        <v>4707705</v>
      </c>
      <c r="D87" s="92">
        <f t="shared" si="26"/>
        <v>8457889</v>
      </c>
      <c r="E87" s="92">
        <f t="shared" si="27"/>
        <v>12912960</v>
      </c>
      <c r="F87" s="92">
        <f t="shared" si="28"/>
        <v>17943148</v>
      </c>
      <c r="G87" s="92">
        <f t="shared" si="29"/>
        <v>23501455</v>
      </c>
      <c r="H87" s="92">
        <f t="shared" si="30"/>
        <v>30076621</v>
      </c>
      <c r="I87" s="92">
        <f t="shared" si="31"/>
        <v>37333856</v>
      </c>
      <c r="J87" s="92">
        <f t="shared" si="32"/>
        <v>43267651</v>
      </c>
      <c r="K87" s="92">
        <f t="shared" si="33"/>
        <v>48138677</v>
      </c>
      <c r="L87" s="92">
        <f t="shared" si="34"/>
        <v>50887746</v>
      </c>
      <c r="M87" s="92">
        <f t="shared" si="35"/>
        <v>53280102</v>
      </c>
    </row>
    <row r="88" spans="1:13" x14ac:dyDescent="0.35">
      <c r="A88" s="90">
        <v>2019</v>
      </c>
      <c r="B88" s="92">
        <f t="shared" si="24"/>
        <v>2230519</v>
      </c>
      <c r="C88" s="92">
        <f t="shared" si="25"/>
        <v>4899087</v>
      </c>
      <c r="D88" s="92">
        <f t="shared" si="26"/>
        <v>8657181</v>
      </c>
      <c r="E88" s="92">
        <f t="shared" si="27"/>
        <v>13439348</v>
      </c>
      <c r="F88" s="92">
        <f t="shared" si="28"/>
        <v>18647863</v>
      </c>
      <c r="G88" s="92">
        <f t="shared" si="29"/>
        <v>24404779</v>
      </c>
      <c r="H88" s="92">
        <f t="shared" si="30"/>
        <v>31157267</v>
      </c>
      <c r="I88" s="92">
        <f t="shared" si="31"/>
        <v>38744492</v>
      </c>
      <c r="J88" s="92">
        <f t="shared" si="32"/>
        <v>44793258</v>
      </c>
      <c r="K88" s="92">
        <f t="shared" si="33"/>
        <v>49582204</v>
      </c>
      <c r="L88" s="92">
        <f t="shared" si="34"/>
        <v>52380338</v>
      </c>
      <c r="M88" s="92">
        <f t="shared" si="35"/>
        <v>54847844</v>
      </c>
    </row>
    <row r="89" spans="1:13" x14ac:dyDescent="0.35">
      <c r="A89" s="90">
        <v>2020</v>
      </c>
      <c r="B89" s="92">
        <f t="shared" si="24"/>
        <v>2345424</v>
      </c>
      <c r="C89" s="92">
        <f t="shared" si="25"/>
        <v>5345455</v>
      </c>
      <c r="D89" s="92">
        <f t="shared" si="26"/>
        <v>6837149</v>
      </c>
      <c r="E89" s="92">
        <f t="shared" si="27"/>
        <v>6837149</v>
      </c>
      <c r="F89" s="92">
        <f t="shared" si="28"/>
        <v>6878047</v>
      </c>
      <c r="G89" s="92">
        <f t="shared" si="29"/>
        <v>7271018</v>
      </c>
      <c r="H89" s="92">
        <f t="shared" si="30"/>
        <v>9759349</v>
      </c>
      <c r="I89" s="92">
        <f t="shared" si="31"/>
        <v>13341542</v>
      </c>
      <c r="J89" s="92">
        <f t="shared" si="32"/>
        <v>15129031</v>
      </c>
      <c r="K89" s="92">
        <f t="shared" si="33"/>
        <v>16123230</v>
      </c>
      <c r="L89" s="92">
        <f t="shared" si="34"/>
        <v>16450368</v>
      </c>
      <c r="M89" s="92">
        <f t="shared" si="35"/>
        <v>16825012</v>
      </c>
    </row>
    <row r="90" spans="1:13" x14ac:dyDescent="0.35">
      <c r="A90" s="90">
        <v>2021</v>
      </c>
      <c r="B90" s="92">
        <f t="shared" si="24"/>
        <v>366103</v>
      </c>
      <c r="C90" s="92">
        <f t="shared" si="25"/>
        <v>708217</v>
      </c>
      <c r="D90" s="92">
        <f t="shared" si="26"/>
        <v>1204939</v>
      </c>
      <c r="E90" s="92">
        <f t="shared" si="27"/>
        <v>1754211</v>
      </c>
      <c r="F90" s="92">
        <f t="shared" si="28"/>
        <v>3056696</v>
      </c>
      <c r="G90" s="92">
        <f t="shared" si="29"/>
        <v>5964263</v>
      </c>
      <c r="H90" s="92">
        <f t="shared" si="30"/>
        <v>11129013</v>
      </c>
      <c r="I90" s="92">
        <f t="shared" si="31"/>
        <v>17557346</v>
      </c>
      <c r="J90" s="92">
        <f t="shared" si="32"/>
        <v>22254129</v>
      </c>
      <c r="K90" s="92">
        <f t="shared" si="33"/>
        <v>26059779</v>
      </c>
      <c r="L90" s="92">
        <f t="shared" si="34"/>
        <v>28248675</v>
      </c>
      <c r="M90" s="92">
        <f t="shared" si="35"/>
        <v>30081823</v>
      </c>
    </row>
    <row r="91" spans="1:13" x14ac:dyDescent="0.35">
      <c r="A91" s="90">
        <v>2022</v>
      </c>
      <c r="B91" s="92">
        <f t="shared" si="24"/>
        <v>1463661</v>
      </c>
      <c r="C91" s="92">
        <f t="shared" si="25"/>
        <v>3612865</v>
      </c>
      <c r="D91" s="92">
        <f t="shared" si="26"/>
        <v>6448187</v>
      </c>
      <c r="E91" s="92">
        <f t="shared" si="27"/>
        <v>10859812</v>
      </c>
      <c r="F91" s="92">
        <f t="shared" si="28"/>
        <v>15789716</v>
      </c>
      <c r="G91" s="92">
        <f t="shared" si="29"/>
        <v>21254997</v>
      </c>
      <c r="H91" s="92">
        <f t="shared" si="30"/>
        <v>27770804</v>
      </c>
      <c r="I91" s="92">
        <f t="shared" si="31"/>
        <v>35056776</v>
      </c>
      <c r="J91" s="92">
        <f t="shared" si="32"/>
        <v>40772981</v>
      </c>
      <c r="K91" s="92">
        <f t="shared" si="33"/>
        <v>45361488</v>
      </c>
      <c r="L91" s="92">
        <f t="shared" si="34"/>
        <v>47929622</v>
      </c>
      <c r="M91" s="92">
        <f t="shared" si="35"/>
        <v>50147478</v>
      </c>
    </row>
    <row r="92" spans="1:13" x14ac:dyDescent="0.35">
      <c r="A92" s="90">
        <v>2023</v>
      </c>
      <c r="B92" s="92">
        <f t="shared" si="24"/>
        <v>2093794</v>
      </c>
      <c r="C92" s="92">
        <f t="shared" si="25"/>
        <v>4645318</v>
      </c>
      <c r="D92" s="92">
        <f t="shared" si="26"/>
        <v>8006508</v>
      </c>
      <c r="E92" s="92">
        <f t="shared" si="27"/>
        <v>12832489</v>
      </c>
      <c r="F92" s="92">
        <f t="shared" si="28"/>
        <v>17921627</v>
      </c>
      <c r="G92" s="92">
        <f t="shared" si="29"/>
        <v>23528544</v>
      </c>
      <c r="H92" s="92">
        <f t="shared" si="30"/>
        <v>30117574</v>
      </c>
      <c r="I92" s="92">
        <f t="shared" si="31"/>
        <v>37544975</v>
      </c>
      <c r="J92" s="92">
        <f t="shared" si="32"/>
        <v>43540052</v>
      </c>
      <c r="K92" s="92">
        <f t="shared" si="33"/>
        <v>48634482</v>
      </c>
      <c r="L92" s="92">
        <f t="shared" si="34"/>
        <v>51573804</v>
      </c>
      <c r="M92" s="92">
        <f t="shared" si="35"/>
        <v>54208693</v>
      </c>
    </row>
    <row r="93" spans="1:13" x14ac:dyDescent="0.35">
      <c r="A93" s="90">
        <v>2024</v>
      </c>
      <c r="B93" s="92">
        <f t="shared" si="24"/>
        <v>2326205</v>
      </c>
      <c r="C93" s="92">
        <f t="shared" si="25"/>
        <v>5324896</v>
      </c>
      <c r="D93" s="92">
        <f t="shared" si="26"/>
        <v>9536116</v>
      </c>
      <c r="E93" s="92">
        <f t="shared" si="27"/>
        <v>14356670</v>
      </c>
      <c r="F93" s="92">
        <f t="shared" si="28"/>
        <v>20011666</v>
      </c>
      <c r="G93" s="92">
        <f t="shared" si="29"/>
        <v>25833302</v>
      </c>
      <c r="H93" s="92">
        <f t="shared" si="30"/>
        <v>32429713</v>
      </c>
      <c r="I93" s="92">
        <f t="shared" si="31"/>
        <v>39801474</v>
      </c>
      <c r="J93" s="92">
        <f t="shared" si="32"/>
        <v>45878485</v>
      </c>
      <c r="K93" s="92">
        <f t="shared" si="33"/>
        <v>51019715</v>
      </c>
      <c r="L93" s="92">
        <f t="shared" si="34"/>
        <v>54087886</v>
      </c>
      <c r="M93" s="92">
        <f t="shared" si="35"/>
        <v>56603388</v>
      </c>
    </row>
    <row r="94" spans="1:13" x14ac:dyDescent="0.35">
      <c r="A94" s="90">
        <v>2025</v>
      </c>
      <c r="B94" s="92">
        <f t="shared" si="24"/>
        <v>2275127</v>
      </c>
      <c r="C94" s="92">
        <f t="shared" si="25"/>
        <v>5209439</v>
      </c>
      <c r="D94" s="92">
        <f t="shared" si="26"/>
        <v>8837066</v>
      </c>
      <c r="E94" s="92">
        <f t="shared" si="27"/>
        <v>13841123</v>
      </c>
      <c r="F94" s="92">
        <f t="shared" si="28"/>
        <v>19424106</v>
      </c>
      <c r="G94" s="92">
        <f t="shared" si="29"/>
        <v>25433444</v>
      </c>
      <c r="H94" s="92">
        <f t="shared" si="30"/>
        <v>32291430</v>
      </c>
      <c r="I94" s="92">
        <f t="shared" si="31"/>
        <v>39877655</v>
      </c>
      <c r="J94" s="92">
        <f t="shared" si="32"/>
        <v>46053928</v>
      </c>
      <c r="K94" s="92">
        <f t="shared" si="33"/>
        <v>51304786</v>
      </c>
      <c r="L94" s="92">
        <f t="shared" si="34"/>
        <v>51304786</v>
      </c>
      <c r="M94" s="92">
        <f t="shared" si="35"/>
        <v>51304786</v>
      </c>
    </row>
    <row r="97" spans="1:14" x14ac:dyDescent="0.35">
      <c r="A97" s="96" t="s">
        <v>107</v>
      </c>
      <c r="B97" s="437" t="s">
        <v>187</v>
      </c>
      <c r="C97" s="438"/>
      <c r="D97" s="438"/>
      <c r="E97" s="438"/>
      <c r="F97" s="438"/>
      <c r="G97" s="438"/>
      <c r="H97" s="438"/>
      <c r="I97" s="438"/>
      <c r="J97" s="438"/>
      <c r="K97" s="438"/>
      <c r="L97" s="438"/>
      <c r="M97" s="438"/>
    </row>
    <row r="98" spans="1:14" x14ac:dyDescent="0.35">
      <c r="B98" s="439" t="s">
        <v>131</v>
      </c>
      <c r="C98" s="439"/>
      <c r="D98" s="439"/>
      <c r="E98" s="439"/>
      <c r="F98" s="439"/>
      <c r="G98" s="439"/>
      <c r="H98" s="439"/>
      <c r="I98" s="439"/>
      <c r="J98" s="439"/>
      <c r="K98" s="439"/>
      <c r="L98" s="439"/>
      <c r="M98" s="439"/>
    </row>
    <row r="99" spans="1:14" x14ac:dyDescent="0.35">
      <c r="B99" s="89" t="str">
        <f t="shared" ref="B99:M99" si="36">+B67</f>
        <v>Ene-Ene</v>
      </c>
      <c r="C99" s="89" t="str">
        <f t="shared" si="36"/>
        <v>Ene-Feb</v>
      </c>
      <c r="D99" s="89" t="str">
        <f t="shared" si="36"/>
        <v>Ene-Mar</v>
      </c>
      <c r="E99" s="89" t="str">
        <f t="shared" si="36"/>
        <v>Ene-Abr</v>
      </c>
      <c r="F99" s="89" t="str">
        <f t="shared" si="36"/>
        <v>Ene-May</v>
      </c>
      <c r="G99" s="89" t="str">
        <f t="shared" si="36"/>
        <v>Ene-Jun</v>
      </c>
      <c r="H99" s="89" t="str">
        <f t="shared" si="36"/>
        <v>Ene-Jul</v>
      </c>
      <c r="I99" s="89" t="str">
        <f t="shared" si="36"/>
        <v>Ene-Ago</v>
      </c>
      <c r="J99" s="89" t="str">
        <f t="shared" si="36"/>
        <v>Ene-Sep</v>
      </c>
      <c r="K99" s="89" t="str">
        <f t="shared" si="36"/>
        <v>Ene-Oct</v>
      </c>
      <c r="L99" s="89" t="str">
        <f t="shared" si="36"/>
        <v>Ene-Nov</v>
      </c>
      <c r="M99" s="89" t="str">
        <f t="shared" si="36"/>
        <v>Ene-Dic</v>
      </c>
    </row>
    <row r="100" spans="1:14" x14ac:dyDescent="0.35">
      <c r="B100" s="89"/>
      <c r="C100" s="89"/>
      <c r="D100" s="89"/>
      <c r="E100" s="89"/>
      <c r="F100" s="89"/>
      <c r="G100" s="89"/>
      <c r="H100" s="89"/>
      <c r="I100" s="89"/>
      <c r="J100" s="89"/>
      <c r="K100" s="89"/>
      <c r="L100" s="89"/>
      <c r="M100" s="89"/>
    </row>
    <row r="101" spans="1:14" x14ac:dyDescent="0.35">
      <c r="A101" s="93">
        <v>2000</v>
      </c>
      <c r="B101" s="91" t="s">
        <v>118</v>
      </c>
      <c r="C101" s="91" t="s">
        <v>118</v>
      </c>
      <c r="D101" s="91" t="s">
        <v>118</v>
      </c>
      <c r="E101" s="91" t="s">
        <v>118</v>
      </c>
      <c r="F101" s="91" t="s">
        <v>118</v>
      </c>
      <c r="G101" s="91" t="s">
        <v>118</v>
      </c>
      <c r="H101" s="91" t="s">
        <v>118</v>
      </c>
      <c r="I101" s="91" t="s">
        <v>118</v>
      </c>
      <c r="J101" s="91" t="s">
        <v>118</v>
      </c>
      <c r="K101" s="91" t="s">
        <v>118</v>
      </c>
      <c r="L101" s="91" t="s">
        <v>118</v>
      </c>
      <c r="M101" s="91" t="s">
        <v>118</v>
      </c>
    </row>
    <row r="102" spans="1:14" x14ac:dyDescent="0.35">
      <c r="A102" s="101" t="s">
        <v>156</v>
      </c>
      <c r="B102" s="91" t="s">
        <v>118</v>
      </c>
      <c r="C102" s="91" t="s">
        <v>118</v>
      </c>
      <c r="D102" s="91" t="s">
        <v>118</v>
      </c>
      <c r="E102" s="91" t="s">
        <v>118</v>
      </c>
      <c r="F102" s="91" t="s">
        <v>118</v>
      </c>
      <c r="G102" s="91" t="s">
        <v>118</v>
      </c>
      <c r="H102" s="91" t="s">
        <v>118</v>
      </c>
      <c r="I102" s="91" t="s">
        <v>118</v>
      </c>
      <c r="J102" s="91" t="s">
        <v>118</v>
      </c>
      <c r="K102" s="91" t="s">
        <v>118</v>
      </c>
      <c r="L102" s="91" t="s">
        <v>118</v>
      </c>
      <c r="M102" s="91" t="s">
        <v>118</v>
      </c>
    </row>
    <row r="103" spans="1:14" x14ac:dyDescent="0.35">
      <c r="A103" s="101" t="s">
        <v>157</v>
      </c>
      <c r="B103" s="97">
        <f>(B71/B70)-1</f>
        <v>-6.1951376209899101E-2</v>
      </c>
      <c r="C103" s="97">
        <f t="shared" ref="C103:M103" si="37">(C71/C70)-1</f>
        <v>-2.8251377978874337E-2</v>
      </c>
      <c r="D103" s="97">
        <f t="shared" si="37"/>
        <v>3.0242933383256565E-2</v>
      </c>
      <c r="E103" s="97">
        <f t="shared" si="37"/>
        <v>-1.8544474045208648E-2</v>
      </c>
      <c r="F103" s="97">
        <f t="shared" si="37"/>
        <v>-1.5327518293952624E-2</v>
      </c>
      <c r="G103" s="97">
        <f t="shared" si="37"/>
        <v>-1.8416040323785299E-2</v>
      </c>
      <c r="H103" s="97">
        <f t="shared" si="37"/>
        <v>-1.3915197794273637E-2</v>
      </c>
      <c r="I103" s="97">
        <f t="shared" si="37"/>
        <v>-4.8831174109948972E-3</v>
      </c>
      <c r="J103" s="97">
        <f t="shared" si="37"/>
        <v>-2.9601513575894245E-4</v>
      </c>
      <c r="K103" s="97">
        <f t="shared" si="37"/>
        <v>-2.3576092895984946E-3</v>
      </c>
      <c r="L103" s="97">
        <f t="shared" si="37"/>
        <v>-4.7114883515650963E-3</v>
      </c>
      <c r="M103" s="97">
        <f t="shared" si="37"/>
        <v>-1.5880240680699043E-3</v>
      </c>
    </row>
    <row r="104" spans="1:14" x14ac:dyDescent="0.35">
      <c r="A104" s="101" t="s">
        <v>158</v>
      </c>
      <c r="B104" s="97">
        <f t="shared" ref="B104:M104" si="38">(B72/B71)-1</f>
        <v>8.3185265569989619E-2</v>
      </c>
      <c r="C104" s="97">
        <f t="shared" si="38"/>
        <v>5.1537179592135551E-2</v>
      </c>
      <c r="D104" s="97">
        <f t="shared" si="38"/>
        <v>-2.2412893158327507E-2</v>
      </c>
      <c r="E104" s="97">
        <f t="shared" si="38"/>
        <v>2.5771194782496121E-2</v>
      </c>
      <c r="F104" s="97">
        <f t="shared" si="38"/>
        <v>3.5426585862216697E-2</v>
      </c>
      <c r="G104" s="97">
        <f t="shared" si="38"/>
        <v>3.8196516953620696E-2</v>
      </c>
      <c r="H104" s="97">
        <f t="shared" si="38"/>
        <v>4.4059508780901036E-2</v>
      </c>
      <c r="I104" s="97">
        <f t="shared" si="38"/>
        <v>4.6976013472717737E-2</v>
      </c>
      <c r="J104" s="97">
        <f t="shared" si="38"/>
        <v>4.143061392780778E-2</v>
      </c>
      <c r="K104" s="97">
        <f t="shared" si="38"/>
        <v>4.275957192488189E-2</v>
      </c>
      <c r="L104" s="97">
        <f t="shared" si="38"/>
        <v>4.1472914896915514E-2</v>
      </c>
      <c r="M104" s="97">
        <f t="shared" si="38"/>
        <v>4.343037699877117E-2</v>
      </c>
    </row>
    <row r="105" spans="1:14" x14ac:dyDescent="0.35">
      <c r="A105" s="101" t="s">
        <v>159</v>
      </c>
      <c r="B105" s="97">
        <f t="shared" ref="B105:M105" si="39">(B73/B72)-1</f>
        <v>0.10799726461836023</v>
      </c>
      <c r="C105" s="97">
        <f t="shared" si="39"/>
        <v>0.13234431193485841</v>
      </c>
      <c r="D105" s="97">
        <f t="shared" si="39"/>
        <v>0.10163022910355868</v>
      </c>
      <c r="E105" s="97">
        <f t="shared" si="39"/>
        <v>7.336046104901639E-2</v>
      </c>
      <c r="F105" s="97">
        <f t="shared" si="39"/>
        <v>4.3185556821589755E-2</v>
      </c>
      <c r="G105" s="97">
        <f t="shared" si="39"/>
        <v>3.9806739441573535E-2</v>
      </c>
      <c r="H105" s="97">
        <f t="shared" si="39"/>
        <v>4.3785738227812399E-2</v>
      </c>
      <c r="I105" s="97">
        <f t="shared" si="39"/>
        <v>4.5353122298599668E-2</v>
      </c>
      <c r="J105" s="97">
        <f t="shared" si="39"/>
        <v>4.5248475128349286E-2</v>
      </c>
      <c r="K105" s="97">
        <f t="shared" si="39"/>
        <v>4.9310560302588735E-2</v>
      </c>
      <c r="L105" s="97">
        <f t="shared" si="39"/>
        <v>5.2333468693208207E-2</v>
      </c>
      <c r="M105" s="97">
        <f t="shared" si="39"/>
        <v>5.7073211429842674E-2</v>
      </c>
      <c r="N105" s="99"/>
    </row>
    <row r="106" spans="1:14" x14ac:dyDescent="0.35">
      <c r="A106" s="101" t="s">
        <v>160</v>
      </c>
      <c r="B106" s="97">
        <f t="shared" ref="B106:M106" si="40">(B74/B73)-1</f>
        <v>8.0265599336281968E-2</v>
      </c>
      <c r="C106" s="97">
        <f t="shared" si="40"/>
        <v>3.4985634522625375E-2</v>
      </c>
      <c r="D106" s="97">
        <f t="shared" si="40"/>
        <v>7.1380330710297146E-2</v>
      </c>
      <c r="E106" s="97">
        <f t="shared" si="40"/>
        <v>2.839478788030747E-2</v>
      </c>
      <c r="F106" s="97">
        <f t="shared" si="40"/>
        <v>5.0714896710475799E-2</v>
      </c>
      <c r="G106" s="97">
        <f t="shared" si="40"/>
        <v>5.5324065223834262E-2</v>
      </c>
      <c r="H106" s="97">
        <f t="shared" si="40"/>
        <v>6.5679902129117007E-2</v>
      </c>
      <c r="I106" s="97">
        <f t="shared" si="40"/>
        <v>6.9391620164124701E-2</v>
      </c>
      <c r="J106" s="97">
        <f t="shared" si="40"/>
        <v>7.1453018263098134E-2</v>
      </c>
      <c r="K106" s="97">
        <f t="shared" si="40"/>
        <v>6.9625107306469092E-2</v>
      </c>
      <c r="L106" s="97">
        <f t="shared" si="40"/>
        <v>6.8911292348217579E-2</v>
      </c>
      <c r="M106" s="97">
        <f t="shared" si="40"/>
        <v>6.3997103245059028E-2</v>
      </c>
      <c r="N106" s="99"/>
    </row>
    <row r="107" spans="1:14" x14ac:dyDescent="0.35">
      <c r="A107" s="101" t="s">
        <v>161</v>
      </c>
      <c r="B107" s="98">
        <v>-0.10261819170246489</v>
      </c>
      <c r="C107" s="98">
        <v>-5.4103852817581566E-2</v>
      </c>
      <c r="D107" s="98">
        <v>-4.5328381387537031E-2</v>
      </c>
      <c r="E107" s="98">
        <v>2.6808628388033773E-2</v>
      </c>
      <c r="F107" s="98">
        <v>3.1121438047531758E-2</v>
      </c>
      <c r="G107" s="98">
        <v>4.2624042803654394E-2</v>
      </c>
      <c r="H107" s="98">
        <v>4.5727248416235433E-2</v>
      </c>
      <c r="I107" s="98">
        <v>4.0192481604336194E-2</v>
      </c>
      <c r="J107" s="98">
        <v>3.6201649747547915E-2</v>
      </c>
      <c r="K107" s="98">
        <v>3.8566531509171886E-2</v>
      </c>
      <c r="L107" s="98">
        <v>3.9452354267136114E-2</v>
      </c>
      <c r="M107" s="98">
        <v>3.9662496928462021E-2</v>
      </c>
      <c r="N107" s="99" t="s">
        <v>209</v>
      </c>
    </row>
    <row r="108" spans="1:14" x14ac:dyDescent="0.35">
      <c r="A108" s="101" t="s">
        <v>162</v>
      </c>
      <c r="B108" s="97">
        <f t="shared" ref="B108:M108" si="41">(B76/B75)-1</f>
        <v>1.4382920927219489E-2</v>
      </c>
      <c r="C108" s="97">
        <f t="shared" si="41"/>
        <v>2.2860632804660108E-2</v>
      </c>
      <c r="D108" s="97">
        <f t="shared" si="41"/>
        <v>3.4648533705871287E-2</v>
      </c>
      <c r="E108" s="97">
        <f t="shared" si="41"/>
        <v>2.8419848615825805E-2</v>
      </c>
      <c r="F108" s="97">
        <f t="shared" si="41"/>
        <v>1.1804715454475145E-2</v>
      </c>
      <c r="G108" s="97">
        <f t="shared" si="41"/>
        <v>1.2575986389720128E-2</v>
      </c>
      <c r="H108" s="97">
        <f t="shared" si="41"/>
        <v>1.3400117310398363E-2</v>
      </c>
      <c r="I108" s="97">
        <f t="shared" si="41"/>
        <v>1.7617859444174488E-2</v>
      </c>
      <c r="J108" s="97">
        <f t="shared" si="41"/>
        <v>1.7737060288530726E-2</v>
      </c>
      <c r="K108" s="97">
        <f t="shared" si="41"/>
        <v>1.841766072741513E-2</v>
      </c>
      <c r="L108" s="97">
        <f t="shared" si="41"/>
        <v>2.1448443933308692E-2</v>
      </c>
      <c r="M108" s="97">
        <f t="shared" si="41"/>
        <v>1.9810034597992798E-2</v>
      </c>
    </row>
    <row r="109" spans="1:14" x14ac:dyDescent="0.35">
      <c r="A109" s="101" t="s">
        <v>163</v>
      </c>
      <c r="B109" s="97">
        <f t="shared" ref="B109:M109" si="42">(B77/B76)-1</f>
        <v>3.8728729929795591E-3</v>
      </c>
      <c r="C109" s="97">
        <f t="shared" si="42"/>
        <v>4.3210611197464832E-2</v>
      </c>
      <c r="D109" s="97">
        <f t="shared" si="42"/>
        <v>7.0416735170005795E-2</v>
      </c>
      <c r="E109" s="97">
        <f t="shared" si="42"/>
        <v>3.8607736479219223E-3</v>
      </c>
      <c r="F109" s="97">
        <f t="shared" si="42"/>
        <v>2.5026587245557508E-2</v>
      </c>
      <c r="G109" s="97">
        <f t="shared" si="42"/>
        <v>1.3652891708531456E-2</v>
      </c>
      <c r="H109" s="97">
        <f t="shared" si="42"/>
        <v>1.4533569378903266E-2</v>
      </c>
      <c r="I109" s="97">
        <f t="shared" si="42"/>
        <v>1.2335141342987299E-2</v>
      </c>
      <c r="J109" s="97">
        <f t="shared" si="42"/>
        <v>9.8475995095004265E-3</v>
      </c>
      <c r="K109" s="97">
        <f t="shared" si="42"/>
        <v>2.7452870449735656E-3</v>
      </c>
      <c r="L109" s="97">
        <f t="shared" si="42"/>
        <v>-4.6020076621262618E-3</v>
      </c>
      <c r="M109" s="97">
        <f t="shared" si="42"/>
        <v>-1.132761264919091E-2</v>
      </c>
    </row>
    <row r="110" spans="1:14" x14ac:dyDescent="0.35">
      <c r="A110" s="101" t="s">
        <v>164</v>
      </c>
      <c r="B110" s="97">
        <f t="shared" ref="B110:M110" si="43">(B78/B77)-1</f>
        <v>-0.1608369194503082</v>
      </c>
      <c r="C110" s="97">
        <f t="shared" si="43"/>
        <v>-0.16571460059935172</v>
      </c>
      <c r="D110" s="97">
        <f t="shared" si="43"/>
        <v>-0.19828307932054567</v>
      </c>
      <c r="E110" s="97">
        <f t="shared" si="43"/>
        <v>-0.14106741363644182</v>
      </c>
      <c r="F110" s="97">
        <f t="shared" si="43"/>
        <v>-0.13769404169364929</v>
      </c>
      <c r="G110" s="97">
        <f t="shared" si="43"/>
        <v>-0.1139295482481768</v>
      </c>
      <c r="H110" s="97">
        <f t="shared" si="43"/>
        <v>-9.5517596721791387E-2</v>
      </c>
      <c r="I110" s="97">
        <f t="shared" si="43"/>
        <v>-8.278359526943857E-2</v>
      </c>
      <c r="J110" s="97">
        <f t="shared" si="43"/>
        <v>-8.3319900625568377E-2</v>
      </c>
      <c r="K110" s="97">
        <f t="shared" si="43"/>
        <v>-7.9627748772242546E-2</v>
      </c>
      <c r="L110" s="97">
        <f t="shared" si="43"/>
        <v>-7.857877680301173E-2</v>
      </c>
      <c r="M110" s="97">
        <f t="shared" si="43"/>
        <v>-7.9017695304278379E-2</v>
      </c>
    </row>
    <row r="111" spans="1:14" x14ac:dyDescent="0.35">
      <c r="A111" s="101" t="s">
        <v>165</v>
      </c>
      <c r="B111" s="97">
        <f t="shared" ref="B111:M111" si="44">(B79/B78)-1</f>
        <v>-8.0331070117823256E-2</v>
      </c>
      <c r="C111" s="97">
        <f t="shared" si="44"/>
        <v>-5.6457355692770661E-2</v>
      </c>
      <c r="D111" s="97">
        <f t="shared" si="44"/>
        <v>-2.0283707957421959E-2</v>
      </c>
      <c r="E111" s="97">
        <f t="shared" si="44"/>
        <v>-1.3108732596636252E-2</v>
      </c>
      <c r="F111" s="97">
        <f t="shared" si="44"/>
        <v>-9.6432301940828635E-3</v>
      </c>
      <c r="G111" s="97">
        <f t="shared" si="44"/>
        <v>-1.3269953683672786E-2</v>
      </c>
      <c r="H111" s="97">
        <f t="shared" si="44"/>
        <v>-7.9536822366280679E-3</v>
      </c>
      <c r="I111" s="97">
        <f t="shared" si="44"/>
        <v>-2.4805404985646096E-3</v>
      </c>
      <c r="J111" s="97">
        <f t="shared" si="44"/>
        <v>3.1008396166520846E-3</v>
      </c>
      <c r="K111" s="97">
        <f t="shared" si="44"/>
        <v>6.9698959134121274E-3</v>
      </c>
      <c r="L111" s="97">
        <f t="shared" si="44"/>
        <v>6.77385546616871E-3</v>
      </c>
      <c r="M111" s="97">
        <f t="shared" si="44"/>
        <v>6.7784356981470673E-3</v>
      </c>
    </row>
    <row r="112" spans="1:14" x14ac:dyDescent="0.35">
      <c r="A112" s="101" t="s">
        <v>166</v>
      </c>
      <c r="B112" s="97">
        <f t="shared" ref="B112:M112" si="45">(B80/B79)-1</f>
        <v>2.3614675651415284E-2</v>
      </c>
      <c r="C112" s="97">
        <f t="shared" si="45"/>
        <v>4.2695273651226939E-2</v>
      </c>
      <c r="D112" s="97">
        <f t="shared" si="45"/>
        <v>4.0100100876852673E-2</v>
      </c>
      <c r="E112" s="97">
        <f t="shared" si="45"/>
        <v>6.6396100050152729E-2</v>
      </c>
      <c r="F112" s="97">
        <f t="shared" si="45"/>
        <v>4.9426556413240785E-2</v>
      </c>
      <c r="G112" s="97">
        <f t="shared" si="45"/>
        <v>5.7590240916402857E-2</v>
      </c>
      <c r="H112" s="97">
        <f t="shared" si="45"/>
        <v>5.0939537158998682E-2</v>
      </c>
      <c r="I112" s="97">
        <f t="shared" si="45"/>
        <v>4.1353273596354656E-2</v>
      </c>
      <c r="J112" s="97">
        <f t="shared" si="45"/>
        <v>4.1245650188537208E-2</v>
      </c>
      <c r="K112" s="97">
        <f t="shared" si="45"/>
        <v>3.6787725698369966E-2</v>
      </c>
      <c r="L112" s="97">
        <f t="shared" si="45"/>
        <v>3.4346734244857124E-2</v>
      </c>
      <c r="M112" s="97">
        <f t="shared" si="45"/>
        <v>3.4337549872463624E-2</v>
      </c>
    </row>
    <row r="113" spans="1:13" x14ac:dyDescent="0.35">
      <c r="A113" s="101" t="s">
        <v>167</v>
      </c>
      <c r="B113" s="97">
        <f t="shared" ref="B113:M113" si="46">(B81/B80)-1</f>
        <v>2.2666008768002399E-2</v>
      </c>
      <c r="C113" s="97">
        <f t="shared" si="46"/>
        <v>1.0119203408419208E-2</v>
      </c>
      <c r="D113" s="97">
        <f t="shared" si="46"/>
        <v>-3.2013381309885514E-3</v>
      </c>
      <c r="E113" s="97">
        <f t="shared" si="46"/>
        <v>-1.3146790451223023E-2</v>
      </c>
      <c r="F113" s="97">
        <f t="shared" si="46"/>
        <v>-1.2319639625937406E-2</v>
      </c>
      <c r="G113" s="97">
        <f t="shared" si="46"/>
        <v>-1.4083623426146108E-2</v>
      </c>
      <c r="H113" s="97">
        <f t="shared" si="46"/>
        <v>-1.4659771637104635E-2</v>
      </c>
      <c r="I113" s="97">
        <f t="shared" si="46"/>
        <v>-1.5652235552383376E-2</v>
      </c>
      <c r="J113" s="97">
        <f t="shared" si="46"/>
        <v>-1.5816177900359385E-2</v>
      </c>
      <c r="K113" s="97">
        <f t="shared" si="46"/>
        <v>-1.8650232238468512E-2</v>
      </c>
      <c r="L113" s="97">
        <f t="shared" si="46"/>
        <v>-2.3845190935593119E-2</v>
      </c>
      <c r="M113" s="97">
        <f t="shared" si="46"/>
        <v>-2.7891290515108635E-2</v>
      </c>
    </row>
    <row r="114" spans="1:13" x14ac:dyDescent="0.35">
      <c r="A114" s="101" t="s">
        <v>168</v>
      </c>
      <c r="B114" s="97">
        <f t="shared" ref="B114:M114" si="47">(B82/B81)-1</f>
        <v>-0.10840579710144926</v>
      </c>
      <c r="C114" s="97">
        <f t="shared" si="47"/>
        <v>-9.7806389437271379E-2</v>
      </c>
      <c r="D114" s="97">
        <f t="shared" si="47"/>
        <v>-2.2849277666257994E-2</v>
      </c>
      <c r="E114" s="97">
        <f t="shared" si="47"/>
        <v>-5.6055264961512696E-2</v>
      </c>
      <c r="F114" s="97">
        <f t="shared" si="47"/>
        <v>-1.1366138981799612E-2</v>
      </c>
      <c r="G114" s="97">
        <f t="shared" si="47"/>
        <v>1.4390914368254126E-3</v>
      </c>
      <c r="H114" s="97">
        <f t="shared" si="47"/>
        <v>1.0319606066325759E-2</v>
      </c>
      <c r="I114" s="97">
        <f t="shared" si="47"/>
        <v>2.6330549201427189E-2</v>
      </c>
      <c r="J114" s="97">
        <f t="shared" si="47"/>
        <v>3.4804844930660606E-2</v>
      </c>
      <c r="K114" s="97">
        <f t="shared" si="47"/>
        <v>3.9982173856448311E-2</v>
      </c>
      <c r="L114" s="97">
        <f t="shared" si="47"/>
        <v>4.3546546471857184E-2</v>
      </c>
      <c r="M114" s="97">
        <f t="shared" si="47"/>
        <v>4.565540223094855E-2</v>
      </c>
    </row>
    <row r="115" spans="1:13" x14ac:dyDescent="0.35">
      <c r="A115" s="101" t="s">
        <v>169</v>
      </c>
      <c r="B115" s="97">
        <f t="shared" ref="B115:M115" si="48">(B83/B82)-1</f>
        <v>0.11074853706111831</v>
      </c>
      <c r="C115" s="97">
        <f t="shared" si="48"/>
        <v>7.5676660312724353E-2</v>
      </c>
      <c r="D115" s="97">
        <f t="shared" si="48"/>
        <v>-5.7694897214017882E-3</v>
      </c>
      <c r="E115" s="97">
        <f t="shared" si="48"/>
        <v>5.018295880925705E-2</v>
      </c>
      <c r="F115" s="97">
        <f t="shared" si="48"/>
        <v>4.5647025474864211E-2</v>
      </c>
      <c r="G115" s="97">
        <f t="shared" si="48"/>
        <v>4.6237723912632145E-2</v>
      </c>
      <c r="H115" s="97">
        <f t="shared" si="48"/>
        <v>3.8017743344082922E-2</v>
      </c>
      <c r="I115" s="97">
        <f t="shared" si="48"/>
        <v>3.9248785986461421E-2</v>
      </c>
      <c r="J115" s="97">
        <f t="shared" si="48"/>
        <v>4.1076007683599647E-2</v>
      </c>
      <c r="K115" s="97">
        <f t="shared" si="48"/>
        <v>4.3969792122690032E-2</v>
      </c>
      <c r="L115" s="97">
        <f t="shared" si="48"/>
        <v>4.3363495231329319E-2</v>
      </c>
      <c r="M115" s="97">
        <f t="shared" si="48"/>
        <v>4.5615531341439475E-2</v>
      </c>
    </row>
    <row r="116" spans="1:13" x14ac:dyDescent="0.35">
      <c r="A116" s="101" t="s">
        <v>170</v>
      </c>
      <c r="B116" s="97">
        <f t="shared" ref="B116:M116" si="49">(B84/B83)-1</f>
        <v>7.7105581836075521E-2</v>
      </c>
      <c r="C116" s="97">
        <f t="shared" si="49"/>
        <v>9.2683089953544462E-2</v>
      </c>
      <c r="D116" s="97">
        <f t="shared" si="49"/>
        <v>9.7627241385951802E-2</v>
      </c>
      <c r="E116" s="97">
        <f t="shared" si="49"/>
        <v>6.5301939981509349E-2</v>
      </c>
      <c r="F116" s="97">
        <f t="shared" si="49"/>
        <v>5.8109689276969467E-2</v>
      </c>
      <c r="G116" s="97">
        <f t="shared" si="49"/>
        <v>5.6901367700760597E-2</v>
      </c>
      <c r="H116" s="97">
        <f t="shared" si="49"/>
        <v>6.5215722072157201E-2</v>
      </c>
      <c r="I116" s="97">
        <f t="shared" si="49"/>
        <v>5.8893091365174177E-2</v>
      </c>
      <c r="J116" s="97">
        <f t="shared" si="49"/>
        <v>5.6299023949882621E-2</v>
      </c>
      <c r="K116" s="97">
        <f t="shared" si="49"/>
        <v>5.7718057696316549E-2</v>
      </c>
      <c r="L116" s="97">
        <f t="shared" si="49"/>
        <v>5.9186655167031921E-2</v>
      </c>
      <c r="M116" s="97">
        <f t="shared" si="49"/>
        <v>6.1222873504368946E-2</v>
      </c>
    </row>
    <row r="117" spans="1:13" x14ac:dyDescent="0.35">
      <c r="A117" s="101" t="s">
        <v>171</v>
      </c>
      <c r="B117" s="97">
        <f t="shared" ref="B117:M117" si="50">(B85/B84)-1</f>
        <v>0.12945108582123144</v>
      </c>
      <c r="C117" s="97">
        <f t="shared" si="50"/>
        <v>0.12954307244114416</v>
      </c>
      <c r="D117" s="97">
        <f t="shared" si="50"/>
        <v>0.17502679071015814</v>
      </c>
      <c r="E117" s="97">
        <f t="shared" si="50"/>
        <v>0.1225044145014782</v>
      </c>
      <c r="F117" s="97">
        <f t="shared" si="50"/>
        <v>0.11488713517414939</v>
      </c>
      <c r="G117" s="97">
        <f t="shared" si="50"/>
        <v>0.10239991432883966</v>
      </c>
      <c r="H117" s="97">
        <f t="shared" si="50"/>
        <v>9.425288696874734E-2</v>
      </c>
      <c r="I117" s="97">
        <f t="shared" si="50"/>
        <v>7.8757868124895491E-2</v>
      </c>
      <c r="J117" s="97">
        <f t="shared" si="50"/>
        <v>7.4876622291396577E-2</v>
      </c>
      <c r="K117" s="97">
        <f t="shared" si="50"/>
        <v>8.0238358662094278E-2</v>
      </c>
      <c r="L117" s="97">
        <f t="shared" si="50"/>
        <v>8.0784061236523597E-2</v>
      </c>
      <c r="M117" s="97">
        <f t="shared" si="50"/>
        <v>7.8942780781946498E-2</v>
      </c>
    </row>
    <row r="118" spans="1:13" x14ac:dyDescent="0.35">
      <c r="A118" s="101" t="s">
        <v>172</v>
      </c>
      <c r="B118" s="97">
        <f t="shared" ref="B118:M118" si="51">(B86/B85)-1</f>
        <v>2.3978006335458435E-2</v>
      </c>
      <c r="C118" s="97">
        <f t="shared" si="51"/>
        <v>-1.7049369649312918E-2</v>
      </c>
      <c r="D118" s="97">
        <f t="shared" si="51"/>
        <v>-5.4325248313050634E-2</v>
      </c>
      <c r="E118" s="97">
        <f t="shared" si="51"/>
        <v>2.2259438279126798E-2</v>
      </c>
      <c r="F118" s="97">
        <f t="shared" si="51"/>
        <v>2.0409056222743915E-2</v>
      </c>
      <c r="G118" s="97">
        <f t="shared" si="51"/>
        <v>2.7940979113211251E-2</v>
      </c>
      <c r="H118" s="97">
        <f t="shared" si="51"/>
        <v>2.1120609436799054E-2</v>
      </c>
      <c r="I118" s="97">
        <f t="shared" si="51"/>
        <v>1.5598841905791971E-2</v>
      </c>
      <c r="J118" s="97">
        <f t="shared" si="51"/>
        <v>1.6993745019521223E-2</v>
      </c>
      <c r="K118" s="97">
        <f t="shared" si="51"/>
        <v>1.6841874521142497E-2</v>
      </c>
      <c r="L118" s="97">
        <f t="shared" si="51"/>
        <v>1.7925021558609755E-2</v>
      </c>
      <c r="M118" s="97">
        <f t="shared" si="51"/>
        <v>1.9517302055084063E-2</v>
      </c>
    </row>
    <row r="119" spans="1:13" x14ac:dyDescent="0.35">
      <c r="A119" s="101" t="s">
        <v>173</v>
      </c>
      <c r="B119" s="97">
        <f t="shared" ref="B119:M119" si="52">(B87/B86)-1</f>
        <v>4.1363532014103033E-2</v>
      </c>
      <c r="C119" s="97">
        <f t="shared" si="52"/>
        <v>3.8109014892329096E-2</v>
      </c>
      <c r="D119" s="97">
        <f t="shared" si="52"/>
        <v>6.8475282941854898E-2</v>
      </c>
      <c r="E119" s="97">
        <f t="shared" si="52"/>
        <v>1.6468045587154867E-2</v>
      </c>
      <c r="F119" s="97">
        <f t="shared" si="52"/>
        <v>2.0422034837715985E-2</v>
      </c>
      <c r="G119" s="97">
        <f t="shared" si="52"/>
        <v>1.597238835824788E-2</v>
      </c>
      <c r="H119" s="97">
        <f t="shared" si="52"/>
        <v>1.2688343145976111E-2</v>
      </c>
      <c r="I119" s="97">
        <f t="shared" si="52"/>
        <v>1.4344716494530285E-2</v>
      </c>
      <c r="J119" s="97">
        <f t="shared" si="52"/>
        <v>1.2236656794074596E-2</v>
      </c>
      <c r="K119" s="97">
        <f t="shared" si="52"/>
        <v>9.8733673361348639E-3</v>
      </c>
      <c r="L119" s="97">
        <f t="shared" si="52"/>
        <v>1.2756702357124894E-2</v>
      </c>
      <c r="M119" s="97">
        <f t="shared" si="52"/>
        <v>1.3677658883965771E-2</v>
      </c>
    </row>
    <row r="120" spans="1:13" x14ac:dyDescent="0.35">
      <c r="A120" s="101" t="s">
        <v>233</v>
      </c>
      <c r="B120" s="97">
        <f t="shared" ref="B120:M120" si="53">(B88/B87)-1</f>
        <v>4.8440795445091167E-2</v>
      </c>
      <c r="C120" s="97">
        <f t="shared" si="53"/>
        <v>4.0652929612199573E-2</v>
      </c>
      <c r="D120" s="97">
        <f t="shared" si="53"/>
        <v>2.3562853567834718E-2</v>
      </c>
      <c r="E120" s="97">
        <f t="shared" si="53"/>
        <v>4.0764317398954253E-2</v>
      </c>
      <c r="F120" s="97">
        <f t="shared" si="53"/>
        <v>3.9274880862600003E-2</v>
      </c>
      <c r="G120" s="97">
        <f t="shared" si="53"/>
        <v>3.8436939329926645E-2</v>
      </c>
      <c r="H120" s="97">
        <f t="shared" si="53"/>
        <v>3.5929767509455202E-2</v>
      </c>
      <c r="I120" s="97">
        <f t="shared" si="53"/>
        <v>3.7784363876048666E-2</v>
      </c>
      <c r="J120" s="97">
        <f t="shared" si="53"/>
        <v>3.5259760230570425E-2</v>
      </c>
      <c r="K120" s="97">
        <f t="shared" si="53"/>
        <v>2.9986844050575057E-2</v>
      </c>
      <c r="L120" s="97">
        <f t="shared" si="53"/>
        <v>2.9331069212615635E-2</v>
      </c>
      <c r="M120" s="97">
        <f t="shared" si="53"/>
        <v>2.9424530756341216E-2</v>
      </c>
    </row>
    <row r="121" spans="1:13" x14ac:dyDescent="0.35">
      <c r="A121" s="101" t="s">
        <v>263</v>
      </c>
      <c r="B121" s="97">
        <f t="shared" ref="B121:M121" si="54">(B89/B88)-1</f>
        <v>5.1514916483562878E-2</v>
      </c>
      <c r="C121" s="97">
        <f t="shared" si="54"/>
        <v>9.111248687765694E-2</v>
      </c>
      <c r="D121" s="97">
        <f t="shared" si="54"/>
        <v>-0.21023379319434354</v>
      </c>
      <c r="E121" s="97">
        <f t="shared" si="54"/>
        <v>-0.49125887654668965</v>
      </c>
      <c r="F121" s="97">
        <f t="shared" si="54"/>
        <v>-0.63116165106961586</v>
      </c>
      <c r="G121" s="97">
        <f t="shared" si="54"/>
        <v>-0.70206581260170398</v>
      </c>
      <c r="H121" s="97">
        <f t="shared" si="54"/>
        <v>-0.68677133973271787</v>
      </c>
      <c r="I121" s="97">
        <f t="shared" si="54"/>
        <v>-0.65565319581425929</v>
      </c>
      <c r="J121" s="97">
        <f t="shared" si="54"/>
        <v>-0.66224758645597959</v>
      </c>
      <c r="K121" s="97">
        <f t="shared" si="54"/>
        <v>-0.67481820695183292</v>
      </c>
      <c r="L121" s="97">
        <f t="shared" si="54"/>
        <v>-0.68594383640670664</v>
      </c>
      <c r="M121" s="97">
        <f t="shared" si="54"/>
        <v>-0.69324205341599199</v>
      </c>
    </row>
    <row r="122" spans="1:13" x14ac:dyDescent="0.35">
      <c r="A122" s="101" t="s">
        <v>312</v>
      </c>
      <c r="B122" s="97">
        <f t="shared" ref="B122:M122" si="55">(B90/B89)-1</f>
        <v>-0.84390754081138419</v>
      </c>
      <c r="C122" s="97">
        <f t="shared" si="55"/>
        <v>-0.86751043643618742</v>
      </c>
      <c r="D122" s="97">
        <f t="shared" si="55"/>
        <v>-0.82376587083300368</v>
      </c>
      <c r="E122" s="97">
        <f t="shared" si="55"/>
        <v>-0.74342946160746237</v>
      </c>
      <c r="F122" s="97">
        <f t="shared" si="55"/>
        <v>-0.55558663672987407</v>
      </c>
      <c r="G122" s="97">
        <f t="shared" si="55"/>
        <v>-0.17972105144011474</v>
      </c>
      <c r="H122" s="97">
        <f t="shared" si="55"/>
        <v>0.1403437872751554</v>
      </c>
      <c r="I122" s="97">
        <f t="shared" si="55"/>
        <v>0.31599076028842843</v>
      </c>
      <c r="J122" s="97">
        <f t="shared" si="55"/>
        <v>0.47095534406664918</v>
      </c>
      <c r="K122" s="97">
        <f t="shared" si="55"/>
        <v>0.61628774135207398</v>
      </c>
      <c r="L122" s="97">
        <f t="shared" si="55"/>
        <v>0.71720626553764633</v>
      </c>
      <c r="M122" s="97">
        <f t="shared" si="55"/>
        <v>0.7879228258499904</v>
      </c>
    </row>
    <row r="123" spans="1:13" x14ac:dyDescent="0.35">
      <c r="A123" s="101" t="s">
        <v>340</v>
      </c>
      <c r="B123" s="97">
        <f t="shared" ref="B123:M123" si="56">(B91/B90)-1</f>
        <v>2.9979486647200377</v>
      </c>
      <c r="C123" s="97">
        <f t="shared" si="56"/>
        <v>4.1013531163471084</v>
      </c>
      <c r="D123" s="97">
        <f t="shared" si="56"/>
        <v>4.3514634350784567</v>
      </c>
      <c r="E123" s="97">
        <f t="shared" si="56"/>
        <v>5.1907102395321889</v>
      </c>
      <c r="F123" s="97">
        <f t="shared" si="56"/>
        <v>4.1656154226655184</v>
      </c>
      <c r="G123" s="97">
        <f t="shared" si="56"/>
        <v>2.5637256438892786</v>
      </c>
      <c r="H123" s="97">
        <f t="shared" si="56"/>
        <v>1.4953519238408655</v>
      </c>
      <c r="I123" s="97">
        <f t="shared" si="56"/>
        <v>0.99670132376499265</v>
      </c>
      <c r="J123" s="97">
        <f t="shared" si="56"/>
        <v>0.83215352980114377</v>
      </c>
      <c r="K123" s="97">
        <f t="shared" si="56"/>
        <v>0.74067047920859186</v>
      </c>
      <c r="L123" s="97">
        <f t="shared" si="56"/>
        <v>0.6967033675030776</v>
      </c>
      <c r="M123" s="97">
        <f t="shared" si="56"/>
        <v>0.66703587079812277</v>
      </c>
    </row>
    <row r="124" spans="1:13" x14ac:dyDescent="0.35">
      <c r="A124" s="101" t="s">
        <v>341</v>
      </c>
      <c r="B124" s="97">
        <f t="shared" ref="B124:M124" si="57">(B92/B91)-1</f>
        <v>0.43051840555975729</v>
      </c>
      <c r="C124" s="97">
        <f t="shared" si="57"/>
        <v>0.28577126463346958</v>
      </c>
      <c r="D124" s="97">
        <f t="shared" si="57"/>
        <v>0.24166808437782583</v>
      </c>
      <c r="E124" s="97">
        <f t="shared" si="57"/>
        <v>0.18164927716980728</v>
      </c>
      <c r="F124" s="97">
        <f t="shared" si="57"/>
        <v>0.13501895790905927</v>
      </c>
      <c r="G124" s="97">
        <f t="shared" si="57"/>
        <v>0.10696529385536957</v>
      </c>
      <c r="H124" s="97">
        <f t="shared" si="57"/>
        <v>8.4504935471079623E-2</v>
      </c>
      <c r="I124" s="97">
        <f t="shared" si="57"/>
        <v>7.0976264331894079E-2</v>
      </c>
      <c r="J124" s="97">
        <f t="shared" si="57"/>
        <v>6.7865310117992017E-2</v>
      </c>
      <c r="K124" s="97">
        <f t="shared" si="57"/>
        <v>7.2153585437938039E-2</v>
      </c>
      <c r="L124" s="97">
        <f t="shared" si="57"/>
        <v>7.6031936992951854E-2</v>
      </c>
      <c r="M124" s="97">
        <f t="shared" si="57"/>
        <v>8.0985428619162025E-2</v>
      </c>
    </row>
    <row r="125" spans="1:13" x14ac:dyDescent="0.35">
      <c r="A125" s="101" t="s">
        <v>370</v>
      </c>
      <c r="B125" s="97">
        <f t="shared" ref="B125:M125" si="58">(B93/B92)-1</f>
        <v>0.11099993600134495</v>
      </c>
      <c r="C125" s="97">
        <f t="shared" si="58"/>
        <v>0.14629310630617742</v>
      </c>
      <c r="D125" s="97">
        <f t="shared" si="58"/>
        <v>0.19104558441707664</v>
      </c>
      <c r="E125" s="97">
        <f t="shared" si="58"/>
        <v>0.11877516512969533</v>
      </c>
      <c r="F125" s="97">
        <f t="shared" si="58"/>
        <v>0.11662105231852005</v>
      </c>
      <c r="G125" s="97">
        <f t="shared" si="58"/>
        <v>9.7955827610922253E-2</v>
      </c>
      <c r="H125" s="97">
        <f t="shared" si="58"/>
        <v>7.6770426462636099E-2</v>
      </c>
      <c r="I125" s="97">
        <f t="shared" si="58"/>
        <v>6.0101225263833546E-2</v>
      </c>
      <c r="J125" s="97">
        <f t="shared" si="58"/>
        <v>5.3707629931172285E-2</v>
      </c>
      <c r="K125" s="97">
        <f t="shared" si="58"/>
        <v>4.9044071241470144E-2</v>
      </c>
      <c r="L125" s="97">
        <f t="shared" si="58"/>
        <v>4.8747267120338833E-2</v>
      </c>
      <c r="M125" s="97">
        <f t="shared" si="58"/>
        <v>4.4175479382983829E-2</v>
      </c>
    </row>
    <row r="126" spans="1:13" x14ac:dyDescent="0.35">
      <c r="A126" s="101" t="s">
        <v>388</v>
      </c>
      <c r="B126" s="97">
        <f t="shared" ref="B126:M126" si="59">(B94/B93)-1</f>
        <v>-2.1957652055601296E-2</v>
      </c>
      <c r="C126" s="97">
        <f t="shared" si="59"/>
        <v>-2.1682489197911048E-2</v>
      </c>
      <c r="D126" s="97">
        <f t="shared" si="59"/>
        <v>-7.3305526065328919E-2</v>
      </c>
      <c r="E126" s="97">
        <f t="shared" si="59"/>
        <v>-3.5909928973780092E-2</v>
      </c>
      <c r="F126" s="97">
        <f t="shared" si="59"/>
        <v>-2.9360873802311116E-2</v>
      </c>
      <c r="G126" s="97">
        <f t="shared" si="59"/>
        <v>-1.5478392967341104E-2</v>
      </c>
      <c r="H126" s="97">
        <f t="shared" si="59"/>
        <v>-4.2640833731707461E-3</v>
      </c>
      <c r="I126" s="97">
        <f t="shared" si="59"/>
        <v>1.9140245911495324E-3</v>
      </c>
      <c r="J126" s="97">
        <f t="shared" si="59"/>
        <v>3.8240800671600628E-3</v>
      </c>
      <c r="K126" s="97">
        <f t="shared" si="59"/>
        <v>5.5874675113336547E-3</v>
      </c>
      <c r="L126" s="97">
        <f t="shared" si="59"/>
        <v>-5.1455144688036025E-2</v>
      </c>
      <c r="M126" s="97">
        <f t="shared" si="59"/>
        <v>-9.360927299970101E-2</v>
      </c>
    </row>
    <row r="129" spans="1:13" x14ac:dyDescent="0.35">
      <c r="A129" s="87" t="s">
        <v>132</v>
      </c>
      <c r="B129" s="437" t="s">
        <v>214</v>
      </c>
      <c r="C129" s="438"/>
      <c r="D129" s="438"/>
      <c r="E129" s="438"/>
      <c r="F129" s="438"/>
      <c r="G129" s="438"/>
      <c r="H129" s="438"/>
      <c r="I129" s="438"/>
      <c r="J129" s="438"/>
      <c r="K129" s="438"/>
      <c r="L129" s="438"/>
      <c r="M129" s="438"/>
    </row>
    <row r="130" spans="1:13" x14ac:dyDescent="0.35">
      <c r="B130" s="439" t="s">
        <v>131</v>
      </c>
      <c r="C130" s="439"/>
      <c r="D130" s="439"/>
      <c r="E130" s="439"/>
      <c r="F130" s="439"/>
      <c r="G130" s="439"/>
      <c r="H130" s="439"/>
      <c r="I130" s="439"/>
      <c r="J130" s="439"/>
      <c r="K130" s="439"/>
      <c r="L130" s="439"/>
      <c r="M130" s="439"/>
    </row>
    <row r="131" spans="1:13" x14ac:dyDescent="0.35">
      <c r="B131" s="89"/>
      <c r="C131" s="89"/>
      <c r="D131" s="89"/>
      <c r="E131" s="89"/>
      <c r="F131" s="89"/>
      <c r="G131" s="89"/>
      <c r="H131" s="89" t="s">
        <v>354</v>
      </c>
      <c r="I131" s="89" t="s">
        <v>355</v>
      </c>
      <c r="J131" s="89" t="s">
        <v>356</v>
      </c>
      <c r="K131" s="89"/>
      <c r="L131" s="89"/>
      <c r="M131" s="89"/>
    </row>
    <row r="132" spans="1:13" x14ac:dyDescent="0.35">
      <c r="A132" s="90">
        <v>1999</v>
      </c>
      <c r="B132" s="89" t="s">
        <v>118</v>
      </c>
      <c r="C132" s="89" t="s">
        <v>118</v>
      </c>
      <c r="D132" s="89" t="s">
        <v>118</v>
      </c>
      <c r="E132" s="89" t="s">
        <v>118</v>
      </c>
      <c r="F132" s="89" t="s">
        <v>118</v>
      </c>
      <c r="G132" s="89" t="s">
        <v>118</v>
      </c>
      <c r="H132" s="89" t="s">
        <v>118</v>
      </c>
      <c r="I132" s="89" t="s">
        <v>118</v>
      </c>
      <c r="J132" s="89" t="s">
        <v>118</v>
      </c>
      <c r="K132" s="89" t="s">
        <v>118</v>
      </c>
      <c r="L132" s="89" t="s">
        <v>118</v>
      </c>
      <c r="M132" s="89" t="s">
        <v>118</v>
      </c>
    </row>
    <row r="133" spans="1:13" x14ac:dyDescent="0.35">
      <c r="A133" s="90">
        <v>2000</v>
      </c>
      <c r="B133" s="89" t="s">
        <v>118</v>
      </c>
      <c r="C133" s="89" t="s">
        <v>118</v>
      </c>
      <c r="D133" s="89" t="s">
        <v>118</v>
      </c>
      <c r="E133" s="89" t="s">
        <v>118</v>
      </c>
      <c r="F133" s="89" t="s">
        <v>118</v>
      </c>
      <c r="G133" s="89" t="s">
        <v>118</v>
      </c>
      <c r="H133" s="89" t="s">
        <v>118</v>
      </c>
      <c r="I133" s="89" t="s">
        <v>118</v>
      </c>
      <c r="J133" s="89" t="s">
        <v>118</v>
      </c>
      <c r="K133" s="89" t="s">
        <v>118</v>
      </c>
      <c r="L133" s="89" t="s">
        <v>118</v>
      </c>
      <c r="M133" s="89" t="s">
        <v>118</v>
      </c>
    </row>
    <row r="134" spans="1:13" x14ac:dyDescent="0.35">
      <c r="A134" s="90">
        <v>2001</v>
      </c>
      <c r="B134" s="89" t="s">
        <v>118</v>
      </c>
      <c r="C134" s="89" t="s">
        <v>118</v>
      </c>
      <c r="D134" s="89" t="s">
        <v>118</v>
      </c>
      <c r="E134" s="89" t="s">
        <v>118</v>
      </c>
      <c r="F134" s="89" t="s">
        <v>118</v>
      </c>
      <c r="G134" s="89" t="s">
        <v>118</v>
      </c>
      <c r="H134" s="92">
        <f t="shared" ref="H134:H158" si="60">+H6</f>
        <v>3893536</v>
      </c>
      <c r="I134" s="92">
        <f t="shared" ref="I134:J156" si="61">+I6+H134</f>
        <v>8384785</v>
      </c>
      <c r="J134" s="92">
        <f t="shared" si="61"/>
        <v>12236230</v>
      </c>
      <c r="K134" s="89" t="s">
        <v>118</v>
      </c>
      <c r="L134" s="89" t="s">
        <v>118</v>
      </c>
      <c r="M134" s="89" t="s">
        <v>118</v>
      </c>
    </row>
    <row r="135" spans="1:13" x14ac:dyDescent="0.35">
      <c r="A135" s="90">
        <v>2002</v>
      </c>
      <c r="B135" s="89" t="s">
        <v>118</v>
      </c>
      <c r="C135" s="89" t="s">
        <v>118</v>
      </c>
      <c r="D135" s="89" t="s">
        <v>118</v>
      </c>
      <c r="E135" s="89" t="s">
        <v>118</v>
      </c>
      <c r="F135" s="89" t="s">
        <v>118</v>
      </c>
      <c r="G135" s="89" t="s">
        <v>118</v>
      </c>
      <c r="H135" s="92">
        <f t="shared" si="60"/>
        <v>3913235</v>
      </c>
      <c r="I135" s="92">
        <f t="shared" si="61"/>
        <v>8565975</v>
      </c>
      <c r="J135" s="92">
        <f t="shared" si="61"/>
        <v>12530036</v>
      </c>
      <c r="K135" s="89" t="s">
        <v>118</v>
      </c>
      <c r="L135" s="89" t="s">
        <v>118</v>
      </c>
      <c r="M135" s="89" t="s">
        <v>118</v>
      </c>
    </row>
    <row r="136" spans="1:13" x14ac:dyDescent="0.35">
      <c r="A136" s="90">
        <v>2003</v>
      </c>
      <c r="B136" s="89" t="s">
        <v>118</v>
      </c>
      <c r="C136" s="89" t="s">
        <v>118</v>
      </c>
      <c r="D136" s="89" t="s">
        <v>118</v>
      </c>
      <c r="E136" s="89" t="s">
        <v>118</v>
      </c>
      <c r="F136" s="89" t="s">
        <v>118</v>
      </c>
      <c r="G136" s="89" t="s">
        <v>118</v>
      </c>
      <c r="H136" s="92">
        <f t="shared" si="60"/>
        <v>4180115</v>
      </c>
      <c r="I136" s="92">
        <f t="shared" si="61"/>
        <v>9109826</v>
      </c>
      <c r="J136" s="92">
        <f t="shared" si="61"/>
        <v>13101271</v>
      </c>
      <c r="K136" s="89" t="s">
        <v>118</v>
      </c>
      <c r="L136" s="89" t="s">
        <v>118</v>
      </c>
      <c r="M136" s="89" t="s">
        <v>118</v>
      </c>
    </row>
    <row r="137" spans="1:13" x14ac:dyDescent="0.35">
      <c r="A137" s="90">
        <v>2004</v>
      </c>
      <c r="B137" s="89" t="s">
        <v>118</v>
      </c>
      <c r="C137" s="89" t="s">
        <v>118</v>
      </c>
      <c r="D137" s="89" t="s">
        <v>118</v>
      </c>
      <c r="E137" s="89" t="s">
        <v>118</v>
      </c>
      <c r="F137" s="89" t="s">
        <v>118</v>
      </c>
      <c r="G137" s="89" t="s">
        <v>118</v>
      </c>
      <c r="H137" s="92">
        <f t="shared" si="60"/>
        <v>4429703</v>
      </c>
      <c r="I137" s="92">
        <f t="shared" si="61"/>
        <v>9615762</v>
      </c>
      <c r="J137" s="92">
        <f t="shared" si="61"/>
        <v>13785110</v>
      </c>
      <c r="K137" s="89" t="s">
        <v>118</v>
      </c>
      <c r="L137" s="89" t="s">
        <v>118</v>
      </c>
      <c r="M137" s="89" t="s">
        <v>118</v>
      </c>
    </row>
    <row r="138" spans="1:13" x14ac:dyDescent="0.35">
      <c r="A138" s="90">
        <v>2005</v>
      </c>
      <c r="B138" s="89" t="s">
        <v>118</v>
      </c>
      <c r="C138" s="89" t="s">
        <v>118</v>
      </c>
      <c r="D138" s="89" t="s">
        <v>118</v>
      </c>
      <c r="E138" s="89" t="s">
        <v>118</v>
      </c>
      <c r="F138" s="89" t="s">
        <v>118</v>
      </c>
      <c r="G138" s="89" t="s">
        <v>118</v>
      </c>
      <c r="H138" s="92">
        <f t="shared" si="60"/>
        <v>4900768</v>
      </c>
      <c r="I138" s="92">
        <f t="shared" si="61"/>
        <v>10527697</v>
      </c>
      <c r="J138" s="92">
        <f t="shared" si="61"/>
        <v>15050634</v>
      </c>
      <c r="K138" s="89" t="s">
        <v>118</v>
      </c>
      <c r="L138" s="89" t="s">
        <v>118</v>
      </c>
      <c r="M138" s="89" t="s">
        <v>118</v>
      </c>
    </row>
    <row r="139" spans="1:13" x14ac:dyDescent="0.35">
      <c r="A139" s="90">
        <v>2006</v>
      </c>
      <c r="B139" s="89" t="s">
        <v>118</v>
      </c>
      <c r="C139" s="89" t="s">
        <v>118</v>
      </c>
      <c r="D139" s="89" t="s">
        <v>118</v>
      </c>
      <c r="E139" s="89" t="s">
        <v>118</v>
      </c>
      <c r="F139" s="89" t="s">
        <v>118</v>
      </c>
      <c r="G139" s="89" t="s">
        <v>118</v>
      </c>
      <c r="H139" s="92">
        <f t="shared" si="60"/>
        <v>5206170</v>
      </c>
      <c r="I139" s="92">
        <f t="shared" si="61"/>
        <v>11086311</v>
      </c>
      <c r="J139" s="92">
        <f t="shared" si="61"/>
        <v>15780392</v>
      </c>
      <c r="K139" s="89" t="s">
        <v>118</v>
      </c>
      <c r="L139" s="89" t="s">
        <v>118</v>
      </c>
      <c r="M139" s="89" t="s">
        <v>118</v>
      </c>
    </row>
    <row r="140" spans="1:13" x14ac:dyDescent="0.35">
      <c r="A140" s="90">
        <v>2007</v>
      </c>
      <c r="B140" s="89" t="s">
        <v>118</v>
      </c>
      <c r="C140" s="89" t="s">
        <v>118</v>
      </c>
      <c r="D140" s="89" t="s">
        <v>118</v>
      </c>
      <c r="E140" s="89" t="s">
        <v>118</v>
      </c>
      <c r="F140" s="89" t="s">
        <v>118</v>
      </c>
      <c r="G140" s="89" t="s">
        <v>118</v>
      </c>
      <c r="H140" s="92">
        <f t="shared" si="60"/>
        <v>5292169</v>
      </c>
      <c r="I140" s="92">
        <f t="shared" si="61"/>
        <v>11380955</v>
      </c>
      <c r="J140" s="92">
        <f t="shared" si="61"/>
        <v>16161965</v>
      </c>
      <c r="K140" s="89" t="s">
        <v>118</v>
      </c>
      <c r="L140" s="89" t="s">
        <v>118</v>
      </c>
      <c r="M140" s="89" t="s">
        <v>118</v>
      </c>
    </row>
    <row r="141" spans="1:13" x14ac:dyDescent="0.35">
      <c r="A141" s="90">
        <v>2008</v>
      </c>
      <c r="B141" s="89" t="s">
        <v>118</v>
      </c>
      <c r="C141" s="89" t="s">
        <v>118</v>
      </c>
      <c r="D141" s="89" t="s">
        <v>118</v>
      </c>
      <c r="E141" s="89" t="s">
        <v>118</v>
      </c>
      <c r="F141" s="89" t="s">
        <v>118</v>
      </c>
      <c r="G141" s="89" t="s">
        <v>118</v>
      </c>
      <c r="H141" s="92">
        <f t="shared" si="60"/>
        <v>5386651</v>
      </c>
      <c r="I141" s="92">
        <f t="shared" si="61"/>
        <v>11495054</v>
      </c>
      <c r="J141" s="92">
        <f t="shared" si="61"/>
        <v>16245213</v>
      </c>
      <c r="K141" s="89" t="s">
        <v>118</v>
      </c>
      <c r="L141" s="89" t="s">
        <v>118</v>
      </c>
      <c r="M141" s="89" t="s">
        <v>118</v>
      </c>
    </row>
    <row r="142" spans="1:13" x14ac:dyDescent="0.35">
      <c r="A142" s="90">
        <v>2009</v>
      </c>
      <c r="B142" s="89" t="s">
        <v>118</v>
      </c>
      <c r="C142" s="89" t="s">
        <v>118</v>
      </c>
      <c r="D142" s="89" t="s">
        <v>118</v>
      </c>
      <c r="E142" s="89" t="s">
        <v>118</v>
      </c>
      <c r="F142" s="89" t="s">
        <v>118</v>
      </c>
      <c r="G142" s="89" t="s">
        <v>118</v>
      </c>
      <c r="H142" s="92">
        <f t="shared" si="60"/>
        <v>5244430</v>
      </c>
      <c r="I142" s="92">
        <f t="shared" si="61"/>
        <v>11173239</v>
      </c>
      <c r="J142" s="92">
        <f t="shared" si="61"/>
        <v>15510606</v>
      </c>
      <c r="K142" s="89" t="s">
        <v>118</v>
      </c>
      <c r="L142" s="89" t="s">
        <v>118</v>
      </c>
      <c r="M142" s="89" t="s">
        <v>118</v>
      </c>
    </row>
    <row r="143" spans="1:13" x14ac:dyDescent="0.35">
      <c r="A143" s="90">
        <v>2010</v>
      </c>
      <c r="B143" s="89" t="s">
        <v>118</v>
      </c>
      <c r="C143" s="89" t="s">
        <v>118</v>
      </c>
      <c r="D143" s="89" t="s">
        <v>118</v>
      </c>
      <c r="E143" s="89" t="s">
        <v>118</v>
      </c>
      <c r="F143" s="89" t="s">
        <v>118</v>
      </c>
      <c r="G143" s="89" t="s">
        <v>118</v>
      </c>
      <c r="H143" s="92">
        <f t="shared" si="60"/>
        <v>5297968</v>
      </c>
      <c r="I143" s="92">
        <f t="shared" si="61"/>
        <v>11338835</v>
      </c>
      <c r="J143" s="92">
        <f t="shared" si="61"/>
        <v>15852014</v>
      </c>
      <c r="K143" s="89" t="s">
        <v>118</v>
      </c>
      <c r="L143" s="89" t="s">
        <v>118</v>
      </c>
      <c r="M143" s="89" t="s">
        <v>118</v>
      </c>
    </row>
    <row r="144" spans="1:13" x14ac:dyDescent="0.35">
      <c r="A144" s="90">
        <v>2011</v>
      </c>
      <c r="B144" s="89" t="s">
        <v>118</v>
      </c>
      <c r="C144" s="89" t="s">
        <v>118</v>
      </c>
      <c r="D144" s="89" t="s">
        <v>118</v>
      </c>
      <c r="E144" s="89" t="s">
        <v>118</v>
      </c>
      <c r="F144" s="89" t="s">
        <v>118</v>
      </c>
      <c r="G144" s="89" t="s">
        <v>118</v>
      </c>
      <c r="H144" s="92">
        <f t="shared" si="60"/>
        <v>5450266</v>
      </c>
      <c r="I144" s="92">
        <f t="shared" si="61"/>
        <v>11520679</v>
      </c>
      <c r="J144" s="92">
        <f t="shared" si="61"/>
        <v>16216884</v>
      </c>
      <c r="K144" s="89" t="s">
        <v>118</v>
      </c>
      <c r="L144" s="89" t="s">
        <v>118</v>
      </c>
      <c r="M144" s="89" t="s">
        <v>118</v>
      </c>
    </row>
    <row r="145" spans="1:13" x14ac:dyDescent="0.35">
      <c r="A145" s="90">
        <v>2012</v>
      </c>
      <c r="B145" s="89" t="s">
        <v>118</v>
      </c>
      <c r="C145" s="89" t="s">
        <v>118</v>
      </c>
      <c r="D145" s="89" t="s">
        <v>118</v>
      </c>
      <c r="E145" s="89" t="s">
        <v>118</v>
      </c>
      <c r="F145" s="89" t="s">
        <v>118</v>
      </c>
      <c r="G145" s="89" t="s">
        <v>118</v>
      </c>
      <c r="H145" s="92">
        <f t="shared" si="60"/>
        <v>5359594</v>
      </c>
      <c r="I145" s="92">
        <f t="shared" si="61"/>
        <v>11311026</v>
      </c>
      <c r="J145" s="92">
        <f t="shared" si="61"/>
        <v>15928001</v>
      </c>
      <c r="K145" s="89" t="s">
        <v>118</v>
      </c>
      <c r="L145" s="89" t="s">
        <v>118</v>
      </c>
      <c r="M145" s="89" t="s">
        <v>118</v>
      </c>
    </row>
    <row r="146" spans="1:13" x14ac:dyDescent="0.35">
      <c r="A146" s="90">
        <v>2013</v>
      </c>
      <c r="B146" s="89" t="s">
        <v>118</v>
      </c>
      <c r="C146" s="89" t="s">
        <v>118</v>
      </c>
      <c r="D146" s="89" t="s">
        <v>118</v>
      </c>
      <c r="E146" s="89" t="s">
        <v>118</v>
      </c>
      <c r="F146" s="89" t="s">
        <v>118</v>
      </c>
      <c r="G146" s="89" t="s">
        <v>118</v>
      </c>
      <c r="H146" s="92">
        <f t="shared" si="60"/>
        <v>5578605</v>
      </c>
      <c r="I146" s="92">
        <f t="shared" si="61"/>
        <v>12067697</v>
      </c>
      <c r="J146" s="92">
        <f t="shared" si="61"/>
        <v>17097432</v>
      </c>
      <c r="K146" s="89" t="s">
        <v>118</v>
      </c>
      <c r="L146" s="89" t="s">
        <v>118</v>
      </c>
      <c r="M146" s="89" t="s">
        <v>118</v>
      </c>
    </row>
    <row r="147" spans="1:13" x14ac:dyDescent="0.35">
      <c r="A147" s="90">
        <v>2014</v>
      </c>
      <c r="B147" s="89" t="s">
        <v>118</v>
      </c>
      <c r="C147" s="89" t="s">
        <v>118</v>
      </c>
      <c r="D147" s="89" t="s">
        <v>118</v>
      </c>
      <c r="E147" s="89" t="s">
        <v>118</v>
      </c>
      <c r="F147" s="89" t="s">
        <v>118</v>
      </c>
      <c r="G147" s="89" t="s">
        <v>118</v>
      </c>
      <c r="H147" s="92">
        <f t="shared" si="60"/>
        <v>5638947</v>
      </c>
      <c r="I147" s="92">
        <f t="shared" si="61"/>
        <v>12412321</v>
      </c>
      <c r="J147" s="92">
        <f t="shared" si="61"/>
        <v>17704439</v>
      </c>
      <c r="K147" s="89" t="s">
        <v>118</v>
      </c>
      <c r="L147" s="89" t="s">
        <v>118</v>
      </c>
      <c r="M147" s="89" t="s">
        <v>118</v>
      </c>
    </row>
    <row r="148" spans="1:13" x14ac:dyDescent="0.35">
      <c r="A148" s="90">
        <v>2015</v>
      </c>
      <c r="B148" s="89" t="s">
        <v>118</v>
      </c>
      <c r="C148" s="89" t="s">
        <v>118</v>
      </c>
      <c r="D148" s="89" t="s">
        <v>118</v>
      </c>
      <c r="E148" s="89" t="s">
        <v>118</v>
      </c>
      <c r="F148" s="89" t="s">
        <v>118</v>
      </c>
      <c r="G148" s="89" t="s">
        <v>118</v>
      </c>
      <c r="H148" s="92">
        <f t="shared" si="60"/>
        <v>6167278</v>
      </c>
      <c r="I148" s="92">
        <f t="shared" si="61"/>
        <v>13181789</v>
      </c>
      <c r="J148" s="92">
        <f t="shared" si="61"/>
        <v>18689548</v>
      </c>
      <c r="K148" s="89" t="s">
        <v>118</v>
      </c>
      <c r="L148" s="89" t="s">
        <v>118</v>
      </c>
      <c r="M148" s="89" t="s">
        <v>118</v>
      </c>
    </row>
    <row r="149" spans="1:13" x14ac:dyDescent="0.35">
      <c r="A149" s="90">
        <v>2016</v>
      </c>
      <c r="B149" s="89" t="s">
        <v>118</v>
      </c>
      <c r="C149" s="89" t="s">
        <v>118</v>
      </c>
      <c r="D149" s="89" t="s">
        <v>118</v>
      </c>
      <c r="E149" s="89" t="s">
        <v>118</v>
      </c>
      <c r="F149" s="89" t="s">
        <v>118</v>
      </c>
      <c r="G149" s="89" t="s">
        <v>118</v>
      </c>
      <c r="H149" s="92">
        <f t="shared" si="60"/>
        <v>6582257</v>
      </c>
      <c r="I149" s="92">
        <f t="shared" si="61"/>
        <v>13737355</v>
      </c>
      <c r="J149" s="92">
        <f t="shared" si="61"/>
        <v>19527127</v>
      </c>
      <c r="K149" s="89" t="s">
        <v>118</v>
      </c>
      <c r="L149" s="89" t="s">
        <v>118</v>
      </c>
      <c r="M149" s="89" t="s">
        <v>118</v>
      </c>
    </row>
    <row r="150" spans="1:13" x14ac:dyDescent="0.35">
      <c r="A150" s="90">
        <v>2017</v>
      </c>
      <c r="B150" s="89" t="s">
        <v>118</v>
      </c>
      <c r="C150" s="89" t="s">
        <v>118</v>
      </c>
      <c r="D150" s="89" t="s">
        <v>118</v>
      </c>
      <c r="E150" s="89" t="s">
        <v>118</v>
      </c>
      <c r="F150" s="89" t="s">
        <v>118</v>
      </c>
      <c r="G150" s="89" t="s">
        <v>118</v>
      </c>
      <c r="H150" s="92">
        <f t="shared" si="60"/>
        <v>6567798</v>
      </c>
      <c r="I150" s="92">
        <f t="shared" si="61"/>
        <v>13673904</v>
      </c>
      <c r="J150" s="92">
        <f t="shared" si="61"/>
        <v>19612618</v>
      </c>
      <c r="K150" s="89" t="s">
        <v>118</v>
      </c>
      <c r="L150" s="89" t="s">
        <v>118</v>
      </c>
      <c r="M150" s="89" t="s">
        <v>118</v>
      </c>
    </row>
    <row r="151" spans="1:13" x14ac:dyDescent="0.35">
      <c r="A151" s="90">
        <v>2018</v>
      </c>
      <c r="B151" s="89" t="s">
        <v>118</v>
      </c>
      <c r="C151" s="89" t="s">
        <v>118</v>
      </c>
      <c r="D151" s="89" t="s">
        <v>118</v>
      </c>
      <c r="E151" s="89" t="s">
        <v>118</v>
      </c>
      <c r="F151" s="89" t="s">
        <v>118</v>
      </c>
      <c r="G151" s="89" t="s">
        <v>118</v>
      </c>
      <c r="H151" s="92">
        <f t="shared" si="60"/>
        <v>6575166</v>
      </c>
      <c r="I151" s="92">
        <f t="shared" si="61"/>
        <v>13832401</v>
      </c>
      <c r="J151" s="92">
        <f t="shared" si="61"/>
        <v>19766196</v>
      </c>
      <c r="K151" s="89" t="s">
        <v>118</v>
      </c>
      <c r="L151" s="89" t="s">
        <v>118</v>
      </c>
      <c r="M151" s="89" t="s">
        <v>118</v>
      </c>
    </row>
    <row r="152" spans="1:13" x14ac:dyDescent="0.35">
      <c r="A152" s="90">
        <v>2019</v>
      </c>
      <c r="B152" s="89" t="s">
        <v>118</v>
      </c>
      <c r="C152" s="89" t="s">
        <v>118</v>
      </c>
      <c r="D152" s="89" t="s">
        <v>118</v>
      </c>
      <c r="E152" s="89" t="s">
        <v>118</v>
      </c>
      <c r="F152" s="89" t="s">
        <v>118</v>
      </c>
      <c r="G152" s="89" t="s">
        <v>118</v>
      </c>
      <c r="H152" s="92">
        <f t="shared" si="60"/>
        <v>6752488</v>
      </c>
      <c r="I152" s="92">
        <f t="shared" si="61"/>
        <v>14339713</v>
      </c>
      <c r="J152" s="92">
        <f t="shared" si="61"/>
        <v>20388479</v>
      </c>
      <c r="K152" s="89" t="s">
        <v>118</v>
      </c>
      <c r="L152" s="89" t="s">
        <v>118</v>
      </c>
      <c r="M152" s="89" t="s">
        <v>118</v>
      </c>
    </row>
    <row r="153" spans="1:13" x14ac:dyDescent="0.35">
      <c r="A153" s="90">
        <v>2020</v>
      </c>
      <c r="B153" s="89" t="s">
        <v>118</v>
      </c>
      <c r="C153" s="89" t="s">
        <v>118</v>
      </c>
      <c r="D153" s="89" t="s">
        <v>118</v>
      </c>
      <c r="E153" s="89" t="s">
        <v>118</v>
      </c>
      <c r="F153" s="89" t="s">
        <v>118</v>
      </c>
      <c r="G153" s="89" t="s">
        <v>118</v>
      </c>
      <c r="H153" s="92">
        <f t="shared" si="60"/>
        <v>2488331</v>
      </c>
      <c r="I153" s="92">
        <f t="shared" si="61"/>
        <v>6070524</v>
      </c>
      <c r="J153" s="92">
        <f t="shared" si="61"/>
        <v>7858013</v>
      </c>
      <c r="K153" s="89" t="s">
        <v>118</v>
      </c>
      <c r="L153" s="89" t="s">
        <v>118</v>
      </c>
      <c r="M153" s="89" t="s">
        <v>118</v>
      </c>
    </row>
    <row r="154" spans="1:13" x14ac:dyDescent="0.35">
      <c r="A154" s="90">
        <v>2021</v>
      </c>
      <c r="B154" s="89" t="s">
        <v>118</v>
      </c>
      <c r="C154" s="89" t="s">
        <v>118</v>
      </c>
      <c r="D154" s="89" t="s">
        <v>118</v>
      </c>
      <c r="E154" s="89" t="s">
        <v>118</v>
      </c>
      <c r="F154" s="89" t="s">
        <v>118</v>
      </c>
      <c r="G154" s="89" t="s">
        <v>118</v>
      </c>
      <c r="H154" s="92">
        <f t="shared" si="60"/>
        <v>5164750</v>
      </c>
      <c r="I154" s="92">
        <f t="shared" si="61"/>
        <v>11593083</v>
      </c>
      <c r="J154" s="92">
        <f t="shared" si="61"/>
        <v>16289866</v>
      </c>
      <c r="K154" s="89" t="s">
        <v>118</v>
      </c>
      <c r="L154" s="89" t="s">
        <v>118</v>
      </c>
      <c r="M154" s="89" t="s">
        <v>118</v>
      </c>
    </row>
    <row r="155" spans="1:13" x14ac:dyDescent="0.35">
      <c r="A155" s="90">
        <v>2022</v>
      </c>
      <c r="B155" s="89" t="s">
        <v>118</v>
      </c>
      <c r="C155" s="89" t="s">
        <v>118</v>
      </c>
      <c r="D155" s="89" t="s">
        <v>118</v>
      </c>
      <c r="E155" s="89" t="s">
        <v>118</v>
      </c>
      <c r="F155" s="89" t="s">
        <v>118</v>
      </c>
      <c r="G155" s="89" t="s">
        <v>118</v>
      </c>
      <c r="H155" s="92">
        <f t="shared" si="60"/>
        <v>6515807</v>
      </c>
      <c r="I155" s="92">
        <f t="shared" si="61"/>
        <v>13801779</v>
      </c>
      <c r="J155" s="92">
        <f t="shared" si="61"/>
        <v>19517984</v>
      </c>
      <c r="K155" s="89" t="s">
        <v>118</v>
      </c>
      <c r="L155" s="89" t="s">
        <v>118</v>
      </c>
      <c r="M155" s="89" t="s">
        <v>118</v>
      </c>
    </row>
    <row r="156" spans="1:13" x14ac:dyDescent="0.35">
      <c r="A156" s="90">
        <v>2023</v>
      </c>
      <c r="B156" s="89" t="s">
        <v>118</v>
      </c>
      <c r="C156" s="89" t="s">
        <v>118</v>
      </c>
      <c r="D156" s="89" t="s">
        <v>118</v>
      </c>
      <c r="E156" s="89" t="s">
        <v>118</v>
      </c>
      <c r="F156" s="89" t="s">
        <v>118</v>
      </c>
      <c r="G156" s="89" t="s">
        <v>118</v>
      </c>
      <c r="H156" s="92">
        <f t="shared" si="60"/>
        <v>6589030</v>
      </c>
      <c r="I156" s="92">
        <f t="shared" si="61"/>
        <v>14016431</v>
      </c>
      <c r="J156" s="92">
        <f t="shared" si="61"/>
        <v>20011508</v>
      </c>
      <c r="K156" s="89" t="s">
        <v>118</v>
      </c>
      <c r="L156" s="89" t="s">
        <v>118</v>
      </c>
      <c r="M156" s="89" t="s">
        <v>118</v>
      </c>
    </row>
    <row r="157" spans="1:13" x14ac:dyDescent="0.35">
      <c r="A157" s="90">
        <v>2024</v>
      </c>
      <c r="B157" s="89" t="s">
        <v>118</v>
      </c>
      <c r="C157" s="89" t="s">
        <v>118</v>
      </c>
      <c r="D157" s="89" t="s">
        <v>118</v>
      </c>
      <c r="E157" s="89" t="s">
        <v>118</v>
      </c>
      <c r="F157" s="89" t="s">
        <v>118</v>
      </c>
      <c r="G157" s="89" t="s">
        <v>118</v>
      </c>
      <c r="H157" s="92">
        <f t="shared" si="60"/>
        <v>6596411</v>
      </c>
      <c r="I157" s="92">
        <f>+I29+H157</f>
        <v>13968172</v>
      </c>
      <c r="J157" s="92">
        <f t="shared" ref="J157" si="62">+J29+I157</f>
        <v>20045183</v>
      </c>
      <c r="K157" s="89" t="s">
        <v>118</v>
      </c>
      <c r="L157" s="89" t="s">
        <v>118</v>
      </c>
      <c r="M157" s="89" t="s">
        <v>118</v>
      </c>
    </row>
    <row r="158" spans="1:13" x14ac:dyDescent="0.35">
      <c r="A158" s="90">
        <v>2025</v>
      </c>
      <c r="B158" s="89"/>
      <c r="C158" s="89"/>
      <c r="D158" s="89"/>
      <c r="E158" s="89"/>
      <c r="F158" s="89"/>
      <c r="G158" s="89"/>
      <c r="H158" s="92">
        <f t="shared" si="60"/>
        <v>6857986</v>
      </c>
      <c r="I158" s="92">
        <f>+I30+H158</f>
        <v>14444211</v>
      </c>
      <c r="J158" s="92">
        <f t="shared" ref="J158" si="63">+J30+I158</f>
        <v>20620484</v>
      </c>
      <c r="K158" s="89"/>
      <c r="L158" s="89"/>
      <c r="M158" s="89"/>
    </row>
    <row r="159" spans="1:13" x14ac:dyDescent="0.35">
      <c r="J159" s="92"/>
    </row>
    <row r="161" spans="1:14" x14ac:dyDescent="0.35">
      <c r="A161" s="96" t="s">
        <v>107</v>
      </c>
      <c r="B161" s="437" t="s">
        <v>187</v>
      </c>
      <c r="C161" s="438"/>
      <c r="D161" s="438"/>
      <c r="E161" s="438"/>
      <c r="F161" s="438"/>
      <c r="G161" s="438"/>
      <c r="H161" s="438"/>
      <c r="I161" s="438"/>
      <c r="J161" s="438"/>
      <c r="K161" s="438"/>
      <c r="L161" s="438"/>
      <c r="M161" s="438"/>
    </row>
    <row r="162" spans="1:14" x14ac:dyDescent="0.35">
      <c r="B162" s="439" t="s">
        <v>131</v>
      </c>
      <c r="C162" s="439"/>
      <c r="D162" s="439"/>
      <c r="E162" s="439"/>
      <c r="F162" s="439"/>
      <c r="G162" s="439"/>
      <c r="H162" s="439"/>
      <c r="I162" s="439"/>
      <c r="J162" s="439"/>
      <c r="K162" s="439"/>
      <c r="L162" s="439"/>
      <c r="M162" s="439"/>
    </row>
    <row r="163" spans="1:14" x14ac:dyDescent="0.35">
      <c r="B163" s="89"/>
      <c r="C163" s="89"/>
      <c r="D163" s="89"/>
      <c r="E163" s="89"/>
      <c r="F163" s="89"/>
      <c r="G163" s="89">
        <f>+G131</f>
        <v>0</v>
      </c>
      <c r="H163" s="89" t="str">
        <f>+H131</f>
        <v>Jul</v>
      </c>
      <c r="I163" s="89" t="str">
        <f>+I131</f>
        <v>JuL-Ago</v>
      </c>
      <c r="J163" s="89" t="str">
        <f>+J131</f>
        <v>JuL-Sep</v>
      </c>
      <c r="K163" s="89"/>
      <c r="L163" s="89"/>
      <c r="M163" s="89"/>
    </row>
    <row r="164" spans="1:14" x14ac:dyDescent="0.35">
      <c r="B164" s="89"/>
      <c r="C164" s="89"/>
      <c r="D164" s="89"/>
      <c r="E164" s="89"/>
      <c r="F164" s="89"/>
      <c r="G164" s="89"/>
      <c r="H164" s="89"/>
      <c r="I164" s="89"/>
      <c r="J164" s="89"/>
      <c r="K164" s="89"/>
      <c r="L164" s="89"/>
      <c r="M164" s="89"/>
    </row>
    <row r="165" spans="1:14" x14ac:dyDescent="0.35">
      <c r="A165" s="93">
        <v>2000</v>
      </c>
      <c r="B165" s="91" t="s">
        <v>118</v>
      </c>
      <c r="C165" s="91" t="s">
        <v>118</v>
      </c>
      <c r="D165" s="91" t="s">
        <v>118</v>
      </c>
      <c r="E165" s="91" t="s">
        <v>118</v>
      </c>
      <c r="F165" s="91" t="s">
        <v>118</v>
      </c>
      <c r="G165" s="91" t="s">
        <v>118</v>
      </c>
      <c r="H165" s="91" t="s">
        <v>118</v>
      </c>
      <c r="I165" s="91" t="s">
        <v>118</v>
      </c>
      <c r="J165" s="91" t="s">
        <v>118</v>
      </c>
      <c r="K165" s="91" t="s">
        <v>118</v>
      </c>
      <c r="L165" s="91" t="s">
        <v>118</v>
      </c>
      <c r="M165" s="91" t="s">
        <v>118</v>
      </c>
    </row>
    <row r="166" spans="1:14" x14ac:dyDescent="0.35">
      <c r="A166" s="101" t="s">
        <v>156</v>
      </c>
      <c r="B166" s="91" t="s">
        <v>118</v>
      </c>
      <c r="C166" s="91" t="s">
        <v>118</v>
      </c>
      <c r="D166" s="91" t="s">
        <v>118</v>
      </c>
      <c r="E166" s="91" t="s">
        <v>118</v>
      </c>
      <c r="F166" s="91" t="s">
        <v>118</v>
      </c>
      <c r="G166" s="91" t="s">
        <v>118</v>
      </c>
      <c r="H166" s="91" t="s">
        <v>118</v>
      </c>
      <c r="I166" s="91" t="s">
        <v>118</v>
      </c>
      <c r="J166" s="91" t="s">
        <v>118</v>
      </c>
      <c r="K166" s="91" t="s">
        <v>118</v>
      </c>
      <c r="L166" s="91" t="s">
        <v>118</v>
      </c>
      <c r="M166" s="91" t="s">
        <v>118</v>
      </c>
    </row>
    <row r="167" spans="1:14" x14ac:dyDescent="0.35">
      <c r="A167" s="101" t="s">
        <v>157</v>
      </c>
      <c r="B167" s="97" t="e">
        <f>(B135/B134)-1</f>
        <v>#VALUE!</v>
      </c>
      <c r="C167" s="97" t="e">
        <f t="shared" ref="C167:M167" si="64">(C135/C134)-1</f>
        <v>#VALUE!</v>
      </c>
      <c r="D167" s="97" t="e">
        <f t="shared" si="64"/>
        <v>#VALUE!</v>
      </c>
      <c r="E167" s="97" t="e">
        <f t="shared" si="64"/>
        <v>#VALUE!</v>
      </c>
      <c r="F167" s="97" t="e">
        <f t="shared" si="64"/>
        <v>#VALUE!</v>
      </c>
      <c r="G167" s="97" t="e">
        <f t="shared" si="64"/>
        <v>#VALUE!</v>
      </c>
      <c r="H167" s="97">
        <f t="shared" si="64"/>
        <v>5.0594112909190248E-3</v>
      </c>
      <c r="I167" s="97">
        <f t="shared" si="64"/>
        <v>2.1609379369894377E-2</v>
      </c>
      <c r="J167" s="97">
        <f t="shared" si="64"/>
        <v>2.4011153762228954E-2</v>
      </c>
      <c r="K167" s="97" t="e">
        <f t="shared" si="64"/>
        <v>#VALUE!</v>
      </c>
      <c r="L167" s="97" t="e">
        <f t="shared" si="64"/>
        <v>#VALUE!</v>
      </c>
      <c r="M167" s="97" t="e">
        <f t="shared" si="64"/>
        <v>#VALUE!</v>
      </c>
    </row>
    <row r="168" spans="1:14" x14ac:dyDescent="0.35">
      <c r="A168" s="101" t="s">
        <v>158</v>
      </c>
      <c r="B168" s="97" t="e">
        <f t="shared" ref="B168:M168" si="65">(B136/B135)-1</f>
        <v>#VALUE!</v>
      </c>
      <c r="C168" s="97" t="e">
        <f t="shared" si="65"/>
        <v>#VALUE!</v>
      </c>
      <c r="D168" s="97" t="e">
        <f t="shared" si="65"/>
        <v>#VALUE!</v>
      </c>
      <c r="E168" s="97" t="e">
        <f t="shared" si="65"/>
        <v>#VALUE!</v>
      </c>
      <c r="F168" s="97" t="e">
        <f t="shared" si="65"/>
        <v>#VALUE!</v>
      </c>
      <c r="G168" s="97" t="e">
        <f t="shared" si="65"/>
        <v>#VALUE!</v>
      </c>
      <c r="H168" s="97">
        <f t="shared" si="65"/>
        <v>6.8199328688412608E-2</v>
      </c>
      <c r="I168" s="97">
        <f t="shared" si="65"/>
        <v>6.3489678641369007E-2</v>
      </c>
      <c r="J168" s="97">
        <f t="shared" si="65"/>
        <v>4.5589254492165887E-2</v>
      </c>
      <c r="K168" s="97" t="e">
        <f t="shared" si="65"/>
        <v>#VALUE!</v>
      </c>
      <c r="L168" s="97" t="e">
        <f t="shared" si="65"/>
        <v>#VALUE!</v>
      </c>
      <c r="M168" s="97" t="e">
        <f t="shared" si="65"/>
        <v>#VALUE!</v>
      </c>
    </row>
    <row r="169" spans="1:14" x14ac:dyDescent="0.35">
      <c r="A169" s="101" t="s">
        <v>159</v>
      </c>
      <c r="B169" s="97" t="e">
        <f>(B137/B136)-1</f>
        <v>#VALUE!</v>
      </c>
      <c r="C169" s="97" t="e">
        <f t="shared" ref="C169:M169" si="66">(C137/C136)-1</f>
        <v>#VALUE!</v>
      </c>
      <c r="D169" s="97" t="e">
        <f t="shared" si="66"/>
        <v>#VALUE!</v>
      </c>
      <c r="E169" s="97" t="e">
        <f t="shared" si="66"/>
        <v>#VALUE!</v>
      </c>
      <c r="F169" s="97" t="e">
        <f t="shared" si="66"/>
        <v>#VALUE!</v>
      </c>
      <c r="G169" s="97" t="e">
        <f t="shared" si="66"/>
        <v>#VALUE!</v>
      </c>
      <c r="H169" s="97">
        <f t="shared" si="66"/>
        <v>5.9708405151532862E-2</v>
      </c>
      <c r="I169" s="97">
        <f t="shared" si="66"/>
        <v>5.5537394457369382E-2</v>
      </c>
      <c r="J169" s="97">
        <f t="shared" si="66"/>
        <v>5.2196386136887041E-2</v>
      </c>
      <c r="K169" s="97" t="e">
        <f t="shared" si="66"/>
        <v>#VALUE!</v>
      </c>
      <c r="L169" s="97" t="e">
        <f t="shared" si="66"/>
        <v>#VALUE!</v>
      </c>
      <c r="M169" s="97" t="e">
        <f t="shared" si="66"/>
        <v>#VALUE!</v>
      </c>
      <c r="N169" s="99"/>
    </row>
    <row r="170" spans="1:14" x14ac:dyDescent="0.35">
      <c r="A170" s="101" t="s">
        <v>160</v>
      </c>
      <c r="B170" s="97" t="e">
        <f t="shared" ref="B170:J170" si="67">(B138/B137)-1</f>
        <v>#VALUE!</v>
      </c>
      <c r="C170" s="97" t="e">
        <f t="shared" si="67"/>
        <v>#VALUE!</v>
      </c>
      <c r="D170" s="97" t="e">
        <f t="shared" si="67"/>
        <v>#VALUE!</v>
      </c>
      <c r="E170" s="97" t="e">
        <f t="shared" si="67"/>
        <v>#VALUE!</v>
      </c>
      <c r="F170" s="97" t="e">
        <f t="shared" si="67"/>
        <v>#VALUE!</v>
      </c>
      <c r="G170" s="97" t="e">
        <f t="shared" si="67"/>
        <v>#VALUE!</v>
      </c>
      <c r="H170" s="97">
        <f t="shared" si="67"/>
        <v>0.10634234394495512</v>
      </c>
      <c r="I170" s="97">
        <f t="shared" si="67"/>
        <v>9.4837517817100814E-2</v>
      </c>
      <c r="J170" s="97">
        <f t="shared" si="67"/>
        <v>9.1803692534916381E-2</v>
      </c>
      <c r="K170" s="97" t="e">
        <f t="shared" ref="K170:M171" si="68">(K138/K137)-1</f>
        <v>#VALUE!</v>
      </c>
      <c r="L170" s="97" t="e">
        <f t="shared" si="68"/>
        <v>#VALUE!</v>
      </c>
      <c r="M170" s="97" t="e">
        <f t="shared" si="68"/>
        <v>#VALUE!</v>
      </c>
      <c r="N170" s="99"/>
    </row>
    <row r="171" spans="1:14" x14ac:dyDescent="0.35">
      <c r="A171" s="101" t="s">
        <v>161</v>
      </c>
      <c r="B171" s="97" t="e">
        <f t="shared" ref="B171:J171" si="69">(B139/B138)-1</f>
        <v>#VALUE!</v>
      </c>
      <c r="C171" s="97" t="e">
        <f t="shared" si="69"/>
        <v>#VALUE!</v>
      </c>
      <c r="D171" s="97" t="e">
        <f t="shared" si="69"/>
        <v>#VALUE!</v>
      </c>
      <c r="E171" s="97" t="e">
        <f t="shared" si="69"/>
        <v>#VALUE!</v>
      </c>
      <c r="F171" s="97" t="e">
        <f t="shared" si="69"/>
        <v>#VALUE!</v>
      </c>
      <c r="G171" s="97" t="e">
        <f t="shared" si="69"/>
        <v>#VALUE!</v>
      </c>
      <c r="H171" s="97">
        <f t="shared" si="69"/>
        <v>6.2317171512709768E-2</v>
      </c>
      <c r="I171" s="97">
        <f t="shared" si="69"/>
        <v>5.3061367552656558E-2</v>
      </c>
      <c r="J171" s="97">
        <f t="shared" si="69"/>
        <v>4.8486861085054622E-2</v>
      </c>
      <c r="K171" s="97" t="e">
        <f t="shared" si="68"/>
        <v>#VALUE!</v>
      </c>
      <c r="L171" s="97" t="e">
        <f t="shared" si="68"/>
        <v>#VALUE!</v>
      </c>
      <c r="M171" s="97" t="e">
        <f t="shared" si="68"/>
        <v>#VALUE!</v>
      </c>
      <c r="N171" s="99" t="s">
        <v>209</v>
      </c>
    </row>
    <row r="172" spans="1:14" x14ac:dyDescent="0.35">
      <c r="A172" s="101" t="s">
        <v>162</v>
      </c>
      <c r="B172" s="97" t="e">
        <f t="shared" ref="B172:M172" si="70">(B140/B139)-1</f>
        <v>#VALUE!</v>
      </c>
      <c r="C172" s="97" t="e">
        <f t="shared" si="70"/>
        <v>#VALUE!</v>
      </c>
      <c r="D172" s="97" t="e">
        <f t="shared" si="70"/>
        <v>#VALUE!</v>
      </c>
      <c r="E172" s="97" t="e">
        <f t="shared" si="70"/>
        <v>#VALUE!</v>
      </c>
      <c r="F172" s="97" t="e">
        <f t="shared" si="70"/>
        <v>#VALUE!</v>
      </c>
      <c r="G172" s="97" t="e">
        <f t="shared" si="70"/>
        <v>#VALUE!</v>
      </c>
      <c r="H172" s="97">
        <f t="shared" si="70"/>
        <v>1.6518669194436564E-2</v>
      </c>
      <c r="I172" s="97">
        <f t="shared" si="70"/>
        <v>2.6577280756421073E-2</v>
      </c>
      <c r="J172" s="97">
        <f t="shared" si="70"/>
        <v>2.4180197804972048E-2</v>
      </c>
      <c r="K172" s="97" t="e">
        <f t="shared" si="70"/>
        <v>#VALUE!</v>
      </c>
      <c r="L172" s="97" t="e">
        <f t="shared" si="70"/>
        <v>#VALUE!</v>
      </c>
      <c r="M172" s="97" t="e">
        <f t="shared" si="70"/>
        <v>#VALUE!</v>
      </c>
    </row>
    <row r="173" spans="1:14" x14ac:dyDescent="0.35">
      <c r="A173" s="101" t="s">
        <v>163</v>
      </c>
      <c r="B173" s="97" t="e">
        <f t="shared" ref="B173:M173" si="71">(B141/B140)-1</f>
        <v>#VALUE!</v>
      </c>
      <c r="C173" s="97" t="e">
        <f t="shared" si="71"/>
        <v>#VALUE!</v>
      </c>
      <c r="D173" s="97" t="e">
        <f t="shared" si="71"/>
        <v>#VALUE!</v>
      </c>
      <c r="E173" s="97" t="e">
        <f t="shared" si="71"/>
        <v>#VALUE!</v>
      </c>
      <c r="F173" s="97" t="e">
        <f t="shared" si="71"/>
        <v>#VALUE!</v>
      </c>
      <c r="G173" s="97" t="e">
        <f t="shared" si="71"/>
        <v>#VALUE!</v>
      </c>
      <c r="H173" s="97">
        <f t="shared" si="71"/>
        <v>1.7853171355638908E-2</v>
      </c>
      <c r="I173" s="97">
        <f t="shared" si="71"/>
        <v>1.0025432839335435E-2</v>
      </c>
      <c r="J173" s="97">
        <f t="shared" si="71"/>
        <v>5.1508588219315588E-3</v>
      </c>
      <c r="K173" s="97" t="e">
        <f t="shared" si="71"/>
        <v>#VALUE!</v>
      </c>
      <c r="L173" s="97" t="e">
        <f t="shared" si="71"/>
        <v>#VALUE!</v>
      </c>
      <c r="M173" s="97" t="e">
        <f t="shared" si="71"/>
        <v>#VALUE!</v>
      </c>
    </row>
    <row r="174" spans="1:14" x14ac:dyDescent="0.35">
      <c r="A174" s="101" t="s">
        <v>164</v>
      </c>
      <c r="B174" s="97" t="e">
        <f>(B142/B141)-1</f>
        <v>#VALUE!</v>
      </c>
      <c r="C174" s="97" t="e">
        <f t="shared" ref="C174:M174" si="72">(C142/C141)-1</f>
        <v>#VALUE!</v>
      </c>
      <c r="D174" s="97" t="e">
        <f t="shared" si="72"/>
        <v>#VALUE!</v>
      </c>
      <c r="E174" s="97" t="e">
        <f t="shared" si="72"/>
        <v>#VALUE!</v>
      </c>
      <c r="F174" s="97" t="e">
        <f t="shared" si="72"/>
        <v>#VALUE!</v>
      </c>
      <c r="G174" s="97" t="e">
        <f t="shared" si="72"/>
        <v>#VALUE!</v>
      </c>
      <c r="H174" s="97">
        <f t="shared" si="72"/>
        <v>-2.6402490155757241E-2</v>
      </c>
      <c r="I174" s="97">
        <f t="shared" si="72"/>
        <v>-2.7995953738016333E-2</v>
      </c>
      <c r="J174" s="97">
        <f t="shared" si="72"/>
        <v>-4.5219905703914098E-2</v>
      </c>
      <c r="K174" s="97" t="e">
        <f t="shared" si="72"/>
        <v>#VALUE!</v>
      </c>
      <c r="L174" s="97" t="e">
        <f t="shared" si="72"/>
        <v>#VALUE!</v>
      </c>
      <c r="M174" s="97" t="e">
        <f t="shared" si="72"/>
        <v>#VALUE!</v>
      </c>
    </row>
    <row r="175" spans="1:14" x14ac:dyDescent="0.35">
      <c r="A175" s="101" t="s">
        <v>165</v>
      </c>
      <c r="B175" s="97" t="e">
        <f t="shared" ref="B175:M175" si="73">(B143/B142)-1</f>
        <v>#VALUE!</v>
      </c>
      <c r="C175" s="97" t="e">
        <f t="shared" si="73"/>
        <v>#VALUE!</v>
      </c>
      <c r="D175" s="97" t="e">
        <f t="shared" si="73"/>
        <v>#VALUE!</v>
      </c>
      <c r="E175" s="97" t="e">
        <f t="shared" si="73"/>
        <v>#VALUE!</v>
      </c>
      <c r="F175" s="97" t="e">
        <f t="shared" si="73"/>
        <v>#VALUE!</v>
      </c>
      <c r="G175" s="97" t="e">
        <f t="shared" si="73"/>
        <v>#VALUE!</v>
      </c>
      <c r="H175" s="97">
        <f t="shared" si="73"/>
        <v>1.0208545065907959E-2</v>
      </c>
      <c r="I175" s="97">
        <f t="shared" si="73"/>
        <v>1.4820769519026777E-2</v>
      </c>
      <c r="J175" s="97">
        <f t="shared" si="73"/>
        <v>2.2011261197660392E-2</v>
      </c>
      <c r="K175" s="97" t="e">
        <f t="shared" si="73"/>
        <v>#VALUE!</v>
      </c>
      <c r="L175" s="97" t="e">
        <f t="shared" si="73"/>
        <v>#VALUE!</v>
      </c>
      <c r="M175" s="97" t="e">
        <f t="shared" si="73"/>
        <v>#VALUE!</v>
      </c>
    </row>
    <row r="176" spans="1:14" x14ac:dyDescent="0.35">
      <c r="A176" s="101" t="s">
        <v>166</v>
      </c>
      <c r="B176" s="97" t="e">
        <f t="shared" ref="B176:M176" si="74">(B144/B143)-1</f>
        <v>#VALUE!</v>
      </c>
      <c r="C176" s="97" t="e">
        <f t="shared" si="74"/>
        <v>#VALUE!</v>
      </c>
      <c r="D176" s="97" t="e">
        <f t="shared" si="74"/>
        <v>#VALUE!</v>
      </c>
      <c r="E176" s="97" t="e">
        <f t="shared" si="74"/>
        <v>#VALUE!</v>
      </c>
      <c r="F176" s="97" t="e">
        <f t="shared" si="74"/>
        <v>#VALUE!</v>
      </c>
      <c r="G176" s="97" t="e">
        <f t="shared" si="74"/>
        <v>#VALUE!</v>
      </c>
      <c r="H176" s="97">
        <f t="shared" si="74"/>
        <v>2.8746492995050277E-2</v>
      </c>
      <c r="I176" s="97">
        <f t="shared" si="74"/>
        <v>1.6037273670531427E-2</v>
      </c>
      <c r="J176" s="97">
        <f t="shared" si="74"/>
        <v>2.3017264557046113E-2</v>
      </c>
      <c r="K176" s="97" t="e">
        <f t="shared" si="74"/>
        <v>#VALUE!</v>
      </c>
      <c r="L176" s="97" t="e">
        <f t="shared" si="74"/>
        <v>#VALUE!</v>
      </c>
      <c r="M176" s="97" t="e">
        <f t="shared" si="74"/>
        <v>#VALUE!</v>
      </c>
    </row>
    <row r="177" spans="1:13" x14ac:dyDescent="0.35">
      <c r="A177" s="101" t="s">
        <v>167</v>
      </c>
      <c r="B177" s="97" t="e">
        <f t="shared" ref="B177:M177" si="75">(B145/B144)-1</f>
        <v>#VALUE!</v>
      </c>
      <c r="C177" s="97" t="e">
        <f t="shared" si="75"/>
        <v>#VALUE!</v>
      </c>
      <c r="D177" s="97" t="e">
        <f t="shared" si="75"/>
        <v>#VALUE!</v>
      </c>
      <c r="E177" s="97" t="e">
        <f t="shared" si="75"/>
        <v>#VALUE!</v>
      </c>
      <c r="F177" s="97" t="e">
        <f t="shared" si="75"/>
        <v>#VALUE!</v>
      </c>
      <c r="G177" s="97" t="e">
        <f t="shared" si="75"/>
        <v>#VALUE!</v>
      </c>
      <c r="H177" s="97">
        <f t="shared" si="75"/>
        <v>-1.6636252248972805E-2</v>
      </c>
      <c r="I177" s="97">
        <f t="shared" si="75"/>
        <v>-1.8197972532695283E-2</v>
      </c>
      <c r="J177" s="97">
        <f t="shared" si="75"/>
        <v>-1.7813718097755449E-2</v>
      </c>
      <c r="K177" s="97" t="e">
        <f t="shared" si="75"/>
        <v>#VALUE!</v>
      </c>
      <c r="L177" s="97" t="e">
        <f t="shared" si="75"/>
        <v>#VALUE!</v>
      </c>
      <c r="M177" s="97" t="e">
        <f t="shared" si="75"/>
        <v>#VALUE!</v>
      </c>
    </row>
    <row r="178" spans="1:13" x14ac:dyDescent="0.35">
      <c r="A178" s="101" t="s">
        <v>168</v>
      </c>
      <c r="B178" s="97" t="e">
        <f t="shared" ref="B178:M178" si="76">(B146/B145)-1</f>
        <v>#VALUE!</v>
      </c>
      <c r="C178" s="97" t="e">
        <f t="shared" si="76"/>
        <v>#VALUE!</v>
      </c>
      <c r="D178" s="97" t="e">
        <f t="shared" si="76"/>
        <v>#VALUE!</v>
      </c>
      <c r="E178" s="97" t="e">
        <f t="shared" si="76"/>
        <v>#VALUE!</v>
      </c>
      <c r="F178" s="97" t="e">
        <f t="shared" si="76"/>
        <v>#VALUE!</v>
      </c>
      <c r="G178" s="97" t="e">
        <f t="shared" si="76"/>
        <v>#VALUE!</v>
      </c>
      <c r="H178" s="97">
        <f t="shared" si="76"/>
        <v>4.0863356440804965E-2</v>
      </c>
      <c r="I178" s="97">
        <f t="shared" si="76"/>
        <v>6.6896760735940308E-2</v>
      </c>
      <c r="J178" s="97">
        <f t="shared" si="76"/>
        <v>7.3419822110759592E-2</v>
      </c>
      <c r="K178" s="97" t="e">
        <f t="shared" si="76"/>
        <v>#VALUE!</v>
      </c>
      <c r="L178" s="97" t="e">
        <f t="shared" si="76"/>
        <v>#VALUE!</v>
      </c>
      <c r="M178" s="97" t="e">
        <f t="shared" si="76"/>
        <v>#VALUE!</v>
      </c>
    </row>
    <row r="179" spans="1:13" x14ac:dyDescent="0.35">
      <c r="A179" s="101" t="s">
        <v>169</v>
      </c>
      <c r="B179" s="97" t="e">
        <f t="shared" ref="B179:M179" si="77">(B147/B146)-1</f>
        <v>#VALUE!</v>
      </c>
      <c r="C179" s="97" t="e">
        <f t="shared" si="77"/>
        <v>#VALUE!</v>
      </c>
      <c r="D179" s="97" t="e">
        <f t="shared" si="77"/>
        <v>#VALUE!</v>
      </c>
      <c r="E179" s="97" t="e">
        <f t="shared" si="77"/>
        <v>#VALUE!</v>
      </c>
      <c r="F179" s="97" t="e">
        <f t="shared" si="77"/>
        <v>#VALUE!</v>
      </c>
      <c r="G179" s="97" t="e">
        <f t="shared" si="77"/>
        <v>#VALUE!</v>
      </c>
      <c r="H179" s="97">
        <f t="shared" si="77"/>
        <v>1.0816682665290012E-2</v>
      </c>
      <c r="I179" s="97">
        <f t="shared" si="77"/>
        <v>2.8557561562906342E-2</v>
      </c>
      <c r="J179" s="97">
        <f t="shared" si="77"/>
        <v>3.5502817031236145E-2</v>
      </c>
      <c r="K179" s="97" t="e">
        <f t="shared" si="77"/>
        <v>#VALUE!</v>
      </c>
      <c r="L179" s="97" t="e">
        <f t="shared" si="77"/>
        <v>#VALUE!</v>
      </c>
      <c r="M179" s="97" t="e">
        <f t="shared" si="77"/>
        <v>#VALUE!</v>
      </c>
    </row>
    <row r="180" spans="1:13" x14ac:dyDescent="0.35">
      <c r="A180" s="101" t="s">
        <v>170</v>
      </c>
      <c r="B180" s="97" t="e">
        <f t="shared" ref="B180:M180" si="78">(B148/B147)-1</f>
        <v>#VALUE!</v>
      </c>
      <c r="C180" s="97" t="e">
        <f t="shared" si="78"/>
        <v>#VALUE!</v>
      </c>
      <c r="D180" s="97" t="e">
        <f t="shared" si="78"/>
        <v>#VALUE!</v>
      </c>
      <c r="E180" s="97" t="e">
        <f t="shared" si="78"/>
        <v>#VALUE!</v>
      </c>
      <c r="F180" s="97" t="e">
        <f t="shared" si="78"/>
        <v>#VALUE!</v>
      </c>
      <c r="G180" s="97" t="e">
        <f t="shared" si="78"/>
        <v>#VALUE!</v>
      </c>
      <c r="H180" s="97">
        <f t="shared" si="78"/>
        <v>9.3693201940007631E-2</v>
      </c>
      <c r="I180" s="97">
        <f t="shared" si="78"/>
        <v>6.1992273644872808E-2</v>
      </c>
      <c r="J180" s="97">
        <f t="shared" si="78"/>
        <v>5.5641921215351609E-2</v>
      </c>
      <c r="K180" s="97" t="e">
        <f t="shared" si="78"/>
        <v>#VALUE!</v>
      </c>
      <c r="L180" s="97" t="e">
        <f t="shared" si="78"/>
        <v>#VALUE!</v>
      </c>
      <c r="M180" s="97" t="e">
        <f t="shared" si="78"/>
        <v>#VALUE!</v>
      </c>
    </row>
    <row r="181" spans="1:13" x14ac:dyDescent="0.35">
      <c r="A181" s="101" t="s">
        <v>171</v>
      </c>
      <c r="B181" s="97" t="e">
        <f t="shared" ref="B181:M181" si="79">(B149/B148)-1</f>
        <v>#VALUE!</v>
      </c>
      <c r="C181" s="97" t="e">
        <f t="shared" si="79"/>
        <v>#VALUE!</v>
      </c>
      <c r="D181" s="97" t="e">
        <f t="shared" si="79"/>
        <v>#VALUE!</v>
      </c>
      <c r="E181" s="97" t="e">
        <f t="shared" si="79"/>
        <v>#VALUE!</v>
      </c>
      <c r="F181" s="97" t="e">
        <f t="shared" si="79"/>
        <v>#VALUE!</v>
      </c>
      <c r="G181" s="97" t="e">
        <f t="shared" si="79"/>
        <v>#VALUE!</v>
      </c>
      <c r="H181" s="97">
        <f t="shared" si="79"/>
        <v>6.728722136410914E-2</v>
      </c>
      <c r="I181" s="97">
        <f t="shared" si="79"/>
        <v>4.2146479510482227E-2</v>
      </c>
      <c r="J181" s="97">
        <f t="shared" si="79"/>
        <v>4.4815369531676197E-2</v>
      </c>
      <c r="K181" s="97" t="e">
        <f t="shared" si="79"/>
        <v>#VALUE!</v>
      </c>
      <c r="L181" s="97" t="e">
        <f t="shared" si="79"/>
        <v>#VALUE!</v>
      </c>
      <c r="M181" s="97" t="e">
        <f t="shared" si="79"/>
        <v>#VALUE!</v>
      </c>
    </row>
    <row r="182" spans="1:13" x14ac:dyDescent="0.35">
      <c r="A182" s="101" t="s">
        <v>172</v>
      </c>
      <c r="B182" s="97" t="e">
        <f t="shared" ref="B182:M182" si="80">(B150/B149)-1</f>
        <v>#VALUE!</v>
      </c>
      <c r="C182" s="97" t="e">
        <f t="shared" si="80"/>
        <v>#VALUE!</v>
      </c>
      <c r="D182" s="97" t="e">
        <f t="shared" si="80"/>
        <v>#VALUE!</v>
      </c>
      <c r="E182" s="97" t="e">
        <f t="shared" si="80"/>
        <v>#VALUE!</v>
      </c>
      <c r="F182" s="97" t="e">
        <f t="shared" si="80"/>
        <v>#VALUE!</v>
      </c>
      <c r="G182" s="97" t="e">
        <f t="shared" si="80"/>
        <v>#VALUE!</v>
      </c>
      <c r="H182" s="97">
        <f t="shared" si="80"/>
        <v>-2.196662937955729E-3</v>
      </c>
      <c r="I182" s="97">
        <f t="shared" si="80"/>
        <v>-4.6188658588207643E-3</v>
      </c>
      <c r="J182" s="97">
        <f t="shared" si="80"/>
        <v>4.3780633986760797E-3</v>
      </c>
      <c r="K182" s="97" t="e">
        <f t="shared" si="80"/>
        <v>#VALUE!</v>
      </c>
      <c r="L182" s="97" t="e">
        <f t="shared" si="80"/>
        <v>#VALUE!</v>
      </c>
      <c r="M182" s="97" t="e">
        <f t="shared" si="80"/>
        <v>#VALUE!</v>
      </c>
    </row>
    <row r="183" spans="1:13" x14ac:dyDescent="0.35">
      <c r="A183" s="101" t="s">
        <v>173</v>
      </c>
      <c r="B183" s="97" t="e">
        <f t="shared" ref="B183:M183" si="81">(B151/B150)-1</f>
        <v>#VALUE!</v>
      </c>
      <c r="C183" s="97" t="e">
        <f t="shared" si="81"/>
        <v>#VALUE!</v>
      </c>
      <c r="D183" s="97" t="e">
        <f t="shared" si="81"/>
        <v>#VALUE!</v>
      </c>
      <c r="E183" s="97" t="e">
        <f t="shared" si="81"/>
        <v>#VALUE!</v>
      </c>
      <c r="F183" s="97" t="e">
        <f t="shared" si="81"/>
        <v>#VALUE!</v>
      </c>
      <c r="G183" s="97" t="e">
        <f t="shared" si="81"/>
        <v>#VALUE!</v>
      </c>
      <c r="H183" s="97">
        <f t="shared" si="81"/>
        <v>1.121837181959684E-3</v>
      </c>
      <c r="I183" s="97">
        <f t="shared" si="81"/>
        <v>1.1591203214531776E-2</v>
      </c>
      <c r="J183" s="97">
        <f t="shared" si="81"/>
        <v>7.830571114983309E-3</v>
      </c>
      <c r="K183" s="97" t="e">
        <f t="shared" si="81"/>
        <v>#VALUE!</v>
      </c>
      <c r="L183" s="97" t="e">
        <f t="shared" si="81"/>
        <v>#VALUE!</v>
      </c>
      <c r="M183" s="97" t="e">
        <f t="shared" si="81"/>
        <v>#VALUE!</v>
      </c>
    </row>
    <row r="184" spans="1:13" x14ac:dyDescent="0.35">
      <c r="A184" s="101" t="s">
        <v>233</v>
      </c>
      <c r="B184" s="97" t="e">
        <f t="shared" ref="B184:M184" si="82">(B152/B151)-1</f>
        <v>#VALUE!</v>
      </c>
      <c r="C184" s="97" t="e">
        <f t="shared" si="82"/>
        <v>#VALUE!</v>
      </c>
      <c r="D184" s="97" t="e">
        <f t="shared" si="82"/>
        <v>#VALUE!</v>
      </c>
      <c r="E184" s="97" t="e">
        <f t="shared" si="82"/>
        <v>#VALUE!</v>
      </c>
      <c r="F184" s="97" t="e">
        <f t="shared" si="82"/>
        <v>#VALUE!</v>
      </c>
      <c r="G184" s="97" t="e">
        <f t="shared" si="82"/>
        <v>#VALUE!</v>
      </c>
      <c r="H184" s="97">
        <f t="shared" si="82"/>
        <v>2.6968444598965302E-2</v>
      </c>
      <c r="I184" s="97">
        <f t="shared" si="82"/>
        <v>3.6675628475490329E-2</v>
      </c>
      <c r="J184" s="97">
        <f t="shared" si="82"/>
        <v>3.1482183015892451E-2</v>
      </c>
      <c r="K184" s="97" t="e">
        <f t="shared" si="82"/>
        <v>#VALUE!</v>
      </c>
      <c r="L184" s="97" t="e">
        <f t="shared" si="82"/>
        <v>#VALUE!</v>
      </c>
      <c r="M184" s="97" t="e">
        <f t="shared" si="82"/>
        <v>#VALUE!</v>
      </c>
    </row>
    <row r="185" spans="1:13" x14ac:dyDescent="0.35">
      <c r="A185" s="101" t="s">
        <v>263</v>
      </c>
      <c r="B185" s="97" t="e">
        <f t="shared" ref="B185:M185" si="83">(B153/B152)-1</f>
        <v>#VALUE!</v>
      </c>
      <c r="C185" s="97" t="e">
        <f t="shared" si="83"/>
        <v>#VALUE!</v>
      </c>
      <c r="D185" s="97" t="e">
        <f t="shared" si="83"/>
        <v>#VALUE!</v>
      </c>
      <c r="E185" s="97" t="e">
        <f t="shared" si="83"/>
        <v>#VALUE!</v>
      </c>
      <c r="F185" s="97" t="e">
        <f t="shared" si="83"/>
        <v>#VALUE!</v>
      </c>
      <c r="G185" s="97" t="e">
        <f t="shared" si="83"/>
        <v>#VALUE!</v>
      </c>
      <c r="H185" s="97">
        <f t="shared" si="83"/>
        <v>-0.63149419887899105</v>
      </c>
      <c r="I185" s="97">
        <f t="shared" si="83"/>
        <v>-0.57666349389279969</v>
      </c>
      <c r="J185" s="97">
        <f t="shared" si="83"/>
        <v>-0.6145856196531384</v>
      </c>
      <c r="K185" s="97" t="e">
        <f t="shared" si="83"/>
        <v>#VALUE!</v>
      </c>
      <c r="L185" s="97" t="e">
        <f t="shared" si="83"/>
        <v>#VALUE!</v>
      </c>
      <c r="M185" s="97" t="e">
        <f t="shared" si="83"/>
        <v>#VALUE!</v>
      </c>
    </row>
    <row r="186" spans="1:13" x14ac:dyDescent="0.35">
      <c r="A186" s="101" t="s">
        <v>312</v>
      </c>
      <c r="B186" s="97" t="e">
        <f t="shared" ref="B186:M186" si="84">(B154/B153)-1</f>
        <v>#VALUE!</v>
      </c>
      <c r="C186" s="97" t="e">
        <f t="shared" si="84"/>
        <v>#VALUE!</v>
      </c>
      <c r="D186" s="97" t="e">
        <f t="shared" si="84"/>
        <v>#VALUE!</v>
      </c>
      <c r="E186" s="97" t="e">
        <f t="shared" si="84"/>
        <v>#VALUE!</v>
      </c>
      <c r="F186" s="97" t="e">
        <f t="shared" si="84"/>
        <v>#VALUE!</v>
      </c>
      <c r="G186" s="97" t="e">
        <f t="shared" si="84"/>
        <v>#VALUE!</v>
      </c>
      <c r="H186" s="97">
        <f t="shared" si="84"/>
        <v>1.0755880146170265</v>
      </c>
      <c r="I186" s="97">
        <f t="shared" si="84"/>
        <v>0.9097334925288163</v>
      </c>
      <c r="J186" s="97">
        <f t="shared" si="84"/>
        <v>1.0730260945101517</v>
      </c>
      <c r="K186" s="97" t="e">
        <f t="shared" si="84"/>
        <v>#VALUE!</v>
      </c>
      <c r="L186" s="97" t="e">
        <f t="shared" si="84"/>
        <v>#VALUE!</v>
      </c>
      <c r="M186" s="97" t="e">
        <f t="shared" si="84"/>
        <v>#VALUE!</v>
      </c>
    </row>
    <row r="187" spans="1:13" x14ac:dyDescent="0.35">
      <c r="A187" s="101" t="s">
        <v>340</v>
      </c>
      <c r="B187" s="97" t="e">
        <f t="shared" ref="B187:M187" si="85">(B155/B154)-1</f>
        <v>#VALUE!</v>
      </c>
      <c r="C187" s="97" t="e">
        <f t="shared" si="85"/>
        <v>#VALUE!</v>
      </c>
      <c r="D187" s="97" t="e">
        <f t="shared" si="85"/>
        <v>#VALUE!</v>
      </c>
      <c r="E187" s="97" t="e">
        <f t="shared" si="85"/>
        <v>#VALUE!</v>
      </c>
      <c r="F187" s="97" t="e">
        <f t="shared" si="85"/>
        <v>#VALUE!</v>
      </c>
      <c r="G187" s="97" t="e">
        <f t="shared" si="85"/>
        <v>#VALUE!</v>
      </c>
      <c r="H187" s="97">
        <f t="shared" si="85"/>
        <v>0.26159194539909958</v>
      </c>
      <c r="I187" s="97">
        <f t="shared" si="85"/>
        <v>0.19051843241353494</v>
      </c>
      <c r="J187" s="97">
        <f t="shared" si="85"/>
        <v>0.19816725318673578</v>
      </c>
      <c r="K187" s="97" t="e">
        <f t="shared" si="85"/>
        <v>#VALUE!</v>
      </c>
      <c r="L187" s="97" t="e">
        <f t="shared" si="85"/>
        <v>#VALUE!</v>
      </c>
      <c r="M187" s="97" t="e">
        <f t="shared" si="85"/>
        <v>#VALUE!</v>
      </c>
    </row>
    <row r="188" spans="1:13" x14ac:dyDescent="0.35">
      <c r="A188" s="101" t="s">
        <v>341</v>
      </c>
      <c r="B188" s="97" t="e">
        <f t="shared" ref="B188:M188" si="86">(B156/B155)-1</f>
        <v>#VALUE!</v>
      </c>
      <c r="C188" s="97" t="e">
        <f t="shared" si="86"/>
        <v>#VALUE!</v>
      </c>
      <c r="D188" s="97" t="e">
        <f t="shared" si="86"/>
        <v>#VALUE!</v>
      </c>
      <c r="E188" s="97" t="e">
        <f t="shared" si="86"/>
        <v>#VALUE!</v>
      </c>
      <c r="F188" s="97" t="e">
        <f t="shared" si="86"/>
        <v>#VALUE!</v>
      </c>
      <c r="G188" s="97" t="e">
        <f t="shared" si="86"/>
        <v>#VALUE!</v>
      </c>
      <c r="H188" s="97">
        <f t="shared" si="86"/>
        <v>1.1237748447736395E-2</v>
      </c>
      <c r="I188" s="97">
        <f t="shared" si="86"/>
        <v>1.5552487835082784E-2</v>
      </c>
      <c r="J188" s="97">
        <f t="shared" si="86"/>
        <v>2.5285603267222623E-2</v>
      </c>
      <c r="K188" s="97" t="e">
        <f t="shared" si="86"/>
        <v>#VALUE!</v>
      </c>
      <c r="L188" s="97" t="e">
        <f t="shared" si="86"/>
        <v>#VALUE!</v>
      </c>
      <c r="M188" s="97" t="e">
        <f t="shared" si="86"/>
        <v>#VALUE!</v>
      </c>
    </row>
    <row r="189" spans="1:13" x14ac:dyDescent="0.35">
      <c r="A189" s="101" t="s">
        <v>370</v>
      </c>
      <c r="B189" s="97" t="e">
        <f t="shared" ref="B189:M189" si="87">(B157/B156)-1</f>
        <v>#VALUE!</v>
      </c>
      <c r="C189" s="97" t="e">
        <f t="shared" si="87"/>
        <v>#VALUE!</v>
      </c>
      <c r="D189" s="97" t="e">
        <f t="shared" si="87"/>
        <v>#VALUE!</v>
      </c>
      <c r="E189" s="97" t="e">
        <f t="shared" si="87"/>
        <v>#VALUE!</v>
      </c>
      <c r="F189" s="97" t="e">
        <f t="shared" si="87"/>
        <v>#VALUE!</v>
      </c>
      <c r="G189" s="97" t="e">
        <f t="shared" si="87"/>
        <v>#VALUE!</v>
      </c>
      <c r="H189" s="97">
        <f t="shared" si="87"/>
        <v>1.1201952335928578E-3</v>
      </c>
      <c r="I189" s="97">
        <f t="shared" si="87"/>
        <v>-3.4430305403707617E-3</v>
      </c>
      <c r="J189" s="97">
        <f t="shared" si="87"/>
        <v>1.6827817273941115E-3</v>
      </c>
      <c r="K189" s="97" t="e">
        <f t="shared" si="87"/>
        <v>#VALUE!</v>
      </c>
      <c r="L189" s="97" t="e">
        <f t="shared" si="87"/>
        <v>#VALUE!</v>
      </c>
      <c r="M189" s="97" t="e">
        <f t="shared" si="87"/>
        <v>#VALUE!</v>
      </c>
    </row>
    <row r="190" spans="1:13" x14ac:dyDescent="0.35">
      <c r="A190" s="101" t="s">
        <v>388</v>
      </c>
      <c r="B190" s="97" t="e">
        <f t="shared" ref="B190:M190" si="88">(B158/B157)-1</f>
        <v>#VALUE!</v>
      </c>
      <c r="C190" s="97" t="e">
        <f t="shared" si="88"/>
        <v>#VALUE!</v>
      </c>
      <c r="D190" s="97" t="e">
        <f t="shared" si="88"/>
        <v>#VALUE!</v>
      </c>
      <c r="E190" s="97" t="e">
        <f t="shared" si="88"/>
        <v>#VALUE!</v>
      </c>
      <c r="F190" s="97" t="e">
        <f t="shared" si="88"/>
        <v>#VALUE!</v>
      </c>
      <c r="G190" s="97" t="e">
        <f t="shared" si="88"/>
        <v>#VALUE!</v>
      </c>
      <c r="H190" s="97">
        <f t="shared" si="88"/>
        <v>3.9654139197815352E-2</v>
      </c>
      <c r="I190" s="97">
        <f t="shared" si="88"/>
        <v>3.4080264761917389E-2</v>
      </c>
      <c r="J190" s="97">
        <f t="shared" si="88"/>
        <v>2.8700211916249385E-2</v>
      </c>
      <c r="K190" s="97" t="e">
        <f t="shared" si="88"/>
        <v>#VALUE!</v>
      </c>
      <c r="L190" s="97" t="e">
        <f t="shared" si="88"/>
        <v>#VALUE!</v>
      </c>
      <c r="M190" s="97" t="e">
        <f t="shared" si="88"/>
        <v>#VALUE!</v>
      </c>
    </row>
    <row r="192" spans="1:13" x14ac:dyDescent="0.35">
      <c r="B192" s="93"/>
    </row>
    <row r="193" spans="1:10" x14ac:dyDescent="0.35">
      <c r="B193" s="102"/>
      <c r="C193" s="102"/>
      <c r="D193" s="102"/>
      <c r="E193" s="102"/>
    </row>
    <row r="194" spans="1:10" ht="15" customHeight="1" x14ac:dyDescent="0.35">
      <c r="A194" s="103" t="s">
        <v>213</v>
      </c>
      <c r="B194" s="104" t="s">
        <v>342</v>
      </c>
      <c r="C194" s="105" t="s">
        <v>420</v>
      </c>
      <c r="D194" s="103" t="s">
        <v>134</v>
      </c>
      <c r="E194" s="104" t="s">
        <v>313</v>
      </c>
      <c r="F194" s="105" t="s">
        <v>418</v>
      </c>
      <c r="G194" s="103" t="s">
        <v>134</v>
      </c>
      <c r="H194" s="106" t="s">
        <v>343</v>
      </c>
      <c r="I194" s="105" t="s">
        <v>419</v>
      </c>
      <c r="J194" s="106" t="s">
        <v>134</v>
      </c>
    </row>
    <row r="195" spans="1:10" x14ac:dyDescent="0.35">
      <c r="A195" s="107" t="s">
        <v>190</v>
      </c>
      <c r="B195" s="102" t="str">
        <f t="shared" ref="B195:B208" si="89">CONCATENATE($C$194,A195)</f>
        <v>OCT.02</v>
      </c>
      <c r="C195" s="227">
        <f>+K7</f>
        <v>3001711</v>
      </c>
      <c r="D195" s="109">
        <f t="shared" ref="D195:D218" si="90">+K39</f>
        <v>-2.1609773110257136E-2</v>
      </c>
      <c r="E195" s="102" t="str">
        <f t="shared" ref="E195:E207" si="91">CONCATENATE($F$194,A195)</f>
        <v>ENE-OCT.02</v>
      </c>
      <c r="F195" s="108">
        <f t="shared" ref="F195:F218" si="92">+K71</f>
        <v>31643792</v>
      </c>
      <c r="G195" s="109">
        <f t="shared" ref="G195:G218" si="93">+K103</f>
        <v>-2.3576092895984946E-3</v>
      </c>
      <c r="H195" s="102" t="str">
        <f>CONCATENATE($I$194,A195)</f>
        <v>JUL-OCT.02</v>
      </c>
      <c r="I195" s="108">
        <f t="shared" ref="I195:I217" si="94">+J135</f>
        <v>12530036</v>
      </c>
      <c r="J195" s="110">
        <f t="shared" ref="J195:J218" si="95">+J167</f>
        <v>2.4011153762228954E-2</v>
      </c>
    </row>
    <row r="196" spans="1:10" x14ac:dyDescent="0.35">
      <c r="A196" s="107" t="s">
        <v>191</v>
      </c>
      <c r="B196" s="102" t="str">
        <f t="shared" si="89"/>
        <v>OCT.03</v>
      </c>
      <c r="C196" s="227">
        <f t="shared" ref="C196:C218" si="96">+K8</f>
        <v>3168127</v>
      </c>
      <c r="D196" s="109">
        <f t="shared" si="90"/>
        <v>5.5440380502986386E-2</v>
      </c>
      <c r="E196" s="102" t="str">
        <f t="shared" si="91"/>
        <v>ENE-OCT.03</v>
      </c>
      <c r="F196" s="108">
        <f t="shared" si="92"/>
        <v>32996867</v>
      </c>
      <c r="G196" s="109">
        <f t="shared" si="93"/>
        <v>4.275957192488189E-2</v>
      </c>
      <c r="H196" s="102" t="str">
        <f t="shared" ref="H196:H207" si="97">CONCATENATE($I$194,A196)</f>
        <v>JUL-OCT.03</v>
      </c>
      <c r="I196" s="108">
        <f t="shared" si="94"/>
        <v>13101271</v>
      </c>
      <c r="J196" s="110">
        <f t="shared" si="95"/>
        <v>4.5589254492165887E-2</v>
      </c>
    </row>
    <row r="197" spans="1:10" x14ac:dyDescent="0.35">
      <c r="A197" s="107" t="s">
        <v>192</v>
      </c>
      <c r="B197" s="102" t="str">
        <f t="shared" si="89"/>
        <v>OCT.04</v>
      </c>
      <c r="C197" s="227">
        <f t="shared" si="96"/>
        <v>3445516</v>
      </c>
      <c r="D197" s="109">
        <f t="shared" si="90"/>
        <v>8.7556149106396308E-2</v>
      </c>
      <c r="E197" s="102" t="str">
        <f t="shared" si="91"/>
        <v>ENE-OCT.04</v>
      </c>
      <c r="F197" s="108">
        <f t="shared" si="92"/>
        <v>34623961</v>
      </c>
      <c r="G197" s="109">
        <f t="shared" si="93"/>
        <v>4.9310560302588735E-2</v>
      </c>
      <c r="H197" s="102" t="str">
        <f t="shared" si="97"/>
        <v>JUL-OCT.04</v>
      </c>
      <c r="I197" s="108">
        <f t="shared" si="94"/>
        <v>13785110</v>
      </c>
      <c r="J197" s="110">
        <f t="shared" si="95"/>
        <v>5.2196386136887041E-2</v>
      </c>
    </row>
    <row r="198" spans="1:10" x14ac:dyDescent="0.35">
      <c r="A198" s="107" t="s">
        <v>193</v>
      </c>
      <c r="B198" s="102" t="str">
        <f t="shared" si="89"/>
        <v>OCT.05</v>
      </c>
      <c r="C198" s="227">
        <f t="shared" si="96"/>
        <v>3628419</v>
      </c>
      <c r="D198" s="109">
        <f t="shared" si="90"/>
        <v>5.3084356595644921E-2</v>
      </c>
      <c r="E198" s="102" t="str">
        <f t="shared" si="91"/>
        <v>ENE-OCT.05</v>
      </c>
      <c r="F198" s="108">
        <f t="shared" si="92"/>
        <v>37034658</v>
      </c>
      <c r="G198" s="109">
        <f t="shared" si="93"/>
        <v>6.9625107306469092E-2</v>
      </c>
      <c r="H198" s="102" t="str">
        <f t="shared" si="97"/>
        <v>JUL-OCT.05</v>
      </c>
      <c r="I198" s="108">
        <f t="shared" si="94"/>
        <v>15050634</v>
      </c>
      <c r="J198" s="110">
        <f t="shared" si="95"/>
        <v>9.1803692534916381E-2</v>
      </c>
    </row>
    <row r="199" spans="1:10" x14ac:dyDescent="0.35">
      <c r="A199" s="107" t="s">
        <v>194</v>
      </c>
      <c r="B199" s="102" t="str">
        <f t="shared" si="89"/>
        <v>OCT.06</v>
      </c>
      <c r="C199" s="227">
        <f t="shared" si="96"/>
        <v>3762028</v>
      </c>
      <c r="D199" s="109">
        <f t="shared" si="90"/>
        <v>6.1413096532573652E-2</v>
      </c>
      <c r="E199" s="102" t="str">
        <f t="shared" si="91"/>
        <v>ENE-OCT.06</v>
      </c>
      <c r="F199" s="108">
        <f t="shared" si="92"/>
        <v>39242823</v>
      </c>
      <c r="G199" s="109">
        <f t="shared" si="93"/>
        <v>3.8566531509171886E-2</v>
      </c>
      <c r="H199" s="102" t="str">
        <f t="shared" si="97"/>
        <v>JUL-OCT.06</v>
      </c>
      <c r="I199" s="108">
        <f t="shared" si="94"/>
        <v>15780392</v>
      </c>
      <c r="J199" s="110">
        <f t="shared" si="95"/>
        <v>4.8486861085054622E-2</v>
      </c>
    </row>
    <row r="200" spans="1:10" x14ac:dyDescent="0.35">
      <c r="A200" s="107" t="s">
        <v>195</v>
      </c>
      <c r="B200" s="102" t="str">
        <f t="shared" si="89"/>
        <v>OCT.07</v>
      </c>
      <c r="C200" s="227">
        <f t="shared" si="96"/>
        <v>3855464</v>
      </c>
      <c r="D200" s="109">
        <f t="shared" si="90"/>
        <v>2.4836604086944547E-2</v>
      </c>
      <c r="E200" s="102" t="str">
        <f t="shared" si="91"/>
        <v>ENE-OCT.07</v>
      </c>
      <c r="F200" s="108">
        <f t="shared" si="92"/>
        <v>39965584</v>
      </c>
      <c r="G200" s="109">
        <f t="shared" si="93"/>
        <v>1.841766072741513E-2</v>
      </c>
      <c r="H200" s="102" t="str">
        <f t="shared" si="97"/>
        <v>JUL-OCT.07</v>
      </c>
      <c r="I200" s="108">
        <f t="shared" si="94"/>
        <v>16161965</v>
      </c>
      <c r="J200" s="110">
        <f t="shared" si="95"/>
        <v>2.4180197804972048E-2</v>
      </c>
    </row>
    <row r="201" spans="1:10" x14ac:dyDescent="0.35">
      <c r="A201" s="107" t="s">
        <v>196</v>
      </c>
      <c r="B201" s="102" t="str">
        <f t="shared" si="89"/>
        <v>OCT.08</v>
      </c>
      <c r="C201" s="227">
        <f t="shared" si="96"/>
        <v>3609583</v>
      </c>
      <c r="D201" s="109">
        <f t="shared" si="90"/>
        <v>-6.3774684447838181E-2</v>
      </c>
      <c r="E201" s="102" t="str">
        <f t="shared" si="91"/>
        <v>ENE-OCT.08</v>
      </c>
      <c r="F201" s="108">
        <f t="shared" si="92"/>
        <v>40075301</v>
      </c>
      <c r="G201" s="109">
        <f t="shared" si="93"/>
        <v>2.7452870449735656E-3</v>
      </c>
      <c r="H201" s="102" t="str">
        <f t="shared" si="97"/>
        <v>JUL-OCT.08</v>
      </c>
      <c r="I201" s="108">
        <f t="shared" si="94"/>
        <v>16245213</v>
      </c>
      <c r="J201" s="110">
        <f t="shared" si="95"/>
        <v>5.1508588219315588E-3</v>
      </c>
    </row>
    <row r="202" spans="1:10" x14ac:dyDescent="0.35">
      <c r="A202" s="107" t="s">
        <v>197</v>
      </c>
      <c r="B202" s="102" t="str">
        <f t="shared" si="89"/>
        <v>OCT.09</v>
      </c>
      <c r="C202" s="227">
        <f t="shared" si="96"/>
        <v>3456797</v>
      </c>
      <c r="D202" s="109">
        <f t="shared" si="90"/>
        <v>-4.2327881087649177E-2</v>
      </c>
      <c r="E202" s="102" t="str">
        <f t="shared" si="91"/>
        <v>ENE-OCT.09</v>
      </c>
      <c r="F202" s="108">
        <f t="shared" si="92"/>
        <v>36884195</v>
      </c>
      <c r="G202" s="109">
        <f t="shared" si="93"/>
        <v>-7.9627748772242546E-2</v>
      </c>
      <c r="H202" s="102" t="str">
        <f t="shared" si="97"/>
        <v>JUL-OCT.09</v>
      </c>
      <c r="I202" s="108">
        <f t="shared" si="94"/>
        <v>15510606</v>
      </c>
      <c r="J202" s="110">
        <f t="shared" si="95"/>
        <v>-4.5219905703914098E-2</v>
      </c>
    </row>
    <row r="203" spans="1:10" x14ac:dyDescent="0.35">
      <c r="A203" s="107" t="s">
        <v>198</v>
      </c>
      <c r="B203" s="102" t="str">
        <f t="shared" si="89"/>
        <v>OCT.10</v>
      </c>
      <c r="C203" s="227">
        <f t="shared" si="96"/>
        <v>3610223</v>
      </c>
      <c r="D203" s="109">
        <f t="shared" si="90"/>
        <v>4.4383861707818051E-2</v>
      </c>
      <c r="E203" s="102" t="str">
        <f t="shared" si="91"/>
        <v>ENE-OCT.10</v>
      </c>
      <c r="F203" s="108">
        <f t="shared" si="92"/>
        <v>37141274</v>
      </c>
      <c r="G203" s="109">
        <f t="shared" si="93"/>
        <v>6.9698959134121274E-3</v>
      </c>
      <c r="H203" s="102" t="str">
        <f t="shared" si="97"/>
        <v>JUL-OCT.10</v>
      </c>
      <c r="I203" s="108">
        <f t="shared" si="94"/>
        <v>15852014</v>
      </c>
      <c r="J203" s="110">
        <f t="shared" si="95"/>
        <v>2.2011261197660392E-2</v>
      </c>
    </row>
    <row r="204" spans="1:10" x14ac:dyDescent="0.35">
      <c r="A204" s="107" t="s">
        <v>199</v>
      </c>
      <c r="B204" s="102" t="str">
        <f t="shared" si="89"/>
        <v>OCT.11</v>
      </c>
      <c r="C204" s="227">
        <f t="shared" si="96"/>
        <v>3593556</v>
      </c>
      <c r="D204" s="109">
        <f t="shared" si="90"/>
        <v>-4.6166123256098368E-3</v>
      </c>
      <c r="E204" s="102" t="str">
        <f t="shared" si="91"/>
        <v>ENE-OCT.11</v>
      </c>
      <c r="F204" s="108">
        <f t="shared" si="92"/>
        <v>38507617</v>
      </c>
      <c r="G204" s="109">
        <f t="shared" si="93"/>
        <v>3.6787725698369966E-2</v>
      </c>
      <c r="H204" s="102" t="str">
        <f t="shared" si="97"/>
        <v>JUL-OCT.11</v>
      </c>
      <c r="I204" s="108">
        <f t="shared" si="94"/>
        <v>16216884</v>
      </c>
      <c r="J204" s="110">
        <f t="shared" si="95"/>
        <v>2.3017264557046113E-2</v>
      </c>
    </row>
    <row r="205" spans="1:10" x14ac:dyDescent="0.35">
      <c r="A205" s="107" t="s">
        <v>200</v>
      </c>
      <c r="B205" s="102" t="str">
        <f t="shared" si="89"/>
        <v>OCT.12</v>
      </c>
      <c r="C205" s="227">
        <f t="shared" si="96"/>
        <v>3427587</v>
      </c>
      <c r="D205" s="109">
        <f t="shared" si="90"/>
        <v>-4.6185171456907814E-2</v>
      </c>
      <c r="E205" s="102" t="str">
        <f t="shared" si="91"/>
        <v>ENE-OCT.12</v>
      </c>
      <c r="F205" s="108">
        <f t="shared" si="92"/>
        <v>37789441</v>
      </c>
      <c r="G205" s="109">
        <f t="shared" si="93"/>
        <v>-1.8650232238468512E-2</v>
      </c>
      <c r="H205" s="102" t="str">
        <f t="shared" si="97"/>
        <v>JUL-OCT.12</v>
      </c>
      <c r="I205" s="108">
        <f t="shared" si="94"/>
        <v>15928001</v>
      </c>
      <c r="J205" s="110">
        <f t="shared" si="95"/>
        <v>-1.7813718097755449E-2</v>
      </c>
    </row>
    <row r="206" spans="1:10" x14ac:dyDescent="0.35">
      <c r="A206" s="107" t="s">
        <v>201</v>
      </c>
      <c r="B206" s="102" t="str">
        <f t="shared" si="89"/>
        <v>OCT.13</v>
      </c>
      <c r="C206" s="227">
        <f t="shared" si="96"/>
        <v>3742532</v>
      </c>
      <c r="D206" s="109">
        <f t="shared" si="90"/>
        <v>9.188534091184275E-2</v>
      </c>
      <c r="E206" s="102" t="str">
        <f t="shared" si="91"/>
        <v>ENE-OCT.13</v>
      </c>
      <c r="F206" s="108">
        <f t="shared" si="92"/>
        <v>39300345</v>
      </c>
      <c r="G206" s="109">
        <f t="shared" si="93"/>
        <v>3.9982173856448311E-2</v>
      </c>
      <c r="H206" s="102" t="str">
        <f t="shared" si="97"/>
        <v>JUL-OCT.13</v>
      </c>
      <c r="I206" s="108">
        <f t="shared" si="94"/>
        <v>17097432</v>
      </c>
      <c r="J206" s="110">
        <f t="shared" si="95"/>
        <v>7.3419822110759592E-2</v>
      </c>
    </row>
    <row r="207" spans="1:10" x14ac:dyDescent="0.35">
      <c r="A207" s="107" t="s">
        <v>202</v>
      </c>
      <c r="B207" s="102" t="str">
        <f t="shared" si="89"/>
        <v>OCT.14</v>
      </c>
      <c r="C207" s="227">
        <f t="shared" si="96"/>
        <v>4009987</v>
      </c>
      <c r="D207" s="109">
        <f t="shared" si="90"/>
        <v>7.1463650811803392E-2</v>
      </c>
      <c r="E207" s="102" t="str">
        <f t="shared" si="91"/>
        <v>ENE-OCT.14</v>
      </c>
      <c r="F207" s="108">
        <f t="shared" si="92"/>
        <v>41028373</v>
      </c>
      <c r="G207" s="109">
        <f t="shared" si="93"/>
        <v>4.3969792122690032E-2</v>
      </c>
      <c r="H207" s="102" t="str">
        <f t="shared" si="97"/>
        <v>JUL-OCT.14</v>
      </c>
      <c r="I207" s="108">
        <f t="shared" si="94"/>
        <v>17704439</v>
      </c>
      <c r="J207" s="110">
        <f t="shared" si="95"/>
        <v>3.5502817031236145E-2</v>
      </c>
    </row>
    <row r="208" spans="1:10" x14ac:dyDescent="0.35">
      <c r="A208" s="107" t="s">
        <v>216</v>
      </c>
      <c r="B208" s="102" t="str">
        <f t="shared" si="89"/>
        <v>OCT.15</v>
      </c>
      <c r="C208" s="227">
        <f t="shared" si="96"/>
        <v>4293966</v>
      </c>
      <c r="D208" s="109">
        <f t="shared" si="90"/>
        <v>7.0817935319989811E-2</v>
      </c>
      <c r="E208" s="102" t="str">
        <f t="shared" ref="E208:E215" si="98">CONCATENATE($F$194,A208)</f>
        <v>ENE-OCT.15</v>
      </c>
      <c r="F208" s="108">
        <f t="shared" si="92"/>
        <v>43396451</v>
      </c>
      <c r="G208" s="109">
        <f t="shared" si="93"/>
        <v>5.7718057696316549E-2</v>
      </c>
      <c r="H208" s="102" t="str">
        <f t="shared" ref="H208:H215" si="99">CONCATENATE($I$194,A208)</f>
        <v>JUL-OCT.15</v>
      </c>
      <c r="I208" s="108">
        <f t="shared" si="94"/>
        <v>18689548</v>
      </c>
      <c r="J208" s="110">
        <f t="shared" si="95"/>
        <v>5.5641921215351609E-2</v>
      </c>
    </row>
    <row r="209" spans="1:10" x14ac:dyDescent="0.35">
      <c r="A209" s="107" t="s">
        <v>217</v>
      </c>
      <c r="B209" s="102" t="str">
        <f t="shared" ref="B209:B215" si="100">CONCATENATE($C$194,A209)</f>
        <v>OCT.16</v>
      </c>
      <c r="C209" s="227">
        <f t="shared" si="96"/>
        <v>4848164</v>
      </c>
      <c r="D209" s="109">
        <f t="shared" si="90"/>
        <v>0.12906436613610817</v>
      </c>
      <c r="E209" s="102" t="str">
        <f t="shared" si="98"/>
        <v>ENE-OCT.16</v>
      </c>
      <c r="F209" s="108">
        <f t="shared" si="92"/>
        <v>46878511</v>
      </c>
      <c r="G209" s="109">
        <f t="shared" si="93"/>
        <v>8.0238358662094278E-2</v>
      </c>
      <c r="H209" s="102" t="str">
        <f t="shared" si="99"/>
        <v>JUL-OCT.16</v>
      </c>
      <c r="I209" s="108">
        <f t="shared" si="94"/>
        <v>19527127</v>
      </c>
      <c r="J209" s="110">
        <f t="shared" si="95"/>
        <v>4.4815369531676197E-2</v>
      </c>
    </row>
    <row r="210" spans="1:10" x14ac:dyDescent="0.35">
      <c r="A210" s="107" t="s">
        <v>218</v>
      </c>
      <c r="B210" s="102" t="str">
        <f t="shared" si="100"/>
        <v>OCT.17</v>
      </c>
      <c r="C210" s="227">
        <f t="shared" si="96"/>
        <v>4923433</v>
      </c>
      <c r="D210" s="109">
        <f t="shared" si="90"/>
        <v>1.5525258633990013E-2</v>
      </c>
      <c r="E210" s="102" t="str">
        <f t="shared" si="98"/>
        <v>ENE-OCT.17</v>
      </c>
      <c r="F210" s="108">
        <f t="shared" si="92"/>
        <v>47668033</v>
      </c>
      <c r="G210" s="109">
        <f t="shared" si="93"/>
        <v>1.6841874521142497E-2</v>
      </c>
      <c r="H210" s="102" t="str">
        <f t="shared" si="99"/>
        <v>JUL-OCT.17</v>
      </c>
      <c r="I210" s="108">
        <f t="shared" si="94"/>
        <v>19612618</v>
      </c>
      <c r="J210" s="110">
        <f t="shared" si="95"/>
        <v>4.3780633986760797E-3</v>
      </c>
    </row>
    <row r="211" spans="1:10" x14ac:dyDescent="0.35">
      <c r="A211" s="107" t="s">
        <v>219</v>
      </c>
      <c r="B211" s="102" t="str">
        <f t="shared" si="100"/>
        <v>OCT.18</v>
      </c>
      <c r="C211" s="227">
        <f t="shared" si="96"/>
        <v>4871026</v>
      </c>
      <c r="D211" s="109">
        <f t="shared" si="90"/>
        <v>-1.064440198536265E-2</v>
      </c>
      <c r="E211" s="102" t="str">
        <f t="shared" si="98"/>
        <v>ENE-OCT.18</v>
      </c>
      <c r="F211" s="108">
        <f t="shared" si="92"/>
        <v>48138677</v>
      </c>
      <c r="G211" s="109">
        <f t="shared" si="93"/>
        <v>9.8733673361348639E-3</v>
      </c>
      <c r="H211" s="102" t="str">
        <f t="shared" si="99"/>
        <v>JUL-OCT.18</v>
      </c>
      <c r="I211" s="108">
        <f t="shared" si="94"/>
        <v>19766196</v>
      </c>
      <c r="J211" s="110">
        <f t="shared" si="95"/>
        <v>7.830571114983309E-3</v>
      </c>
    </row>
    <row r="212" spans="1:10" x14ac:dyDescent="0.35">
      <c r="A212" s="107" t="s">
        <v>232</v>
      </c>
      <c r="B212" s="102" t="str">
        <f t="shared" si="100"/>
        <v>OCT.19</v>
      </c>
      <c r="C212" s="227">
        <f t="shared" si="96"/>
        <v>4788946</v>
      </c>
      <c r="D212" s="109">
        <f t="shared" si="90"/>
        <v>-1.6850659388802258E-2</v>
      </c>
      <c r="E212" s="102" t="str">
        <f t="shared" si="98"/>
        <v>ENE-OCT.19</v>
      </c>
      <c r="F212" s="108">
        <f t="shared" si="92"/>
        <v>49582204</v>
      </c>
      <c r="G212" s="109">
        <f t="shared" si="93"/>
        <v>2.9986844050575057E-2</v>
      </c>
      <c r="H212" s="102" t="str">
        <f t="shared" si="99"/>
        <v>JUL-OCT.19</v>
      </c>
      <c r="I212" s="108">
        <f t="shared" si="94"/>
        <v>20388479</v>
      </c>
      <c r="J212" s="110">
        <f t="shared" si="95"/>
        <v>3.1482183015892451E-2</v>
      </c>
    </row>
    <row r="213" spans="1:10" x14ac:dyDescent="0.35">
      <c r="A213" s="107" t="s">
        <v>265</v>
      </c>
      <c r="B213" s="102" t="str">
        <f t="shared" si="100"/>
        <v>OCT.20</v>
      </c>
      <c r="C213" s="227">
        <f t="shared" si="96"/>
        <v>994199</v>
      </c>
      <c r="D213" s="109">
        <f t="shared" si="90"/>
        <v>-0.79239711619216424</v>
      </c>
      <c r="E213" s="102" t="str">
        <f t="shared" si="98"/>
        <v>ENE-OCT.20</v>
      </c>
      <c r="F213" s="108">
        <f t="shared" si="92"/>
        <v>16123230</v>
      </c>
      <c r="G213" s="109">
        <f t="shared" si="93"/>
        <v>-0.67481820695183292</v>
      </c>
      <c r="H213" s="102" t="str">
        <f t="shared" si="99"/>
        <v>JUL-OCT.20</v>
      </c>
      <c r="I213" s="108">
        <f t="shared" si="94"/>
        <v>7858013</v>
      </c>
      <c r="J213" s="110">
        <f t="shared" si="95"/>
        <v>-0.6145856196531384</v>
      </c>
    </row>
    <row r="214" spans="1:10" x14ac:dyDescent="0.35">
      <c r="A214" s="107" t="s">
        <v>311</v>
      </c>
      <c r="B214" s="102" t="str">
        <f t="shared" si="100"/>
        <v>OCT.21</v>
      </c>
      <c r="C214" s="227">
        <f t="shared" si="96"/>
        <v>3805650</v>
      </c>
      <c r="D214" s="109">
        <f t="shared" si="90"/>
        <v>2.8278553891122402</v>
      </c>
      <c r="E214" s="102" t="str">
        <f t="shared" si="98"/>
        <v>ENE-OCT.21</v>
      </c>
      <c r="F214" s="108">
        <f t="shared" si="92"/>
        <v>26059779</v>
      </c>
      <c r="G214" s="109">
        <f t="shared" si="93"/>
        <v>0.61628774135207398</v>
      </c>
      <c r="H214" s="102" t="str">
        <f t="shared" si="99"/>
        <v>JUL-OCT.21</v>
      </c>
      <c r="I214" s="108">
        <f t="shared" si="94"/>
        <v>16289866</v>
      </c>
      <c r="J214" s="110">
        <f t="shared" si="95"/>
        <v>1.0730260945101517</v>
      </c>
    </row>
    <row r="215" spans="1:10" x14ac:dyDescent="0.35">
      <c r="A215" s="107" t="s">
        <v>344</v>
      </c>
      <c r="B215" s="102" t="str">
        <f t="shared" si="100"/>
        <v>OCT.22</v>
      </c>
      <c r="C215" s="227">
        <f t="shared" si="96"/>
        <v>4588507</v>
      </c>
      <c r="D215" s="109">
        <f t="shared" si="90"/>
        <v>0.20570914298477261</v>
      </c>
      <c r="E215" s="102" t="str">
        <f t="shared" si="98"/>
        <v>ENE-OCT.22</v>
      </c>
      <c r="F215" s="108">
        <f t="shared" si="92"/>
        <v>45361488</v>
      </c>
      <c r="G215" s="109">
        <f t="shared" si="93"/>
        <v>0.74067047920859186</v>
      </c>
      <c r="H215" s="102" t="str">
        <f t="shared" si="99"/>
        <v>JUL-OCT.22</v>
      </c>
      <c r="I215" s="108">
        <f t="shared" si="94"/>
        <v>19517984</v>
      </c>
      <c r="J215" s="110">
        <f t="shared" si="95"/>
        <v>0.19816725318673578</v>
      </c>
    </row>
    <row r="216" spans="1:10" x14ac:dyDescent="0.35">
      <c r="A216" s="107" t="s">
        <v>350</v>
      </c>
      <c r="B216" s="102" t="str">
        <f t="shared" ref="B216:B218" si="101">CONCATENATE($C$194,A216)</f>
        <v>OCT.23</v>
      </c>
      <c r="C216" s="227">
        <f t="shared" si="96"/>
        <v>5094430</v>
      </c>
      <c r="D216" s="109">
        <f t="shared" si="90"/>
        <v>0.11025873993436219</v>
      </c>
      <c r="E216" s="102" t="str">
        <f t="shared" ref="E216:E218" si="102">CONCATENATE($F$194,A216)</f>
        <v>ENE-OCT.23</v>
      </c>
      <c r="F216" s="108">
        <f t="shared" si="92"/>
        <v>48634482</v>
      </c>
      <c r="G216" s="109">
        <f t="shared" si="93"/>
        <v>7.2153585437938039E-2</v>
      </c>
      <c r="H216" s="102" t="str">
        <f t="shared" ref="H216:H218" si="103">CONCATENATE($I$194,A216)</f>
        <v>JUL-OCT.23</v>
      </c>
      <c r="I216" s="108">
        <f t="shared" si="94"/>
        <v>20011508</v>
      </c>
      <c r="J216" s="110">
        <f t="shared" si="95"/>
        <v>2.5285603267222623E-2</v>
      </c>
    </row>
    <row r="217" spans="1:10" x14ac:dyDescent="0.35">
      <c r="A217" s="107" t="s">
        <v>371</v>
      </c>
      <c r="B217" s="102" t="str">
        <f t="shared" si="101"/>
        <v>OCT.24</v>
      </c>
      <c r="C217" s="227">
        <f t="shared" si="96"/>
        <v>5141230</v>
      </c>
      <c r="D217" s="109">
        <f t="shared" si="90"/>
        <v>9.186503691286374E-3</v>
      </c>
      <c r="E217" s="102" t="str">
        <f t="shared" si="102"/>
        <v>ENE-OCT.24</v>
      </c>
      <c r="F217" s="108">
        <f t="shared" si="92"/>
        <v>51019715</v>
      </c>
      <c r="G217" s="109">
        <f t="shared" si="93"/>
        <v>4.9044071241470144E-2</v>
      </c>
      <c r="H217" s="102" t="str">
        <f t="shared" si="103"/>
        <v>JUL-OCT.24</v>
      </c>
      <c r="I217" s="108">
        <f t="shared" si="94"/>
        <v>20045183</v>
      </c>
      <c r="J217" s="110">
        <f t="shared" si="95"/>
        <v>1.6827817273941115E-3</v>
      </c>
    </row>
    <row r="218" spans="1:10" x14ac:dyDescent="0.35">
      <c r="A218" s="107" t="s">
        <v>389</v>
      </c>
      <c r="B218" s="102" t="str">
        <f t="shared" si="101"/>
        <v>OCT.25</v>
      </c>
      <c r="C218" s="227">
        <f t="shared" si="96"/>
        <v>5250858</v>
      </c>
      <c r="D218" s="109">
        <f t="shared" si="90"/>
        <v>2.1323302011386325E-2</v>
      </c>
      <c r="E218" s="102" t="str">
        <f t="shared" si="102"/>
        <v>ENE-OCT.25</v>
      </c>
      <c r="F218" s="108">
        <f t="shared" si="92"/>
        <v>51304786</v>
      </c>
      <c r="G218" s="109">
        <f t="shared" si="93"/>
        <v>5.5874675113336547E-3</v>
      </c>
      <c r="H218" s="102" t="str">
        <f t="shared" si="103"/>
        <v>JUL-OCT.25</v>
      </c>
      <c r="I218" s="108">
        <f>+J158</f>
        <v>20620484</v>
      </c>
      <c r="J218" s="110">
        <f t="shared" si="95"/>
        <v>2.8700211916249385E-2</v>
      </c>
    </row>
  </sheetData>
  <mergeCells count="12">
    <mergeCell ref="B66:M66"/>
    <mergeCell ref="B1:M1"/>
    <mergeCell ref="B2:M2"/>
    <mergeCell ref="B33:M33"/>
    <mergeCell ref="B34:M34"/>
    <mergeCell ref="B65:M65"/>
    <mergeCell ref="B161:M161"/>
    <mergeCell ref="B162:M162"/>
    <mergeCell ref="B129:M129"/>
    <mergeCell ref="B130:M130"/>
    <mergeCell ref="B97:M97"/>
    <mergeCell ref="B98:M98"/>
  </mergeCells>
  <phoneticPr fontId="25" type="noConversion"/>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WP44"/>
  <sheetViews>
    <sheetView showGridLines="0" topLeftCell="B1" zoomScale="85" zoomScaleNormal="85" workbookViewId="0">
      <selection activeCell="H30" sqref="H30"/>
    </sheetView>
  </sheetViews>
  <sheetFormatPr baseColWidth="10" defaultColWidth="11" defaultRowHeight="15" x14ac:dyDescent="0.45"/>
  <cols>
    <col min="1" max="1" width="4" style="267" customWidth="1"/>
    <col min="2" max="2" width="26.453125" style="267" customWidth="1"/>
    <col min="3" max="10" width="20" style="267" customWidth="1"/>
    <col min="11" max="11" width="18.453125" style="267" customWidth="1"/>
    <col min="12" max="14" width="14.453125" style="267" customWidth="1"/>
    <col min="15" max="15" width="13" style="267" customWidth="1"/>
    <col min="16" max="16" width="11" style="267" customWidth="1"/>
    <col min="17" max="17" width="12.54296875" style="267" customWidth="1"/>
    <col min="18" max="18" width="11" style="267" customWidth="1"/>
    <col min="19" max="19" width="18.453125" style="267" customWidth="1"/>
    <col min="20" max="20" width="17" style="267" customWidth="1"/>
    <col min="21" max="21" width="20.54296875" style="267" customWidth="1"/>
    <col min="22" max="22" width="19.453125" style="267" customWidth="1"/>
    <col min="23" max="26" width="6.54296875" style="267" customWidth="1"/>
    <col min="27" max="27" width="10.54296875" style="267" customWidth="1"/>
    <col min="28" max="50" width="6.54296875" style="267" customWidth="1"/>
    <col min="51" max="51" width="14.453125" style="267" customWidth="1"/>
    <col min="52" max="74" width="6.54296875" style="267" customWidth="1"/>
    <col min="75" max="75" width="13" style="267" customWidth="1"/>
    <col min="76" max="98" width="6.54296875" style="267" customWidth="1"/>
    <col min="99" max="99" width="18.453125" style="267" customWidth="1"/>
    <col min="100" max="100" width="17" style="267" customWidth="1"/>
    <col min="101" max="101" width="20.54296875" style="267" customWidth="1"/>
    <col min="102" max="102" width="19.453125" style="267" customWidth="1"/>
    <col min="103" max="16384" width="11" style="267"/>
  </cols>
  <sheetData>
    <row r="2" spans="2:1290" ht="15.5" x14ac:dyDescent="0.45">
      <c r="B2" s="278" t="s">
        <v>253</v>
      </c>
      <c r="C2" s="279" t="s" vm="1">
        <v>135</v>
      </c>
    </row>
    <row r="4" spans="2:1290" ht="15.5" x14ac:dyDescent="0.45">
      <c r="B4" s="279"/>
      <c r="C4" s="278" t="s">
        <v>347</v>
      </c>
      <c r="D4" s="279"/>
      <c r="E4" s="279"/>
      <c r="F4" s="279"/>
      <c r="G4" s="279"/>
      <c r="H4" s="279"/>
      <c r="I4" s="279"/>
      <c r="J4" s="279"/>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row>
    <row r="5" spans="2:1290" ht="15.5" x14ac:dyDescent="0.45">
      <c r="B5" s="279"/>
      <c r="C5" s="277" t="s">
        <v>254</v>
      </c>
      <c r="D5" s="277"/>
      <c r="E5" s="277" t="s">
        <v>255</v>
      </c>
      <c r="F5" s="277"/>
      <c r="G5" s="277" t="s">
        <v>256</v>
      </c>
      <c r="H5" s="277"/>
      <c r="I5" s="277" t="s">
        <v>257</v>
      </c>
      <c r="J5" s="277"/>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row>
    <row r="6" spans="2:1290" ht="15.5" x14ac:dyDescent="0.45">
      <c r="B6" s="278" t="s">
        <v>346</v>
      </c>
      <c r="C6" s="277" t="s">
        <v>416</v>
      </c>
      <c r="D6" s="277" t="s">
        <v>417</v>
      </c>
      <c r="E6" s="277" t="s">
        <v>416</v>
      </c>
      <c r="F6" s="277" t="s">
        <v>417</v>
      </c>
      <c r="G6" s="277" t="s">
        <v>416</v>
      </c>
      <c r="H6" s="277" t="s">
        <v>417</v>
      </c>
      <c r="I6" s="277" t="s">
        <v>416</v>
      </c>
      <c r="J6" s="277" t="s">
        <v>417</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row>
    <row r="7" spans="2:1290" ht="15.5" x14ac:dyDescent="0.45">
      <c r="B7" s="276" t="s">
        <v>32</v>
      </c>
      <c r="C7" s="275">
        <v>116.05</v>
      </c>
      <c r="D7" s="275">
        <v>120.54</v>
      </c>
      <c r="E7" s="275">
        <v>81.89</v>
      </c>
      <c r="F7" s="275">
        <v>86.34</v>
      </c>
      <c r="G7" s="275">
        <v>122.35</v>
      </c>
      <c r="H7" s="275">
        <v>128.88999999999999</v>
      </c>
      <c r="I7" s="275" t="s">
        <v>428</v>
      </c>
      <c r="J7" s="275">
        <v>92.06</v>
      </c>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row>
    <row r="8" spans="2:1290" ht="15.5" x14ac:dyDescent="0.45">
      <c r="B8" s="276" t="s">
        <v>127</v>
      </c>
      <c r="C8" s="275">
        <v>109.97</v>
      </c>
      <c r="D8" s="275">
        <v>117.21</v>
      </c>
      <c r="E8" s="275">
        <v>77.75</v>
      </c>
      <c r="F8" s="275">
        <v>84.31</v>
      </c>
      <c r="G8" s="275">
        <v>118.81</v>
      </c>
      <c r="H8" s="275">
        <v>125.65</v>
      </c>
      <c r="I8" s="275">
        <v>80.44</v>
      </c>
      <c r="J8" s="275">
        <v>86.09</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row>
    <row r="9" spans="2:1290" ht="15.5" x14ac:dyDescent="0.45">
      <c r="B9" s="271" t="s">
        <v>345</v>
      </c>
      <c r="C9" s="275">
        <v>109.97</v>
      </c>
      <c r="D9" s="275">
        <v>117.21</v>
      </c>
      <c r="E9" s="275">
        <v>77.75</v>
      </c>
      <c r="F9" s="275">
        <v>84.31</v>
      </c>
      <c r="G9" s="275">
        <v>118.81</v>
      </c>
      <c r="H9" s="275">
        <v>125.65</v>
      </c>
      <c r="I9" s="275">
        <v>80.44</v>
      </c>
      <c r="J9" s="275">
        <v>86.09</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row>
    <row r="10" spans="2:1290" ht="15.5" x14ac:dyDescent="0.45">
      <c r="B10" s="271" t="s">
        <v>119</v>
      </c>
      <c r="C10" s="275">
        <v>69.45</v>
      </c>
      <c r="D10" s="275">
        <v>77.81</v>
      </c>
      <c r="E10" s="275">
        <v>38.04</v>
      </c>
      <c r="F10" s="275">
        <v>41.44</v>
      </c>
      <c r="G10" s="275">
        <v>96.02</v>
      </c>
      <c r="H10" s="275">
        <v>108.11</v>
      </c>
      <c r="I10" s="275">
        <v>58.64</v>
      </c>
      <c r="J10" s="275">
        <v>70.34</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row>
    <row r="11" spans="2:1290" ht="15.5" x14ac:dyDescent="0.45">
      <c r="B11" s="271" t="s">
        <v>120</v>
      </c>
      <c r="C11" s="275">
        <v>91.33</v>
      </c>
      <c r="D11" s="275" t="s">
        <v>434</v>
      </c>
      <c r="E11" s="275">
        <v>58.04</v>
      </c>
      <c r="F11" s="275">
        <v>64.78</v>
      </c>
      <c r="G11" s="275">
        <v>124.48</v>
      </c>
      <c r="H11" s="275">
        <v>125.06</v>
      </c>
      <c r="I11" s="275">
        <v>81.92</v>
      </c>
      <c r="J11" s="275">
        <v>84.05</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row>
    <row r="12" spans="2:1290" ht="15.5" x14ac:dyDescent="0.45">
      <c r="B12" s="271" t="s">
        <v>121</v>
      </c>
      <c r="C12" s="275">
        <v>92.78</v>
      </c>
      <c r="D12" s="275">
        <v>97.7</v>
      </c>
      <c r="E12" s="275">
        <v>61.99</v>
      </c>
      <c r="F12" s="275">
        <v>62.52</v>
      </c>
      <c r="G12" s="275">
        <v>85.78</v>
      </c>
      <c r="H12" s="275" t="s">
        <v>429</v>
      </c>
      <c r="I12" s="275">
        <v>47.63</v>
      </c>
      <c r="J12" s="275">
        <v>50.13</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row>
    <row r="13" spans="2:1290" ht="15.5" x14ac:dyDescent="0.45">
      <c r="B13" s="271" t="s">
        <v>122</v>
      </c>
      <c r="C13" s="275">
        <v>94.16</v>
      </c>
      <c r="D13" s="275">
        <v>102.64</v>
      </c>
      <c r="E13" s="275">
        <v>62.81</v>
      </c>
      <c r="F13" s="275">
        <v>69.88</v>
      </c>
      <c r="G13" s="275">
        <v>93.38</v>
      </c>
      <c r="H13" s="275">
        <v>97.52</v>
      </c>
      <c r="I13" s="275">
        <v>56.02</v>
      </c>
      <c r="J13" s="275">
        <v>59.8</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row>
    <row r="14" spans="2:1290" ht="15.5" x14ac:dyDescent="0.45">
      <c r="B14" s="271" t="s">
        <v>123</v>
      </c>
      <c r="C14" s="275">
        <v>79.37</v>
      </c>
      <c r="D14" s="275">
        <v>91.55</v>
      </c>
      <c r="E14" s="275">
        <v>42.95</v>
      </c>
      <c r="F14" s="275">
        <v>52.47</v>
      </c>
      <c r="G14" s="275">
        <v>110.41</v>
      </c>
      <c r="H14" s="275">
        <v>118.56</v>
      </c>
      <c r="I14" s="275">
        <v>68.8</v>
      </c>
      <c r="J14" s="275">
        <v>73.86</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row>
    <row r="15" spans="2:1290" ht="15.5" x14ac:dyDescent="0.45">
      <c r="B15" s="271" t="s">
        <v>124</v>
      </c>
      <c r="C15" s="275">
        <v>65.7</v>
      </c>
      <c r="D15" s="275" t="s">
        <v>427</v>
      </c>
      <c r="E15" s="275">
        <v>30.13</v>
      </c>
      <c r="F15" s="275">
        <v>33.33</v>
      </c>
      <c r="G15" s="275">
        <v>64.28</v>
      </c>
      <c r="H15" s="275" t="s">
        <v>431</v>
      </c>
      <c r="I15" s="275">
        <v>26.2</v>
      </c>
      <c r="J15" s="275">
        <v>29.01</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row>
    <row r="16" spans="2:1290" ht="15.5" x14ac:dyDescent="0.45">
      <c r="B16" s="271" t="s">
        <v>125</v>
      </c>
      <c r="C16" s="275">
        <v>124.49</v>
      </c>
      <c r="D16" s="275">
        <v>131.85</v>
      </c>
      <c r="E16" s="275">
        <v>100.87</v>
      </c>
      <c r="F16" s="275">
        <v>107.55</v>
      </c>
      <c r="G16" s="275">
        <v>135.52000000000001</v>
      </c>
      <c r="H16" s="275">
        <v>146.4</v>
      </c>
      <c r="I16" s="275">
        <v>104.96</v>
      </c>
      <c r="J16" s="275">
        <v>112.89</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row>
    <row r="17" spans="2:1290" ht="15.5" x14ac:dyDescent="0.45">
      <c r="B17" s="271" t="s">
        <v>126</v>
      </c>
      <c r="C17" s="275">
        <v>137.55000000000001</v>
      </c>
      <c r="D17" s="275">
        <v>142.36000000000001</v>
      </c>
      <c r="E17" s="275">
        <v>110.12</v>
      </c>
      <c r="F17" s="275">
        <v>114.89</v>
      </c>
      <c r="G17" s="275">
        <v>119.99</v>
      </c>
      <c r="H17" s="275">
        <v>123.14</v>
      </c>
      <c r="I17" s="275">
        <v>84.72</v>
      </c>
      <c r="J17" s="275">
        <v>86.02</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row>
    <row r="18" spans="2:1290" ht="15.5" x14ac:dyDescent="0.45">
      <c r="B18" s="276" t="s">
        <v>33</v>
      </c>
      <c r="C18" s="275">
        <v>109.87</v>
      </c>
      <c r="D18" s="275">
        <v>118.4</v>
      </c>
      <c r="E18" s="275" t="s">
        <v>433</v>
      </c>
      <c r="F18" s="275">
        <v>83.66</v>
      </c>
      <c r="G18" s="275">
        <v>146.21</v>
      </c>
      <c r="H18" s="275">
        <v>158.36000000000001</v>
      </c>
      <c r="I18" s="275">
        <v>119.48</v>
      </c>
      <c r="J18" s="275">
        <v>130.58000000000001</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row>
    <row r="19" spans="2:1290" ht="15.5" x14ac:dyDescent="0.45">
      <c r="B19" s="276" t="s">
        <v>128</v>
      </c>
      <c r="C19" s="275">
        <v>136.19</v>
      </c>
      <c r="D19" s="275">
        <v>142.4</v>
      </c>
      <c r="E19" s="275">
        <v>116.4</v>
      </c>
      <c r="F19" s="275">
        <v>121.42</v>
      </c>
      <c r="G19" s="275">
        <v>132.41</v>
      </c>
      <c r="H19" s="275">
        <v>139.65</v>
      </c>
      <c r="I19" s="275">
        <v>110.34</v>
      </c>
      <c r="J19" s="275">
        <v>117.54</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row>
    <row r="20" spans="2:1290" ht="15.5" x14ac:dyDescent="0.45">
      <c r="B20" s="276" t="s">
        <v>129</v>
      </c>
      <c r="C20" s="275">
        <v>129.07</v>
      </c>
      <c r="D20" s="275">
        <v>123.93</v>
      </c>
      <c r="E20" s="275">
        <v>91.53</v>
      </c>
      <c r="F20" s="275" t="s">
        <v>435</v>
      </c>
      <c r="G20" s="275">
        <v>131.97999999999999</v>
      </c>
      <c r="H20" s="275">
        <v>134.30000000000001</v>
      </c>
      <c r="I20" s="275">
        <v>96.2</v>
      </c>
      <c r="J20" s="275" t="s">
        <v>436</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row>
    <row r="21" spans="2:1290" ht="15.5" x14ac:dyDescent="0.45">
      <c r="B21" s="276" t="s">
        <v>251</v>
      </c>
      <c r="C21" s="275" t="s">
        <v>432</v>
      </c>
      <c r="D21" s="275">
        <v>100.46</v>
      </c>
      <c r="E21" s="275" t="s">
        <v>430</v>
      </c>
      <c r="F21" s="275">
        <v>71.98</v>
      </c>
      <c r="G21" s="275">
        <v>105.13</v>
      </c>
      <c r="H21" s="275">
        <v>107.79</v>
      </c>
      <c r="I21" s="275">
        <v>75.55</v>
      </c>
      <c r="J21" s="275">
        <v>77.36</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row>
    <row r="22" spans="2:1290" ht="15.5" x14ac:dyDescent="0.45">
      <c r="B22" s="276" t="s">
        <v>35</v>
      </c>
      <c r="C22" s="275">
        <v>164.82</v>
      </c>
      <c r="D22" s="275">
        <v>173.05</v>
      </c>
      <c r="E22" s="275">
        <v>134.87</v>
      </c>
      <c r="F22" s="275">
        <v>144.16</v>
      </c>
      <c r="G22" s="275">
        <v>136.81</v>
      </c>
      <c r="H22" s="275">
        <v>148.44</v>
      </c>
      <c r="I22" s="275" t="s">
        <v>437</v>
      </c>
      <c r="J22" s="275">
        <v>108.44</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row>
    <row r="23" spans="2:1290" ht="15.5" x14ac:dyDescent="0.45">
      <c r="B23"/>
      <c r="C23"/>
      <c r="D23"/>
      <c r="E23"/>
      <c r="F23"/>
      <c r="G23"/>
      <c r="H23"/>
      <c r="I23"/>
      <c r="J23"/>
    </row>
    <row r="24" spans="2:1290" ht="15.5" x14ac:dyDescent="0.45">
      <c r="B24" s="274" t="s">
        <v>348</v>
      </c>
      <c r="C24"/>
      <c r="D24"/>
      <c r="E24"/>
      <c r="F24"/>
      <c r="G24"/>
      <c r="H24"/>
      <c r="I24"/>
      <c r="J24"/>
    </row>
    <row r="25" spans="2:1290" ht="15.5" x14ac:dyDescent="0.45">
      <c r="B25"/>
      <c r="C25"/>
      <c r="D25"/>
      <c r="E25"/>
      <c r="F25"/>
      <c r="G25"/>
      <c r="H25"/>
      <c r="I25"/>
      <c r="J25"/>
    </row>
    <row r="26" spans="2:1290" ht="15.5" x14ac:dyDescent="0.45">
      <c r="B26" s="273"/>
      <c r="C26" s="273" t="s">
        <v>347</v>
      </c>
      <c r="D26" s="273"/>
      <c r="E26" s="273"/>
      <c r="F26" s="273"/>
      <c r="G26" s="273"/>
      <c r="H26" s="273"/>
      <c r="I26" s="273"/>
      <c r="J26" s="273"/>
    </row>
    <row r="27" spans="2:1290" ht="15.5" x14ac:dyDescent="0.45">
      <c r="B27" s="273"/>
      <c r="C27" s="272" t="s">
        <v>254</v>
      </c>
      <c r="D27" s="272"/>
      <c r="E27" s="272" t="s">
        <v>255</v>
      </c>
      <c r="F27" s="272"/>
      <c r="G27" s="272" t="s">
        <v>256</v>
      </c>
      <c r="H27" s="272"/>
      <c r="I27" s="272" t="s">
        <v>257</v>
      </c>
      <c r="J27" s="272"/>
    </row>
    <row r="28" spans="2:1290" ht="15.5" x14ac:dyDescent="0.45">
      <c r="B28" s="273" t="s">
        <v>346</v>
      </c>
      <c r="C28" s="272" t="str">
        <f t="shared" ref="C28:J28" si="0">C6</f>
        <v>octubre - 2024</v>
      </c>
      <c r="D28" s="272" t="str">
        <f t="shared" si="0"/>
        <v>octubre - 2025</v>
      </c>
      <c r="E28" s="272" t="str">
        <f t="shared" si="0"/>
        <v>octubre - 2024</v>
      </c>
      <c r="F28" s="272" t="str">
        <f t="shared" si="0"/>
        <v>octubre - 2025</v>
      </c>
      <c r="G28" s="272" t="str">
        <f t="shared" si="0"/>
        <v>octubre - 2024</v>
      </c>
      <c r="H28" s="272" t="str">
        <f t="shared" si="0"/>
        <v>octubre - 2025</v>
      </c>
      <c r="I28" s="272" t="str">
        <f t="shared" si="0"/>
        <v>octubre - 2024</v>
      </c>
      <c r="J28" s="272" t="str">
        <f t="shared" si="0"/>
        <v>octubre - 2025</v>
      </c>
    </row>
    <row r="29" spans="2:1290" ht="15.5" x14ac:dyDescent="0.45">
      <c r="B29" s="269" t="s">
        <v>32</v>
      </c>
      <c r="C29" s="268" t="str">
        <f t="shared" ref="C29:J38" si="1">DOLLAR(SUBSTITUTE(C7,".",","),2)</f>
        <v>116,05 €</v>
      </c>
      <c r="D29" s="268" t="str">
        <f t="shared" si="1"/>
        <v>120,54 €</v>
      </c>
      <c r="E29" s="268" t="str">
        <f t="shared" si="1"/>
        <v>81,89 €</v>
      </c>
      <c r="F29" s="268" t="str">
        <f t="shared" si="1"/>
        <v>86,34 €</v>
      </c>
      <c r="G29" s="268" t="str">
        <f t="shared" si="1"/>
        <v>122,35 €</v>
      </c>
      <c r="H29" s="268" t="str">
        <f t="shared" si="1"/>
        <v>128,89 €</v>
      </c>
      <c r="I29" s="268" t="str">
        <f t="shared" si="1"/>
        <v>86,43 €</v>
      </c>
      <c r="J29" s="268" t="str">
        <f t="shared" si="1"/>
        <v>92,06 €</v>
      </c>
    </row>
    <row r="30" spans="2:1290" ht="15.5" x14ac:dyDescent="0.45">
      <c r="B30" s="269" t="s">
        <v>127</v>
      </c>
      <c r="C30" s="268" t="str">
        <f t="shared" si="1"/>
        <v>109,97 €</v>
      </c>
      <c r="D30" s="268" t="str">
        <f t="shared" si="1"/>
        <v>117,21 €</v>
      </c>
      <c r="E30" s="268" t="str">
        <f t="shared" si="1"/>
        <v>77,75 €</v>
      </c>
      <c r="F30" s="268" t="str">
        <f t="shared" si="1"/>
        <v>84,31 €</v>
      </c>
      <c r="G30" s="268" t="str">
        <f t="shared" si="1"/>
        <v>118,81 €</v>
      </c>
      <c r="H30" s="268" t="str">
        <f t="shared" si="1"/>
        <v>125,65 €</v>
      </c>
      <c r="I30" s="268" t="str">
        <f t="shared" si="1"/>
        <v>80,44 €</v>
      </c>
      <c r="J30" s="268" t="str">
        <f t="shared" si="1"/>
        <v>86,09 €</v>
      </c>
    </row>
    <row r="31" spans="2:1290" ht="15.5" x14ac:dyDescent="0.45">
      <c r="B31" s="271" t="s">
        <v>345</v>
      </c>
      <c r="C31" s="270" t="str">
        <f t="shared" si="1"/>
        <v>109,97 €</v>
      </c>
      <c r="D31" s="270" t="str">
        <f t="shared" si="1"/>
        <v>117,21 €</v>
      </c>
      <c r="E31" s="270" t="str">
        <f t="shared" si="1"/>
        <v>77,75 €</v>
      </c>
      <c r="F31" s="270" t="str">
        <f t="shared" si="1"/>
        <v>84,31 €</v>
      </c>
      <c r="G31" s="270" t="str">
        <f t="shared" si="1"/>
        <v>118,81 €</v>
      </c>
      <c r="H31" s="270" t="str">
        <f t="shared" si="1"/>
        <v>125,65 €</v>
      </c>
      <c r="I31" s="270" t="str">
        <f t="shared" si="1"/>
        <v>80,44 €</v>
      </c>
      <c r="J31" s="270" t="str">
        <f t="shared" si="1"/>
        <v>86,09 €</v>
      </c>
    </row>
    <row r="32" spans="2:1290" ht="15.5" x14ac:dyDescent="0.45">
      <c r="B32" s="271" t="s">
        <v>119</v>
      </c>
      <c r="C32" s="270" t="str">
        <f t="shared" si="1"/>
        <v>69,45 €</v>
      </c>
      <c r="D32" s="270" t="str">
        <f t="shared" si="1"/>
        <v>77,81 €</v>
      </c>
      <c r="E32" s="270" t="str">
        <f t="shared" si="1"/>
        <v>38,04 €</v>
      </c>
      <c r="F32" s="270" t="str">
        <f t="shared" si="1"/>
        <v>41,44 €</v>
      </c>
      <c r="G32" s="270" t="str">
        <f t="shared" si="1"/>
        <v>96,02 €</v>
      </c>
      <c r="H32" s="270" t="str">
        <f t="shared" si="1"/>
        <v>108,11 €</v>
      </c>
      <c r="I32" s="270" t="str">
        <f t="shared" si="1"/>
        <v>58,64 €</v>
      </c>
      <c r="J32" s="270" t="str">
        <f t="shared" si="1"/>
        <v>70,34 €</v>
      </c>
    </row>
    <row r="33" spans="2:10" ht="15.5" x14ac:dyDescent="0.45">
      <c r="B33" s="271" t="s">
        <v>120</v>
      </c>
      <c r="C33" s="270" t="str">
        <f t="shared" si="1"/>
        <v>91,33 €</v>
      </c>
      <c r="D33" s="270" t="str">
        <f t="shared" si="1"/>
        <v>97,54 €</v>
      </c>
      <c r="E33" s="270" t="str">
        <f t="shared" si="1"/>
        <v>58,04 €</v>
      </c>
      <c r="F33" s="270" t="str">
        <f t="shared" si="1"/>
        <v>64,78 €</v>
      </c>
      <c r="G33" s="270" t="str">
        <f t="shared" si="1"/>
        <v>124,48 €</v>
      </c>
      <c r="H33" s="270" t="str">
        <f t="shared" si="1"/>
        <v>125,06 €</v>
      </c>
      <c r="I33" s="270" t="str">
        <f t="shared" si="1"/>
        <v>81,92 €</v>
      </c>
      <c r="J33" s="270" t="str">
        <f t="shared" si="1"/>
        <v>84,05 €</v>
      </c>
    </row>
    <row r="34" spans="2:10" ht="15.5" x14ac:dyDescent="0.45">
      <c r="B34" s="271" t="s">
        <v>121</v>
      </c>
      <c r="C34" s="270" t="str">
        <f t="shared" si="1"/>
        <v>92,78 €</v>
      </c>
      <c r="D34" s="270" t="str">
        <f t="shared" si="1"/>
        <v>97,70 €</v>
      </c>
      <c r="E34" s="270" t="str">
        <f t="shared" si="1"/>
        <v>61,99 €</v>
      </c>
      <c r="F34" s="270" t="str">
        <f t="shared" si="1"/>
        <v>62,52 €</v>
      </c>
      <c r="G34" s="270" t="str">
        <f t="shared" si="1"/>
        <v>85,78 €</v>
      </c>
      <c r="H34" s="270" t="str">
        <f t="shared" si="1"/>
        <v>86,54 €</v>
      </c>
      <c r="I34" s="270" t="str">
        <f t="shared" si="1"/>
        <v>47,63 €</v>
      </c>
      <c r="J34" s="270" t="str">
        <f t="shared" si="1"/>
        <v>50,13 €</v>
      </c>
    </row>
    <row r="35" spans="2:10" ht="15.5" x14ac:dyDescent="0.45">
      <c r="B35" s="271" t="s">
        <v>122</v>
      </c>
      <c r="C35" s="270" t="str">
        <f t="shared" si="1"/>
        <v>94,16 €</v>
      </c>
      <c r="D35" s="270" t="str">
        <f t="shared" si="1"/>
        <v>102,64 €</v>
      </c>
      <c r="E35" s="270" t="str">
        <f t="shared" si="1"/>
        <v>62,81 €</v>
      </c>
      <c r="F35" s="270" t="str">
        <f t="shared" si="1"/>
        <v>69,88 €</v>
      </c>
      <c r="G35" s="270" t="str">
        <f t="shared" si="1"/>
        <v>93,38 €</v>
      </c>
      <c r="H35" s="270" t="str">
        <f t="shared" si="1"/>
        <v>97,52 €</v>
      </c>
      <c r="I35" s="270" t="str">
        <f t="shared" si="1"/>
        <v>56,02 €</v>
      </c>
      <c r="J35" s="270" t="str">
        <f t="shared" si="1"/>
        <v>59,80 €</v>
      </c>
    </row>
    <row r="36" spans="2:10" ht="15.5" x14ac:dyDescent="0.45">
      <c r="B36" s="271" t="s">
        <v>123</v>
      </c>
      <c r="C36" s="270" t="str">
        <f t="shared" si="1"/>
        <v>79,37 €</v>
      </c>
      <c r="D36" s="270" t="str">
        <f t="shared" si="1"/>
        <v>91,55 €</v>
      </c>
      <c r="E36" s="270" t="str">
        <f t="shared" si="1"/>
        <v>42,95 €</v>
      </c>
      <c r="F36" s="270" t="str">
        <f t="shared" si="1"/>
        <v>52,47 €</v>
      </c>
      <c r="G36" s="270" t="str">
        <f t="shared" si="1"/>
        <v>110,41 €</v>
      </c>
      <c r="H36" s="270" t="str">
        <f t="shared" si="1"/>
        <v>118,56 €</v>
      </c>
      <c r="I36" s="270" t="str">
        <f t="shared" si="1"/>
        <v>68,80 €</v>
      </c>
      <c r="J36" s="270" t="str">
        <f t="shared" si="1"/>
        <v>73,86 €</v>
      </c>
    </row>
    <row r="37" spans="2:10" ht="15.5" x14ac:dyDescent="0.45">
      <c r="B37" s="271" t="s">
        <v>124</v>
      </c>
      <c r="C37" s="270" t="str">
        <f t="shared" si="1"/>
        <v>65,70 €</v>
      </c>
      <c r="D37" s="270" t="str">
        <f t="shared" si="1"/>
        <v>69,01 €</v>
      </c>
      <c r="E37" s="270" t="str">
        <f t="shared" si="1"/>
        <v>30,13 €</v>
      </c>
      <c r="F37" s="270" t="str">
        <f t="shared" si="1"/>
        <v>33,33 €</v>
      </c>
      <c r="G37" s="270" t="str">
        <f t="shared" si="1"/>
        <v>64,28 €</v>
      </c>
      <c r="H37" s="270" t="str">
        <f t="shared" si="1"/>
        <v>67,82 €</v>
      </c>
      <c r="I37" s="270" t="str">
        <f t="shared" si="1"/>
        <v>26,20 €</v>
      </c>
      <c r="J37" s="270" t="str">
        <f t="shared" si="1"/>
        <v>29,01 €</v>
      </c>
    </row>
    <row r="38" spans="2:10" ht="15.5" x14ac:dyDescent="0.45">
      <c r="B38" s="271" t="s">
        <v>125</v>
      </c>
      <c r="C38" s="270" t="str">
        <f t="shared" si="1"/>
        <v>124,49 €</v>
      </c>
      <c r="D38" s="270" t="str">
        <f t="shared" si="1"/>
        <v>131,85 €</v>
      </c>
      <c r="E38" s="270" t="str">
        <f t="shared" si="1"/>
        <v>100,87 €</v>
      </c>
      <c r="F38" s="270" t="str">
        <f t="shared" si="1"/>
        <v>107,55 €</v>
      </c>
      <c r="G38" s="270" t="str">
        <f t="shared" si="1"/>
        <v>135,52 €</v>
      </c>
      <c r="H38" s="270" t="str">
        <f t="shared" si="1"/>
        <v>146,40 €</v>
      </c>
      <c r="I38" s="270" t="str">
        <f t="shared" si="1"/>
        <v>104,96 €</v>
      </c>
      <c r="J38" s="270" t="str">
        <f t="shared" si="1"/>
        <v>112,89 €</v>
      </c>
    </row>
    <row r="39" spans="2:10" ht="15.5" x14ac:dyDescent="0.45">
      <c r="B39" s="271" t="s">
        <v>126</v>
      </c>
      <c r="C39" s="270" t="str">
        <f t="shared" ref="C39:J44" si="2">DOLLAR(SUBSTITUTE(C17,".",","),2)</f>
        <v>137,55 €</v>
      </c>
      <c r="D39" s="270" t="str">
        <f t="shared" si="2"/>
        <v>142,36 €</v>
      </c>
      <c r="E39" s="270" t="str">
        <f t="shared" si="2"/>
        <v>110,12 €</v>
      </c>
      <c r="F39" s="270" t="str">
        <f t="shared" si="2"/>
        <v>114,89 €</v>
      </c>
      <c r="G39" s="270" t="str">
        <f t="shared" si="2"/>
        <v>119,99 €</v>
      </c>
      <c r="H39" s="270" t="str">
        <f t="shared" si="2"/>
        <v>123,14 €</v>
      </c>
      <c r="I39" s="270" t="str">
        <f t="shared" si="2"/>
        <v>84,72 €</v>
      </c>
      <c r="J39" s="270" t="str">
        <f t="shared" si="2"/>
        <v>86,02 €</v>
      </c>
    </row>
    <row r="40" spans="2:10" ht="15.5" x14ac:dyDescent="0.45">
      <c r="B40" s="269" t="s">
        <v>33</v>
      </c>
      <c r="C40" s="268" t="str">
        <f t="shared" si="2"/>
        <v>109,87 €</v>
      </c>
      <c r="D40" s="268" t="str">
        <f t="shared" si="2"/>
        <v>118,40 €</v>
      </c>
      <c r="E40" s="268" t="str">
        <f t="shared" si="2"/>
        <v>77,57 €</v>
      </c>
      <c r="F40" s="268" t="str">
        <f t="shared" si="2"/>
        <v>83,66 €</v>
      </c>
      <c r="G40" s="268" t="str">
        <f t="shared" si="2"/>
        <v>146,21 €</v>
      </c>
      <c r="H40" s="268" t="str">
        <f t="shared" si="2"/>
        <v>158,36 €</v>
      </c>
      <c r="I40" s="268" t="str">
        <f t="shared" si="2"/>
        <v>119,48 €</v>
      </c>
      <c r="J40" s="268" t="str">
        <f t="shared" si="2"/>
        <v>130,58 €</v>
      </c>
    </row>
    <row r="41" spans="2:10" ht="15.5" x14ac:dyDescent="0.45">
      <c r="B41" s="269" t="s">
        <v>128</v>
      </c>
      <c r="C41" s="268" t="str">
        <f t="shared" si="2"/>
        <v>136,19 €</v>
      </c>
      <c r="D41" s="268" t="str">
        <f t="shared" si="2"/>
        <v>142,40 €</v>
      </c>
      <c r="E41" s="268" t="str">
        <f t="shared" si="2"/>
        <v>116,40 €</v>
      </c>
      <c r="F41" s="268" t="str">
        <f t="shared" si="2"/>
        <v>121,42 €</v>
      </c>
      <c r="G41" s="268" t="str">
        <f t="shared" si="2"/>
        <v>132,41 €</v>
      </c>
      <c r="H41" s="268" t="str">
        <f t="shared" si="2"/>
        <v>139,65 €</v>
      </c>
      <c r="I41" s="268" t="str">
        <f t="shared" si="2"/>
        <v>110,34 €</v>
      </c>
      <c r="J41" s="268" t="str">
        <f t="shared" si="2"/>
        <v>117,54 €</v>
      </c>
    </row>
    <row r="42" spans="2:10" ht="15.5" x14ac:dyDescent="0.45">
      <c r="B42" s="269" t="s">
        <v>129</v>
      </c>
      <c r="C42" s="268" t="str">
        <f t="shared" si="2"/>
        <v>129,07 €</v>
      </c>
      <c r="D42" s="268" t="str">
        <f t="shared" si="2"/>
        <v>123,93 €</v>
      </c>
      <c r="E42" s="268" t="str">
        <f t="shared" si="2"/>
        <v>91,53 €</v>
      </c>
      <c r="F42" s="268" t="str">
        <f t="shared" si="2"/>
        <v>89,32 €</v>
      </c>
      <c r="G42" s="268" t="str">
        <f t="shared" si="2"/>
        <v>131,98 €</v>
      </c>
      <c r="H42" s="268" t="str">
        <f t="shared" si="2"/>
        <v>134,30 €</v>
      </c>
      <c r="I42" s="268" t="str">
        <f t="shared" si="2"/>
        <v>96,20 €</v>
      </c>
      <c r="J42" s="268" t="str">
        <f t="shared" si="2"/>
        <v>98,79 €</v>
      </c>
    </row>
    <row r="43" spans="2:10" ht="15.5" x14ac:dyDescent="0.45">
      <c r="B43" s="269" t="s">
        <v>251</v>
      </c>
      <c r="C43" s="268" t="str">
        <f t="shared" si="2"/>
        <v>97,46 €</v>
      </c>
      <c r="D43" s="268" t="str">
        <f t="shared" si="2"/>
        <v>100,46 €</v>
      </c>
      <c r="E43" s="268" t="str">
        <f t="shared" si="2"/>
        <v>69,35 €</v>
      </c>
      <c r="F43" s="268" t="str">
        <f t="shared" si="2"/>
        <v>71,98 €</v>
      </c>
      <c r="G43" s="268" t="str">
        <f t="shared" si="2"/>
        <v>105,13 €</v>
      </c>
      <c r="H43" s="268" t="str">
        <f t="shared" si="2"/>
        <v>107,79 €</v>
      </c>
      <c r="I43" s="268" t="str">
        <f t="shared" si="2"/>
        <v>75,55 €</v>
      </c>
      <c r="J43" s="268" t="str">
        <f t="shared" si="2"/>
        <v>77,36 €</v>
      </c>
    </row>
    <row r="44" spans="2:10" ht="15.5" x14ac:dyDescent="0.45">
      <c r="B44" s="269" t="s">
        <v>35</v>
      </c>
      <c r="C44" s="268" t="str">
        <f t="shared" si="2"/>
        <v>164,82 €</v>
      </c>
      <c r="D44" s="268" t="str">
        <f t="shared" si="2"/>
        <v>173,05 €</v>
      </c>
      <c r="E44" s="268" t="str">
        <f t="shared" si="2"/>
        <v>134,87 €</v>
      </c>
      <c r="F44" s="268" t="str">
        <f t="shared" si="2"/>
        <v>144,16 €</v>
      </c>
      <c r="G44" s="268" t="str">
        <f t="shared" si="2"/>
        <v>136,81 €</v>
      </c>
      <c r="H44" s="268" t="str">
        <f t="shared" si="2"/>
        <v>148,44 €</v>
      </c>
      <c r="I44" s="268" t="str">
        <f t="shared" si="2"/>
        <v>99,68 €</v>
      </c>
      <c r="J44" s="268" t="str">
        <f t="shared" si="2"/>
        <v>108,44 €</v>
      </c>
    </row>
  </sheetData>
  <pageMargins left="0.7" right="0.7" top="0.75" bottom="0.75" header="0.3" footer="0.3"/>
  <pageSetup paperSize="9"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1ED8E-B80D-469C-8DC1-66FA542491E4}">
  <dimension ref="A1"/>
  <sheetViews>
    <sheetView showGridLines="0" view="pageBreakPreview" zoomScale="60" zoomScaleNormal="100" workbookViewId="0">
      <selection activeCell="S15" sqref="S15"/>
    </sheetView>
  </sheetViews>
  <sheetFormatPr baseColWidth="10" defaultRowHeight="14.5" x14ac:dyDescent="0.35"/>
  <sheetData/>
  <pageMargins left="0" right="0" top="0" bottom="0" header="0" footer="0"/>
  <pageSetup paperSize="9" fitToWidth="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838"/>
  <sheetViews>
    <sheetView tabSelected="1" topLeftCell="A132" zoomScale="97" zoomScaleNormal="97" zoomScaleSheetLayoutView="94" workbookViewId="0">
      <selection activeCell="M16" sqref="M16"/>
    </sheetView>
  </sheetViews>
  <sheetFormatPr baseColWidth="10" defaultColWidth="11.453125" defaultRowHeight="14.5" x14ac:dyDescent="0.35"/>
  <cols>
    <col min="1" max="1" width="5.54296875" style="8" customWidth="1"/>
    <col min="2" max="2" width="13.54296875" style="9" customWidth="1"/>
    <col min="3" max="8" width="13.54296875" style="8" customWidth="1"/>
    <col min="9" max="9" width="15" style="8" customWidth="1"/>
    <col min="10" max="10" width="11.54296875" style="8" customWidth="1"/>
    <col min="11" max="11" width="11.453125" style="8"/>
    <col min="12" max="12" width="11.54296875" style="8" bestFit="1" customWidth="1"/>
    <col min="13" max="13" width="23.453125" style="8" bestFit="1" customWidth="1"/>
    <col min="14" max="14" width="9.54296875" style="8" bestFit="1" customWidth="1"/>
    <col min="15" max="15" width="11.54296875" style="8" bestFit="1" customWidth="1"/>
    <col min="16" max="16" width="13.54296875" style="8" customWidth="1"/>
    <col min="17" max="17" width="10.453125" style="8" customWidth="1"/>
    <col min="18" max="16384" width="11.453125" style="8"/>
  </cols>
  <sheetData>
    <row r="1" spans="2:20" s="9" customFormat="1" ht="10.5" x14ac:dyDescent="0.35">
      <c r="N1" s="448" t="s">
        <v>113</v>
      </c>
      <c r="O1" s="448"/>
      <c r="P1" s="448"/>
      <c r="R1" s="448" t="s">
        <v>113</v>
      </c>
      <c r="S1" s="448"/>
      <c r="T1" s="448"/>
    </row>
    <row r="2" spans="2:20" s="9" customFormat="1" ht="10.5" x14ac:dyDescent="0.35">
      <c r="B2" s="215" t="s">
        <v>113</v>
      </c>
      <c r="C2" s="449" t="s">
        <v>36</v>
      </c>
      <c r="D2" s="449"/>
      <c r="E2" s="449"/>
      <c r="F2" s="449" t="s">
        <v>48</v>
      </c>
      <c r="G2" s="449"/>
      <c r="H2" s="449"/>
      <c r="I2" s="449" t="s">
        <v>117</v>
      </c>
      <c r="J2" s="449"/>
      <c r="K2" s="449"/>
      <c r="N2" s="216" t="str">
        <f>+serie!C194</f>
        <v>OCT</v>
      </c>
      <c r="O2" s="217" t="s">
        <v>203</v>
      </c>
      <c r="P2" s="217" t="s">
        <v>110</v>
      </c>
      <c r="R2" s="216" t="str">
        <f>+serie!F194</f>
        <v>ENE-OCT</v>
      </c>
      <c r="S2" s="217" t="s">
        <v>203</v>
      </c>
      <c r="T2" s="217" t="s">
        <v>110</v>
      </c>
    </row>
    <row r="3" spans="2:20" s="9" customFormat="1" ht="10.5" x14ac:dyDescent="0.35">
      <c r="B3" s="45"/>
      <c r="C3" s="46" t="s">
        <v>37</v>
      </c>
      <c r="D3" s="46" t="s">
        <v>130</v>
      </c>
      <c r="E3" s="46" t="s">
        <v>39</v>
      </c>
      <c r="F3" s="46" t="s">
        <v>37</v>
      </c>
      <c r="G3" s="46" t="s">
        <v>130</v>
      </c>
      <c r="H3" s="46" t="s">
        <v>39</v>
      </c>
      <c r="I3" s="46" t="s">
        <v>49</v>
      </c>
      <c r="J3" s="157" t="s">
        <v>271</v>
      </c>
      <c r="K3" s="46" t="s">
        <v>133</v>
      </c>
      <c r="N3" s="26" t="str">
        <f>+serie!B196</f>
        <v>OCT.03</v>
      </c>
      <c r="O3" s="10">
        <f>+serie!C196</f>
        <v>3168127</v>
      </c>
      <c r="P3" s="18">
        <f>+serie!D196</f>
        <v>5.5440380502986386E-2</v>
      </c>
      <c r="R3" s="26" t="str">
        <f>+serie!E196</f>
        <v>ENE-OCT.03</v>
      </c>
      <c r="S3" s="10">
        <f>+serie!F196</f>
        <v>32996867</v>
      </c>
      <c r="T3" s="18">
        <f>+serie!G196</f>
        <v>4.275957192488189E-2</v>
      </c>
    </row>
    <row r="4" spans="2:20" s="9" customFormat="1" ht="10.5" x14ac:dyDescent="0.35">
      <c r="B4" s="229"/>
      <c r="C4" s="10"/>
      <c r="D4" s="10"/>
      <c r="E4" s="10"/>
      <c r="F4" s="10"/>
      <c r="G4" s="10"/>
      <c r="H4" s="10"/>
      <c r="I4" s="10"/>
      <c r="J4" s="156"/>
      <c r="K4" s="10"/>
      <c r="L4" s="156"/>
      <c r="N4" s="26" t="str">
        <f>+serie!B197</f>
        <v>OCT.04</v>
      </c>
      <c r="O4" s="10">
        <f>+serie!C197</f>
        <v>3445516</v>
      </c>
      <c r="P4" s="18">
        <f>+serie!D197</f>
        <v>8.7556149106396308E-2</v>
      </c>
      <c r="R4" s="26" t="str">
        <f>+serie!E197</f>
        <v>ENE-OCT.04</v>
      </c>
      <c r="S4" s="10">
        <f>+serie!F197</f>
        <v>34623961</v>
      </c>
      <c r="T4" s="18">
        <f>+serie!G197</f>
        <v>4.9310560302588735E-2</v>
      </c>
    </row>
    <row r="5" spans="2:20" s="9" customFormat="1" ht="10.5" x14ac:dyDescent="0.35">
      <c r="B5" s="13" t="str">
        <f>+demanda!A177</f>
        <v>OCTUBRE 24</v>
      </c>
      <c r="C5" s="10">
        <f>+demanda!C177</f>
        <v>1835740</v>
      </c>
      <c r="D5" s="10">
        <f>+demanda!J177</f>
        <v>795523</v>
      </c>
      <c r="E5" s="10">
        <f>+demanda!Q177</f>
        <v>1040217</v>
      </c>
      <c r="F5" s="10">
        <f>+demanda!X177</f>
        <v>5141230</v>
      </c>
      <c r="G5" s="10">
        <f>+demanda!AE177</f>
        <v>1665690</v>
      </c>
      <c r="H5" s="10">
        <f>+demanda!AL177</f>
        <v>3475540</v>
      </c>
      <c r="I5" s="10">
        <f>+oferta!C177</f>
        <v>280731</v>
      </c>
      <c r="J5" s="19">
        <f>+oferta!J177</f>
        <v>58.27</v>
      </c>
      <c r="K5" s="10">
        <f>+oferta!Q177</f>
        <v>43313</v>
      </c>
      <c r="L5" s="156"/>
      <c r="N5" s="26" t="str">
        <f>+serie!B198</f>
        <v>OCT.05</v>
      </c>
      <c r="O5" s="10">
        <f>+serie!C198</f>
        <v>3628419</v>
      </c>
      <c r="P5" s="18">
        <f>+serie!D198</f>
        <v>5.3084356595644921E-2</v>
      </c>
      <c r="R5" s="26" t="str">
        <f>+serie!E198</f>
        <v>ENE-OCT.05</v>
      </c>
      <c r="S5" s="10">
        <f>+serie!F198</f>
        <v>37034658</v>
      </c>
      <c r="T5" s="18">
        <f>+serie!G198</f>
        <v>6.9625107306469092E-2</v>
      </c>
    </row>
    <row r="6" spans="2:20" s="9" customFormat="1" ht="10.5" x14ac:dyDescent="0.35">
      <c r="B6" s="13" t="str">
        <f>+demanda!A178</f>
        <v>OCTUBRE 25</v>
      </c>
      <c r="C6" s="10">
        <f>+demanda!C178</f>
        <v>1903645</v>
      </c>
      <c r="D6" s="10">
        <f>+demanda!J178</f>
        <v>843852</v>
      </c>
      <c r="E6" s="10">
        <f>+demanda!Q178</f>
        <v>1059793</v>
      </c>
      <c r="F6" s="10">
        <f>+demanda!X178</f>
        <v>5250858</v>
      </c>
      <c r="G6" s="10">
        <f>+demanda!AE178</f>
        <v>1703330</v>
      </c>
      <c r="H6" s="10">
        <f>+demanda!AL178</f>
        <v>3547528</v>
      </c>
      <c r="I6" s="10">
        <f>+oferta!C178</f>
        <v>282892</v>
      </c>
      <c r="J6" s="19">
        <f>+oferta!J178</f>
        <v>58.86</v>
      </c>
      <c r="K6" s="10">
        <f>+oferta!Q178</f>
        <v>44622</v>
      </c>
      <c r="N6" s="26" t="str">
        <f>+serie!B199</f>
        <v>OCT.06</v>
      </c>
      <c r="O6" s="10">
        <f>+serie!C199</f>
        <v>3762028</v>
      </c>
      <c r="P6" s="18">
        <f>+serie!D199</f>
        <v>6.1413096532573652E-2</v>
      </c>
      <c r="R6" s="26" t="str">
        <f>+serie!E199</f>
        <v>ENE-OCT.06</v>
      </c>
      <c r="S6" s="10">
        <f>+serie!F199</f>
        <v>39242823</v>
      </c>
      <c r="T6" s="18">
        <f>+serie!G199</f>
        <v>3.8566531509171886E-2</v>
      </c>
    </row>
    <row r="7" spans="2:20" s="9" customFormat="1" ht="10.5" x14ac:dyDescent="0.35">
      <c r="C7" s="18"/>
      <c r="D7" s="18"/>
      <c r="E7" s="18"/>
      <c r="F7" s="18"/>
      <c r="G7" s="18"/>
      <c r="H7" s="18"/>
      <c r="I7" s="18"/>
      <c r="J7" s="156"/>
      <c r="K7" s="18"/>
      <c r="N7" s="26" t="str">
        <f>+serie!B200</f>
        <v>OCT.07</v>
      </c>
      <c r="O7" s="10">
        <f>+serie!C200</f>
        <v>3855464</v>
      </c>
      <c r="P7" s="18">
        <f>+serie!D200</f>
        <v>2.4836604086944547E-2</v>
      </c>
      <c r="R7" s="26" t="str">
        <f>+serie!E200</f>
        <v>ENE-OCT.07</v>
      </c>
      <c r="S7" s="10">
        <f>+serie!F200</f>
        <v>39965584</v>
      </c>
      <c r="T7" s="18">
        <f>+serie!G200</f>
        <v>1.841766072741513E-2</v>
      </c>
    </row>
    <row r="8" spans="2:20" s="9" customFormat="1" ht="10.5" x14ac:dyDescent="0.35">
      <c r="B8" s="17" t="s">
        <v>390</v>
      </c>
      <c r="C8" s="18">
        <f>+'demanda-enl'!C179</f>
        <v>3.6990532428339495E-2</v>
      </c>
      <c r="D8" s="18">
        <f>+'demanda-enl'!J179</f>
        <v>6.0751229065658663E-2</v>
      </c>
      <c r="E8" s="18">
        <f>+'demanda-enl'!Q179</f>
        <v>1.8819150234999027E-2</v>
      </c>
      <c r="F8" s="18">
        <f>+'demanda-enl'!X179</f>
        <v>2.1323302011386325E-2</v>
      </c>
      <c r="G8" s="18">
        <f>+'demanda-enl'!AE179</f>
        <v>2.259724198380253E-2</v>
      </c>
      <c r="H8" s="18">
        <f>+'demanda-enl'!AL179</f>
        <v>2.0712752550682723E-2</v>
      </c>
      <c r="I8" s="18">
        <f>+'oferta-enl'!C179</f>
        <v>7.6977604895789309E-3</v>
      </c>
      <c r="J8" s="19">
        <f>+'oferta-enl'!J180</f>
        <v>0.58999999999999631</v>
      </c>
      <c r="K8" s="18">
        <f>+'oferta-enl'!Q179</f>
        <v>3.0221873340567473E-2</v>
      </c>
      <c r="N8" s="26" t="str">
        <f>+serie!B201</f>
        <v>OCT.08</v>
      </c>
      <c r="O8" s="10">
        <f>+serie!C201</f>
        <v>3609583</v>
      </c>
      <c r="P8" s="18">
        <f>+serie!D201</f>
        <v>-6.3774684447838181E-2</v>
      </c>
      <c r="R8" s="26" t="str">
        <f>+serie!E201</f>
        <v>ENE-OCT.08</v>
      </c>
      <c r="S8" s="10">
        <f>+serie!F201</f>
        <v>40075301</v>
      </c>
      <c r="T8" s="18">
        <f>+serie!G201</f>
        <v>2.7452870449735656E-3</v>
      </c>
    </row>
    <row r="9" spans="2:20" s="9" customFormat="1" ht="10.5" x14ac:dyDescent="0.35">
      <c r="B9" s="27" t="s">
        <v>136</v>
      </c>
      <c r="C9" s="28">
        <f>+C6/$C$6</f>
        <v>1</v>
      </c>
      <c r="D9" s="28">
        <f>+D6/$C$6</f>
        <v>0.44328222961739189</v>
      </c>
      <c r="E9" s="28">
        <f>+E6/$C$6</f>
        <v>0.55671777038260806</v>
      </c>
      <c r="F9" s="28">
        <f>+F6/$F$6</f>
        <v>1</v>
      </c>
      <c r="G9" s="28">
        <f>+G6/$F$6</f>
        <v>0.32439079479963084</v>
      </c>
      <c r="H9" s="28">
        <f>+H6/$F$6</f>
        <v>0.67560920520036916</v>
      </c>
      <c r="I9" s="29" t="s">
        <v>118</v>
      </c>
      <c r="J9" s="29" t="s">
        <v>118</v>
      </c>
      <c r="K9" s="29" t="s">
        <v>118</v>
      </c>
      <c r="N9" s="26" t="str">
        <f>+serie!B202</f>
        <v>OCT.09</v>
      </c>
      <c r="O9" s="10">
        <f>+serie!C202</f>
        <v>3456797</v>
      </c>
      <c r="P9" s="18">
        <f>+serie!D202</f>
        <v>-4.2327881087649177E-2</v>
      </c>
      <c r="R9" s="26" t="str">
        <f>+serie!E202</f>
        <v>ENE-OCT.09</v>
      </c>
      <c r="S9" s="10">
        <f>+serie!F202</f>
        <v>36884195</v>
      </c>
      <c r="T9" s="18">
        <f>+serie!G202</f>
        <v>-7.9627748772242546E-2</v>
      </c>
    </row>
    <row r="10" spans="2:20" s="9" customFormat="1" ht="10.5" x14ac:dyDescent="0.35">
      <c r="F10" s="288">
        <f>(F6/1000000)</f>
        <v>5.250858</v>
      </c>
      <c r="G10" s="10"/>
      <c r="N10" s="26" t="str">
        <f>+serie!B203</f>
        <v>OCT.10</v>
      </c>
      <c r="O10" s="10">
        <f>+serie!C203</f>
        <v>3610223</v>
      </c>
      <c r="P10" s="18">
        <f>+serie!D203</f>
        <v>4.4383861707818051E-2</v>
      </c>
      <c r="R10" s="26" t="str">
        <f>+serie!E203</f>
        <v>ENE-OCT.10</v>
      </c>
      <c r="S10" s="10">
        <f>+serie!F203</f>
        <v>37141274</v>
      </c>
      <c r="T10" s="18">
        <f>+serie!G203</f>
        <v>6.9698959134121274E-3</v>
      </c>
    </row>
    <row r="11" spans="2:20" s="9" customFormat="1" ht="10.5" x14ac:dyDescent="0.35">
      <c r="B11" s="215" t="s">
        <v>113</v>
      </c>
      <c r="C11" s="228" t="s">
        <v>36</v>
      </c>
      <c r="D11" s="228"/>
      <c r="E11" s="228"/>
      <c r="F11" s="228" t="s">
        <v>48</v>
      </c>
      <c r="G11" s="228"/>
      <c r="H11" s="228"/>
      <c r="I11" s="228" t="s">
        <v>117</v>
      </c>
      <c r="J11" s="228"/>
      <c r="K11" s="228"/>
      <c r="L11" s="156"/>
      <c r="N11" s="26" t="str">
        <f>+serie!B204</f>
        <v>OCT.11</v>
      </c>
      <c r="O11" s="10">
        <f>+serie!C204</f>
        <v>3593556</v>
      </c>
      <c r="P11" s="18">
        <f>+serie!D204</f>
        <v>-4.6166123256098368E-3</v>
      </c>
      <c r="R11" s="26" t="str">
        <f>+serie!E204</f>
        <v>ENE-OCT.11</v>
      </c>
      <c r="S11" s="10">
        <f>+serie!F204</f>
        <v>38507617</v>
      </c>
      <c r="T11" s="18">
        <f>+serie!G204</f>
        <v>3.6787725698369966E-2</v>
      </c>
    </row>
    <row r="12" spans="2:20" s="9" customFormat="1" ht="10.5" x14ac:dyDescent="0.35">
      <c r="B12" s="45"/>
      <c r="C12" s="46" t="s">
        <v>37</v>
      </c>
      <c r="D12" s="46" t="s">
        <v>130</v>
      </c>
      <c r="E12" s="46" t="s">
        <v>39</v>
      </c>
      <c r="F12" s="46" t="s">
        <v>37</v>
      </c>
      <c r="G12" s="46" t="s">
        <v>130</v>
      </c>
      <c r="H12" s="46" t="s">
        <v>39</v>
      </c>
      <c r="I12" s="46" t="s">
        <v>49</v>
      </c>
      <c r="J12" s="157" t="s">
        <v>271</v>
      </c>
      <c r="K12" s="46" t="s">
        <v>133</v>
      </c>
      <c r="L12" s="156"/>
      <c r="N12" s="26" t="str">
        <f>+serie!B205</f>
        <v>OCT.12</v>
      </c>
      <c r="O12" s="10">
        <f>+serie!C205</f>
        <v>3427587</v>
      </c>
      <c r="P12" s="18">
        <f>+serie!D205</f>
        <v>-4.6185171456907814E-2</v>
      </c>
      <c r="R12" s="26" t="str">
        <f>+serie!E205</f>
        <v>ENE-OCT.12</v>
      </c>
      <c r="S12" s="10">
        <f>+serie!F205</f>
        <v>37789441</v>
      </c>
      <c r="T12" s="18">
        <f>+serie!G205</f>
        <v>-1.8650232238468512E-2</v>
      </c>
    </row>
    <row r="13" spans="2:20" s="9" customFormat="1" ht="10.5" x14ac:dyDescent="0.35">
      <c r="C13" s="10"/>
      <c r="D13" s="10"/>
      <c r="E13" s="10"/>
      <c r="F13" s="10"/>
      <c r="G13" s="10"/>
      <c r="H13" s="10"/>
      <c r="I13" s="10"/>
      <c r="J13" s="221"/>
      <c r="K13" s="10"/>
      <c r="N13" s="26" t="str">
        <f>+serie!B206</f>
        <v>OCT.13</v>
      </c>
      <c r="O13" s="10">
        <f>+serie!C206</f>
        <v>3742532</v>
      </c>
      <c r="P13" s="18">
        <f>+serie!D206</f>
        <v>9.188534091184275E-2</v>
      </c>
      <c r="R13" s="26" t="str">
        <f>+serie!E206</f>
        <v>ENE-OCT.13</v>
      </c>
      <c r="S13" s="10">
        <f>+serie!F206</f>
        <v>39300345</v>
      </c>
      <c r="T13" s="18">
        <f>+serie!G206</f>
        <v>3.9982173856448311E-2</v>
      </c>
    </row>
    <row r="14" spans="2:20" s="9" customFormat="1" ht="10.5" x14ac:dyDescent="0.35">
      <c r="B14" s="13" t="str">
        <f>+demanda!A181</f>
        <v>ENE-OCT 24</v>
      </c>
      <c r="C14" s="10">
        <f>+demanda!C181</f>
        <v>17913586</v>
      </c>
      <c r="D14" s="10">
        <f>+demanda!J181</f>
        <v>9302920</v>
      </c>
      <c r="E14" s="10">
        <f>+demanda!Q181</f>
        <v>8610665</v>
      </c>
      <c r="F14" s="10">
        <f>+demanda!X181</f>
        <v>51019715</v>
      </c>
      <c r="G14" s="10">
        <f>+demanda!AE181</f>
        <v>22733310</v>
      </c>
      <c r="H14" s="10">
        <f>+demanda!AL181</f>
        <v>28286406</v>
      </c>
      <c r="I14" s="10">
        <f>+oferta!C181</f>
        <v>279507.3</v>
      </c>
      <c r="J14" s="19">
        <f>+oferta!J181</f>
        <v>58.395154283984716</v>
      </c>
      <c r="K14" s="10">
        <f>+oferta!Q181</f>
        <v>42325.8</v>
      </c>
      <c r="N14" s="26" t="str">
        <f>+serie!B207</f>
        <v>OCT.14</v>
      </c>
      <c r="O14" s="10">
        <f>+serie!C207</f>
        <v>4009987</v>
      </c>
      <c r="P14" s="18">
        <f>+serie!D207</f>
        <v>7.1463650811803392E-2</v>
      </c>
      <c r="R14" s="26" t="str">
        <f>+serie!E207</f>
        <v>ENE-OCT.14</v>
      </c>
      <c r="S14" s="10">
        <f>+serie!F207</f>
        <v>41028373</v>
      </c>
      <c r="T14" s="18">
        <f>+serie!G207</f>
        <v>4.3969792122690032E-2</v>
      </c>
    </row>
    <row r="15" spans="2:20" s="9" customFormat="1" ht="10.5" x14ac:dyDescent="0.35">
      <c r="B15" s="13" t="str">
        <f>+demanda!A182</f>
        <v>ENE-OCT 25</v>
      </c>
      <c r="C15" s="10">
        <f>+demanda!C182</f>
        <v>17856045</v>
      </c>
      <c r="D15" s="10">
        <f>+demanda!J182</f>
        <v>9221232</v>
      </c>
      <c r="E15" s="10">
        <f>+demanda!Q182</f>
        <v>8634817</v>
      </c>
      <c r="F15" s="10">
        <f>+demanda!X182</f>
        <v>51304786</v>
      </c>
      <c r="G15" s="10">
        <f>+demanda!AE182</f>
        <v>22673712</v>
      </c>
      <c r="H15" s="10">
        <f>+demanda!AL182</f>
        <v>28631072</v>
      </c>
      <c r="I15" s="10">
        <f>+oferta!C182</f>
        <v>280118.59999999998</v>
      </c>
      <c r="J15" s="19">
        <f>+oferta!J182</f>
        <v>58.558942605025152</v>
      </c>
      <c r="K15" s="10">
        <f>+oferta!Q182</f>
        <v>43703.5</v>
      </c>
      <c r="N15" s="26" t="str">
        <f>+serie!B208</f>
        <v>OCT.15</v>
      </c>
      <c r="O15" s="10">
        <f>+serie!C208</f>
        <v>4293966</v>
      </c>
      <c r="P15" s="18">
        <f>+serie!D208</f>
        <v>7.0817935319989811E-2</v>
      </c>
      <c r="R15" s="26" t="str">
        <f>+serie!E208</f>
        <v>ENE-OCT.15</v>
      </c>
      <c r="S15" s="10">
        <f>+serie!F208</f>
        <v>43396451</v>
      </c>
      <c r="T15" s="18">
        <f>+serie!G208</f>
        <v>5.7718057696316549E-2</v>
      </c>
    </row>
    <row r="16" spans="2:20" s="9" customFormat="1" ht="10.5" x14ac:dyDescent="0.35">
      <c r="C16" s="18"/>
      <c r="D16" s="18"/>
      <c r="E16" s="18"/>
      <c r="F16" s="18"/>
      <c r="G16" s="18"/>
      <c r="H16" s="18"/>
      <c r="I16" s="18"/>
      <c r="J16" s="156"/>
      <c r="K16" s="18"/>
      <c r="N16" s="26" t="str">
        <f>+serie!B209</f>
        <v>OCT.16</v>
      </c>
      <c r="O16" s="10">
        <f>+serie!C209</f>
        <v>4848164</v>
      </c>
      <c r="P16" s="18">
        <f>+serie!D209</f>
        <v>0.12906436613610817</v>
      </c>
      <c r="R16" s="26" t="str">
        <f>+serie!E209</f>
        <v>ENE-OCT.16</v>
      </c>
      <c r="S16" s="10">
        <f>+serie!F209</f>
        <v>46878511</v>
      </c>
      <c r="T16" s="18">
        <f>+serie!G209</f>
        <v>8.0238358662094278E-2</v>
      </c>
    </row>
    <row r="17" spans="1:21" s="9" customFormat="1" ht="10.5" x14ac:dyDescent="0.35">
      <c r="B17" s="17" t="s">
        <v>390</v>
      </c>
      <c r="C17" s="18">
        <f>+'demanda-enl'!C183</f>
        <v>-3.2121430069892432E-3</v>
      </c>
      <c r="D17" s="18">
        <f>+'demanda-enl'!J183</f>
        <v>-8.7808989005602189E-3</v>
      </c>
      <c r="E17" s="18">
        <f>+'demanda-enl'!Q183</f>
        <v>2.804893698686417E-3</v>
      </c>
      <c r="F17" s="18">
        <f>+'demanda-enl'!X183</f>
        <v>5.5874675113336547E-3</v>
      </c>
      <c r="G17" s="18">
        <f>+'demanda-enl'!AE183</f>
        <v>-2.6216155940336217E-3</v>
      </c>
      <c r="H17" s="18">
        <f>+'demanda-enl'!AL183</f>
        <v>1.2184863640859911E-2</v>
      </c>
      <c r="I17" s="18">
        <f>+'oferta-enl'!C183</f>
        <v>2.1867049626254076E-3</v>
      </c>
      <c r="J17" s="19">
        <f>+'oferta-enl'!J184</f>
        <v>0.16434386012066682</v>
      </c>
      <c r="K17" s="18">
        <f>+'oferta-enl'!Q183</f>
        <v>3.255232636436034E-2</v>
      </c>
      <c r="N17" s="26" t="str">
        <f>+serie!B210</f>
        <v>OCT.17</v>
      </c>
      <c r="O17" s="10">
        <f>+serie!C210</f>
        <v>4923433</v>
      </c>
      <c r="P17" s="18">
        <f>+serie!D210</f>
        <v>1.5525258633990013E-2</v>
      </c>
      <c r="R17" s="26" t="str">
        <f>+serie!E210</f>
        <v>ENE-OCT.17</v>
      </c>
      <c r="S17" s="10">
        <f>+serie!F210</f>
        <v>47668033</v>
      </c>
      <c r="T17" s="18">
        <f>+serie!G210</f>
        <v>1.6841874521142497E-2</v>
      </c>
    </row>
    <row r="18" spans="1:21" s="9" customFormat="1" ht="10.5" x14ac:dyDescent="0.35">
      <c r="B18" s="27" t="s">
        <v>136</v>
      </c>
      <c r="C18" s="28">
        <f>+C15/$C$15</f>
        <v>1</v>
      </c>
      <c r="D18" s="28">
        <f>+D15/$C$15</f>
        <v>0.51642074154719031</v>
      </c>
      <c r="E18" s="28">
        <f>+E15/$C$15</f>
        <v>0.48357948246658206</v>
      </c>
      <c r="F18" s="28">
        <f>+F15/$F$15</f>
        <v>1</v>
      </c>
      <c r="G18" s="28">
        <f>+G15/$F$15</f>
        <v>0.44194145941862034</v>
      </c>
      <c r="H18" s="28">
        <f>+H15/$F$15</f>
        <v>0.55805850159866177</v>
      </c>
      <c r="I18" s="29" t="s">
        <v>118</v>
      </c>
      <c r="J18" s="29" t="s">
        <v>118</v>
      </c>
      <c r="K18" s="29" t="s">
        <v>118</v>
      </c>
      <c r="N18" s="26" t="str">
        <f>+serie!B211</f>
        <v>OCT.18</v>
      </c>
      <c r="O18" s="10">
        <f>+serie!C211</f>
        <v>4871026</v>
      </c>
      <c r="P18" s="18">
        <f>+serie!D211</f>
        <v>-1.064440198536265E-2</v>
      </c>
      <c r="R18" s="26" t="str">
        <f>+serie!E211</f>
        <v>ENE-OCT.18</v>
      </c>
      <c r="S18" s="10">
        <f>+serie!F211</f>
        <v>48138677</v>
      </c>
      <c r="T18" s="18">
        <f>+serie!G211</f>
        <v>9.8733673361348639E-3</v>
      </c>
    </row>
    <row r="19" spans="1:21" s="9" customFormat="1" ht="10.5" x14ac:dyDescent="0.35">
      <c r="B19" s="11"/>
      <c r="C19" s="12"/>
      <c r="D19" s="12"/>
      <c r="E19" s="12"/>
      <c r="F19" s="12"/>
      <c r="G19" s="12"/>
      <c r="H19" s="12"/>
      <c r="N19" s="26" t="str">
        <f>+serie!B212</f>
        <v>OCT.19</v>
      </c>
      <c r="O19" s="10">
        <f>+serie!C212</f>
        <v>4788946</v>
      </c>
      <c r="P19" s="18">
        <f>+serie!D212</f>
        <v>-1.6850659388802258E-2</v>
      </c>
      <c r="R19" s="26" t="str">
        <f>+serie!E212</f>
        <v>ENE-OCT.19</v>
      </c>
      <c r="S19" s="10">
        <f>+serie!F212</f>
        <v>49582204</v>
      </c>
      <c r="T19" s="18">
        <f>+serie!G212</f>
        <v>2.9986844050575057E-2</v>
      </c>
    </row>
    <row r="20" spans="1:21" s="9" customFormat="1" ht="10.5" x14ac:dyDescent="0.35">
      <c r="N20" s="26" t="str">
        <f>+serie!B213</f>
        <v>OCT.20</v>
      </c>
      <c r="O20" s="10">
        <f>+serie!C213</f>
        <v>994199</v>
      </c>
      <c r="P20" s="18">
        <f>+serie!D213</f>
        <v>-0.79239711619216424</v>
      </c>
      <c r="R20" s="26" t="str">
        <f>+serie!E213</f>
        <v>ENE-OCT.20</v>
      </c>
      <c r="S20" s="10">
        <f>+serie!F213</f>
        <v>16123230</v>
      </c>
      <c r="T20" s="18">
        <f>+serie!G213</f>
        <v>-0.67481820695183292</v>
      </c>
    </row>
    <row r="21" spans="1:21" s="9" customFormat="1" ht="10.5" x14ac:dyDescent="0.35">
      <c r="C21" s="225">
        <f t="shared" ref="C21:H21" si="0">(C6/1000000)</f>
        <v>1.903645</v>
      </c>
      <c r="D21" s="225">
        <f t="shared" si="0"/>
        <v>0.84385200000000005</v>
      </c>
      <c r="E21" s="225">
        <f t="shared" si="0"/>
        <v>1.059793</v>
      </c>
      <c r="F21" s="225">
        <f t="shared" si="0"/>
        <v>5.250858</v>
      </c>
      <c r="G21" s="225">
        <f t="shared" si="0"/>
        <v>1.70333</v>
      </c>
      <c r="H21" s="225">
        <f t="shared" si="0"/>
        <v>3.5475279999999998</v>
      </c>
      <c r="N21" s="26" t="str">
        <f>+serie!B214</f>
        <v>OCT.21</v>
      </c>
      <c r="O21" s="10">
        <f>+serie!C214</f>
        <v>3805650</v>
      </c>
      <c r="P21" s="18">
        <f>+serie!D214</f>
        <v>2.8278553891122402</v>
      </c>
      <c r="R21" s="26" t="str">
        <f>+serie!E214</f>
        <v>ENE-OCT.21</v>
      </c>
      <c r="S21" s="10">
        <f>+serie!F214</f>
        <v>26059779</v>
      </c>
      <c r="T21" s="18">
        <f>+serie!G214</f>
        <v>0.61628774135207398</v>
      </c>
    </row>
    <row r="22" spans="1:21" s="9" customFormat="1" ht="10.5" x14ac:dyDescent="0.35">
      <c r="C22" s="225">
        <f t="shared" ref="C22:H22" si="1">(C15/1000000)</f>
        <v>17.856045000000002</v>
      </c>
      <c r="D22" s="221">
        <f t="shared" si="1"/>
        <v>9.2212320000000005</v>
      </c>
      <c r="E22" s="221">
        <f t="shared" si="1"/>
        <v>8.634817</v>
      </c>
      <c r="F22" s="225">
        <f t="shared" si="1"/>
        <v>51.304786</v>
      </c>
      <c r="G22" s="225">
        <f t="shared" si="1"/>
        <v>22.673711999999998</v>
      </c>
      <c r="H22" s="221">
        <f t="shared" si="1"/>
        <v>28.631072</v>
      </c>
      <c r="N22" s="26" t="str">
        <f>+serie!B215</f>
        <v>OCT.22</v>
      </c>
      <c r="O22" s="10">
        <f>+serie!C215</f>
        <v>4588507</v>
      </c>
      <c r="P22" s="18">
        <f>+serie!D215</f>
        <v>0.20570914298477261</v>
      </c>
      <c r="Q22" s="18"/>
      <c r="R22" s="26" t="str">
        <f>+serie!E215</f>
        <v>ENE-OCT.22</v>
      </c>
      <c r="S22" s="10">
        <f>+serie!F215</f>
        <v>45361488</v>
      </c>
      <c r="T22" s="18">
        <f>+serie!G215</f>
        <v>0.74067047920859186</v>
      </c>
      <c r="U22" s="18"/>
    </row>
    <row r="23" spans="1:21" s="7" customFormat="1" ht="10.5" x14ac:dyDescent="0.25">
      <c r="B23" s="9"/>
      <c r="C23" s="221"/>
      <c r="D23" s="221"/>
      <c r="E23" s="221"/>
      <c r="F23" s="221"/>
      <c r="G23" s="221"/>
      <c r="H23" s="221"/>
      <c r="I23" s="10"/>
      <c r="J23" s="10"/>
      <c r="K23" s="9"/>
      <c r="M23" s="9"/>
      <c r="N23" s="26" t="str">
        <f>+serie!B216</f>
        <v>OCT.23</v>
      </c>
      <c r="O23" s="10">
        <f>+serie!C216</f>
        <v>5094430</v>
      </c>
      <c r="P23" s="18">
        <f>+serie!D216</f>
        <v>0.11025873993436219</v>
      </c>
      <c r="Q23" s="284"/>
      <c r="R23" s="26" t="str">
        <f>+serie!E216</f>
        <v>ENE-OCT.23</v>
      </c>
      <c r="S23" s="10">
        <f>+serie!F216</f>
        <v>48634482</v>
      </c>
      <c r="T23" s="18">
        <f>+serie!G216</f>
        <v>7.2153585437938039E-2</v>
      </c>
      <c r="U23" s="284"/>
    </row>
    <row r="24" spans="1:21" s="7" customFormat="1" ht="10.5" x14ac:dyDescent="0.25">
      <c r="B24" s="9"/>
      <c r="C24" s="9"/>
      <c r="D24" s="9"/>
      <c r="E24" s="9"/>
      <c r="F24" s="9"/>
      <c r="G24" s="9"/>
      <c r="H24" s="9"/>
      <c r="I24" s="9"/>
      <c r="J24" s="9"/>
      <c r="K24" s="9"/>
      <c r="N24" s="26" t="str">
        <f>+serie!B217</f>
        <v>OCT.24</v>
      </c>
      <c r="O24" s="10">
        <f>+serie!C217</f>
        <v>5141230</v>
      </c>
      <c r="P24" s="18">
        <f>+serie!D217</f>
        <v>9.186503691286374E-3</v>
      </c>
      <c r="Q24" s="284"/>
      <c r="R24" s="26" t="str">
        <f>+serie!E217</f>
        <v>ENE-OCT.24</v>
      </c>
      <c r="S24" s="10">
        <f>+serie!F217</f>
        <v>51019715</v>
      </c>
      <c r="T24" s="18">
        <f>+serie!G217</f>
        <v>4.9044071241470144E-2</v>
      </c>
    </row>
    <row r="25" spans="1:21" s="7" customFormat="1" ht="10.5" x14ac:dyDescent="0.25">
      <c r="B25" s="9"/>
      <c r="I25" s="9"/>
      <c r="J25" s="9"/>
      <c r="K25" s="9"/>
      <c r="N25" s="26" t="str">
        <f>+serie!B218</f>
        <v>OCT.25</v>
      </c>
      <c r="O25" s="10">
        <f>+serie!C218</f>
        <v>5250858</v>
      </c>
      <c r="P25" s="18">
        <f>+serie!D218</f>
        <v>2.1323302011386325E-2</v>
      </c>
      <c r="R25" s="26" t="str">
        <f>+serie!E218</f>
        <v>ENE-OCT.25</v>
      </c>
      <c r="S25" s="10">
        <f>+serie!F218</f>
        <v>51304786</v>
      </c>
      <c r="T25" s="18">
        <f>+serie!G218</f>
        <v>5.5874675113336547E-3</v>
      </c>
    </row>
    <row r="31" spans="1:21" x14ac:dyDescent="0.35">
      <c r="B31" s="14"/>
    </row>
    <row r="32" spans="1:21" x14ac:dyDescent="0.35">
      <c r="A32" s="9"/>
      <c r="C32" s="9"/>
      <c r="D32" s="9"/>
      <c r="E32" s="9"/>
      <c r="F32" s="9"/>
      <c r="G32" s="9"/>
      <c r="H32" s="9"/>
      <c r="I32" s="9"/>
      <c r="J32" s="9"/>
    </row>
    <row r="33" spans="1:10" ht="15" x14ac:dyDescent="0.35">
      <c r="A33" s="140"/>
      <c r="B33" s="140"/>
      <c r="C33" s="141"/>
      <c r="D33" s="141"/>
      <c r="E33" s="142"/>
      <c r="F33" s="142"/>
      <c r="G33" s="141"/>
      <c r="H33" s="141"/>
      <c r="I33" s="447"/>
      <c r="J33" s="447"/>
    </row>
    <row r="34" spans="1:10" ht="15" customHeight="1" x14ac:dyDescent="0.35"/>
    <row r="35" spans="1:10" ht="15" customHeight="1" x14ac:dyDescent="0.35">
      <c r="B35" s="11"/>
      <c r="C35" s="44"/>
      <c r="D35" s="44"/>
      <c r="E35" s="44"/>
      <c r="F35" s="44"/>
      <c r="G35" s="44"/>
      <c r="H35" s="44"/>
      <c r="I35" s="44"/>
      <c r="J35" s="44"/>
    </row>
    <row r="36" spans="1:10" ht="15" customHeight="1" x14ac:dyDescent="0.35"/>
    <row r="37" spans="1:10" ht="15" customHeight="1" x14ac:dyDescent="0.35"/>
    <row r="38" spans="1:10" ht="15" customHeight="1" x14ac:dyDescent="0.35"/>
    <row r="39" spans="1:10" ht="15" customHeight="1" x14ac:dyDescent="0.35"/>
    <row r="40" spans="1:10" ht="15" customHeight="1" x14ac:dyDescent="0.35"/>
    <row r="41" spans="1:10" ht="15" customHeight="1" x14ac:dyDescent="0.35"/>
    <row r="42" spans="1:10" ht="15" customHeight="1" x14ac:dyDescent="0.35"/>
    <row r="43" spans="1:10" ht="15" customHeight="1" x14ac:dyDescent="0.35"/>
    <row r="44" spans="1:10" ht="15" customHeight="1" x14ac:dyDescent="0.35"/>
    <row r="45" spans="1:10" ht="15" customHeight="1" x14ac:dyDescent="0.35"/>
    <row r="46" spans="1:10" ht="15" customHeight="1" x14ac:dyDescent="0.35"/>
    <row r="47" spans="1:10" ht="15" customHeight="1" x14ac:dyDescent="0.35"/>
    <row r="48" spans="1:10" ht="15" customHeight="1" x14ac:dyDescent="0.35"/>
    <row r="49" spans="2:11" ht="15" customHeight="1" x14ac:dyDescent="0.35"/>
    <row r="50" spans="2:11" ht="15" customHeight="1" x14ac:dyDescent="0.35"/>
    <row r="51" spans="2:11" ht="15" customHeight="1" x14ac:dyDescent="0.35"/>
    <row r="52" spans="2:11" ht="15" customHeight="1" x14ac:dyDescent="0.3">
      <c r="K52" s="290"/>
    </row>
    <row r="53" spans="2:11" ht="15" customHeight="1" x14ac:dyDescent="0.35">
      <c r="B53" s="30"/>
      <c r="K53" s="291"/>
    </row>
    <row r="54" spans="2:11" ht="15" customHeight="1" x14ac:dyDescent="0.35">
      <c r="K54" s="292"/>
    </row>
    <row r="55" spans="2:11" ht="15" customHeight="1" x14ac:dyDescent="0.35">
      <c r="B55" s="31"/>
      <c r="C55" s="4"/>
      <c r="D55" s="4"/>
      <c r="E55" s="4"/>
      <c r="F55" s="4"/>
      <c r="G55" s="4"/>
      <c r="H55" s="4"/>
      <c r="I55" s="52"/>
    </row>
    <row r="56" spans="2:11" ht="15" customHeight="1" x14ac:dyDescent="0.35">
      <c r="B56" s="31"/>
      <c r="C56" s="4"/>
      <c r="D56" s="4"/>
      <c r="E56" s="4"/>
      <c r="F56" s="4"/>
      <c r="G56" s="4"/>
      <c r="H56" s="4"/>
      <c r="I56" s="52"/>
    </row>
    <row r="57" spans="2:11" ht="15" customHeight="1" x14ac:dyDescent="0.35">
      <c r="B57" s="31"/>
      <c r="C57" s="4"/>
      <c r="D57" s="4"/>
      <c r="E57" s="4"/>
      <c r="F57" s="4"/>
      <c r="G57" s="4"/>
      <c r="H57" s="4"/>
      <c r="I57" s="52"/>
    </row>
    <row r="58" spans="2:11" ht="15" customHeight="1" x14ac:dyDescent="0.35">
      <c r="B58" s="31"/>
      <c r="C58" s="4"/>
      <c r="D58" s="4"/>
      <c r="E58" s="4"/>
      <c r="F58" s="4"/>
      <c r="G58" s="4"/>
      <c r="H58" s="4"/>
      <c r="I58" s="52"/>
    </row>
    <row r="59" spans="2:11" ht="15" customHeight="1" x14ac:dyDescent="0.35">
      <c r="B59" s="31"/>
      <c r="C59" s="4"/>
      <c r="D59" s="4"/>
      <c r="E59" s="4"/>
      <c r="F59" s="4"/>
      <c r="G59" s="4"/>
      <c r="H59" s="4"/>
      <c r="I59" s="52"/>
    </row>
    <row r="60" spans="2:11" ht="15" customHeight="1" x14ac:dyDescent="0.35">
      <c r="B60" s="53"/>
      <c r="C60" s="52"/>
      <c r="D60" s="52"/>
      <c r="E60" s="52"/>
      <c r="F60" s="52"/>
      <c r="G60" s="52"/>
      <c r="H60" s="52"/>
      <c r="I60" s="52"/>
    </row>
    <row r="61" spans="2:11" ht="15" customHeight="1" x14ac:dyDescent="0.35"/>
    <row r="62" spans="2:11" ht="15" customHeight="1" x14ac:dyDescent="0.35"/>
    <row r="63" spans="2:11" ht="15" customHeight="1" x14ac:dyDescent="0.35"/>
    <row r="64" spans="2:11" ht="15" customHeight="1" x14ac:dyDescent="0.35"/>
    <row r="65" spans="1:10" ht="15" customHeight="1" x14ac:dyDescent="0.35"/>
    <row r="66" spans="1:10" ht="15" customHeight="1" x14ac:dyDescent="0.35"/>
    <row r="67" spans="1:10" ht="15" customHeight="1" x14ac:dyDescent="0.35"/>
    <row r="68" spans="1:10" ht="15" customHeight="1" x14ac:dyDescent="0.35"/>
    <row r="69" spans="1:10" ht="15" customHeight="1" x14ac:dyDescent="0.35"/>
    <row r="70" spans="1:10" x14ac:dyDescent="0.35">
      <c r="B70" s="14"/>
    </row>
    <row r="71" spans="1:10" x14ac:dyDescent="0.35">
      <c r="A71" s="440">
        <f ca="1">TODAY()</f>
        <v>45982</v>
      </c>
      <c r="B71" s="440"/>
      <c r="C71" s="441" t="s">
        <v>137</v>
      </c>
      <c r="D71" s="441"/>
      <c r="E71" s="442" t="str">
        <f>$B$6</f>
        <v>OCTUBRE 25</v>
      </c>
      <c r="F71" s="442"/>
      <c r="G71" s="441" t="s">
        <v>352</v>
      </c>
      <c r="H71" s="441"/>
      <c r="I71" s="441"/>
      <c r="J71" s="314">
        <v>2</v>
      </c>
    </row>
    <row r="72" spans="1:10" x14ac:dyDescent="0.35">
      <c r="A72" s="317" t="s">
        <v>258</v>
      </c>
      <c r="B72" s="317"/>
      <c r="C72" s="318"/>
      <c r="D72" s="318"/>
      <c r="E72" s="319"/>
      <c r="F72" s="319"/>
      <c r="G72" s="318"/>
      <c r="H72" s="318"/>
      <c r="I72" s="443" t="str">
        <f>$B$6</f>
        <v>OCTUBRE 25</v>
      </c>
      <c r="J72" s="443"/>
    </row>
    <row r="75" spans="1:10" ht="26" x14ac:dyDescent="0.35">
      <c r="A75" s="316" t="s">
        <v>267</v>
      </c>
      <c r="B75" s="324"/>
      <c r="C75" s="324"/>
      <c r="D75" s="324"/>
      <c r="E75" s="324"/>
      <c r="F75" s="324"/>
      <c r="G75" s="324"/>
      <c r="H75" s="324"/>
      <c r="I75" s="324"/>
      <c r="J75" s="324"/>
    </row>
    <row r="76" spans="1:10" x14ac:dyDescent="0.35">
      <c r="A76" s="320"/>
      <c r="B76" s="321"/>
      <c r="C76" s="320"/>
      <c r="D76" s="320"/>
      <c r="E76" s="320"/>
      <c r="F76" s="320"/>
      <c r="G76" s="320"/>
      <c r="H76" s="320"/>
      <c r="I76" s="320"/>
      <c r="J76" s="320"/>
    </row>
    <row r="77" spans="1:10" ht="17" x14ac:dyDescent="0.35">
      <c r="A77" s="326" t="s">
        <v>268</v>
      </c>
      <c r="B77" s="321"/>
      <c r="C77" s="320"/>
      <c r="D77" s="320"/>
      <c r="E77" s="320"/>
      <c r="F77" s="320"/>
      <c r="G77" s="320"/>
      <c r="H77" s="320"/>
      <c r="I77" s="320"/>
      <c r="J77" s="320"/>
    </row>
    <row r="78" spans="1:10" ht="17" x14ac:dyDescent="0.35">
      <c r="A78" s="326"/>
      <c r="B78" s="322"/>
      <c r="C78" s="323"/>
      <c r="D78" s="323"/>
      <c r="E78" s="323"/>
      <c r="F78" s="323"/>
      <c r="G78" s="323"/>
      <c r="H78" s="323"/>
      <c r="I78" s="323"/>
      <c r="J78" s="320"/>
    </row>
    <row r="79" spans="1:10" ht="17" x14ac:dyDescent="0.35">
      <c r="A79" s="326" t="s">
        <v>297</v>
      </c>
      <c r="B79" s="322"/>
      <c r="C79" s="323"/>
      <c r="D79" s="323"/>
      <c r="E79" s="323"/>
      <c r="F79" s="323"/>
      <c r="G79" s="323"/>
      <c r="H79" s="323"/>
      <c r="I79" s="323"/>
      <c r="J79" s="320"/>
    </row>
    <row r="80" spans="1:10" ht="17" x14ac:dyDescent="0.35">
      <c r="A80" s="326"/>
      <c r="B80" s="322"/>
      <c r="C80" s="323"/>
      <c r="D80" s="323"/>
      <c r="E80" s="323"/>
      <c r="F80" s="323"/>
      <c r="G80" s="323"/>
      <c r="H80" s="323"/>
      <c r="I80" s="323"/>
      <c r="J80" s="320"/>
    </row>
    <row r="81" spans="1:10" ht="17" x14ac:dyDescent="0.35">
      <c r="A81" s="326" t="s">
        <v>298</v>
      </c>
      <c r="B81" s="322"/>
      <c r="C81" s="323"/>
      <c r="D81" s="323"/>
      <c r="E81" s="323"/>
      <c r="F81" s="323"/>
      <c r="G81" s="323"/>
      <c r="H81" s="323"/>
      <c r="I81" s="323"/>
      <c r="J81" s="320"/>
    </row>
    <row r="82" spans="1:10" ht="17" x14ac:dyDescent="0.35">
      <c r="A82" s="326"/>
      <c r="B82" s="322"/>
      <c r="C82" s="323"/>
      <c r="D82" s="323"/>
      <c r="E82" s="323"/>
      <c r="F82" s="323"/>
      <c r="G82" s="323"/>
      <c r="H82" s="323"/>
      <c r="I82" s="323"/>
      <c r="J82" s="320"/>
    </row>
    <row r="83" spans="1:10" ht="17" x14ac:dyDescent="0.35">
      <c r="A83" s="326" t="s">
        <v>351</v>
      </c>
      <c r="B83" s="322"/>
      <c r="C83" s="323"/>
      <c r="D83" s="323"/>
      <c r="E83" s="323"/>
      <c r="F83" s="323"/>
      <c r="G83" s="323"/>
      <c r="H83" s="323"/>
      <c r="I83" s="323"/>
      <c r="J83" s="320"/>
    </row>
    <row r="84" spans="1:10" ht="15.75" customHeight="1" x14ac:dyDescent="0.35">
      <c r="A84" s="327"/>
      <c r="B84" s="322"/>
      <c r="C84" s="323"/>
      <c r="D84" s="323"/>
      <c r="E84" s="323"/>
      <c r="F84" s="323"/>
      <c r="G84" s="323"/>
      <c r="H84" s="323"/>
      <c r="I84" s="323"/>
      <c r="J84" s="320"/>
    </row>
    <row r="85" spans="1:10" ht="15.75" customHeight="1" x14ac:dyDescent="0.35">
      <c r="A85" s="326" t="s">
        <v>269</v>
      </c>
      <c r="B85" s="320"/>
      <c r="C85" s="320"/>
      <c r="D85" s="320"/>
      <c r="E85" s="320"/>
      <c r="F85" s="320"/>
      <c r="G85" s="320"/>
      <c r="H85" s="320"/>
      <c r="I85" s="320"/>
      <c r="J85" s="320"/>
    </row>
    <row r="86" spans="1:10" x14ac:dyDescent="0.35">
      <c r="B86" s="111"/>
      <c r="C86" s="112"/>
      <c r="D86" s="112"/>
      <c r="E86" s="112"/>
      <c r="F86" s="112"/>
      <c r="G86" s="112"/>
      <c r="H86" s="112"/>
      <c r="I86" s="112"/>
    </row>
    <row r="87" spans="1:10" ht="18.5" x14ac:dyDescent="0.35">
      <c r="B87" s="113"/>
      <c r="C87" s="114"/>
      <c r="D87" s="114"/>
      <c r="E87" s="114"/>
      <c r="F87" s="113"/>
      <c r="G87" s="113"/>
      <c r="H87" s="115"/>
      <c r="I87" s="116"/>
    </row>
    <row r="88" spans="1:10" ht="18.5" x14ac:dyDescent="0.35">
      <c r="B88" s="113"/>
      <c r="C88" s="114"/>
      <c r="D88" s="114"/>
      <c r="E88" s="114"/>
      <c r="F88" s="119"/>
      <c r="G88" s="115"/>
      <c r="H88" s="115"/>
      <c r="I88" s="116"/>
    </row>
    <row r="89" spans="1:10" ht="18.5" x14ac:dyDescent="0.35">
      <c r="B89" s="113"/>
      <c r="C89" s="114"/>
      <c r="D89" s="114"/>
      <c r="E89" s="114"/>
      <c r="F89" s="119"/>
      <c r="G89" s="115"/>
      <c r="H89" s="115"/>
      <c r="I89" s="116"/>
    </row>
    <row r="90" spans="1:10" ht="18.5" x14ac:dyDescent="0.35">
      <c r="B90" s="113"/>
      <c r="C90" s="114"/>
      <c r="D90" s="114"/>
      <c r="E90" s="114"/>
      <c r="F90" s="119"/>
      <c r="G90" s="115"/>
      <c r="H90" s="115"/>
      <c r="I90" s="116"/>
    </row>
    <row r="91" spans="1:10" ht="18.5" x14ac:dyDescent="0.35">
      <c r="B91" s="113"/>
      <c r="C91" s="114"/>
      <c r="D91" s="114"/>
      <c r="E91" s="114"/>
      <c r="F91" s="119"/>
      <c r="G91" s="115"/>
      <c r="H91" s="115"/>
      <c r="I91" s="116"/>
    </row>
    <row r="92" spans="1:10" ht="20.5" x14ac:dyDescent="0.35">
      <c r="B92" s="117"/>
      <c r="C92" s="115"/>
      <c r="D92" s="115"/>
      <c r="E92" s="115"/>
      <c r="F92" s="115"/>
      <c r="G92" s="115"/>
      <c r="H92" s="115"/>
      <c r="I92" s="116"/>
    </row>
    <row r="93" spans="1:10" x14ac:dyDescent="0.35">
      <c r="B93" s="118"/>
      <c r="C93" s="116"/>
      <c r="D93" s="116"/>
      <c r="E93" s="116"/>
      <c r="F93" s="116"/>
      <c r="G93" s="116"/>
      <c r="H93" s="116"/>
      <c r="I93" s="116"/>
    </row>
    <row r="94" spans="1:10" x14ac:dyDescent="0.35">
      <c r="B94" s="111"/>
      <c r="C94" s="112"/>
      <c r="D94" s="112"/>
      <c r="E94" s="112"/>
      <c r="F94" s="112"/>
      <c r="G94" s="112"/>
      <c r="H94" s="112"/>
      <c r="I94" s="112"/>
    </row>
    <row r="95" spans="1:10" x14ac:dyDescent="0.35">
      <c r="B95" s="111"/>
      <c r="C95" s="112"/>
      <c r="D95" s="112"/>
      <c r="E95" s="112"/>
      <c r="F95" s="112"/>
      <c r="G95" s="112"/>
      <c r="H95" s="112"/>
      <c r="I95" s="112"/>
    </row>
    <row r="96" spans="1:10" x14ac:dyDescent="0.35">
      <c r="B96" s="111"/>
      <c r="C96" s="112"/>
      <c r="D96" s="112"/>
      <c r="E96" s="112"/>
      <c r="F96" s="112"/>
      <c r="G96" s="112"/>
      <c r="H96" s="112"/>
      <c r="I96" s="112"/>
    </row>
    <row r="97" spans="1:10" x14ac:dyDescent="0.35">
      <c r="B97" s="111"/>
      <c r="C97" s="112"/>
      <c r="D97" s="112"/>
      <c r="E97" s="112"/>
      <c r="F97" s="112"/>
      <c r="G97" s="112"/>
      <c r="H97" s="112"/>
      <c r="I97" s="112"/>
    </row>
    <row r="98" spans="1:10" x14ac:dyDescent="0.35">
      <c r="B98" s="111"/>
      <c r="C98" s="112"/>
      <c r="D98" s="112"/>
      <c r="E98" s="112"/>
      <c r="F98" s="112"/>
      <c r="G98" s="112"/>
      <c r="H98" s="112"/>
      <c r="I98" s="112"/>
    </row>
    <row r="104" spans="1:10" ht="12" customHeight="1" x14ac:dyDescent="0.35"/>
    <row r="106" spans="1:10" x14ac:dyDescent="0.35">
      <c r="A106" s="440">
        <f ca="1">TODAY()</f>
        <v>45982</v>
      </c>
      <c r="B106" s="440"/>
      <c r="C106" s="441" t="s">
        <v>137</v>
      </c>
      <c r="D106" s="441"/>
      <c r="E106" s="442" t="str">
        <f>$B$6</f>
        <v>OCTUBRE 25</v>
      </c>
      <c r="F106" s="442"/>
      <c r="G106" s="441" t="str">
        <f>$G$71</f>
        <v>OFICINA DEL DATO. E. P. TURISMO ANDALUZ</v>
      </c>
      <c r="H106" s="441"/>
      <c r="I106" s="441"/>
      <c r="J106" s="314">
        <v>3</v>
      </c>
    </row>
    <row r="107" spans="1:10" x14ac:dyDescent="0.35">
      <c r="A107" s="317" t="s">
        <v>258</v>
      </c>
      <c r="B107" s="317"/>
      <c r="C107" s="318"/>
      <c r="D107" s="318"/>
      <c r="E107" s="319"/>
      <c r="F107" s="319"/>
      <c r="G107" s="318"/>
      <c r="H107" s="318"/>
      <c r="I107" s="443" t="str">
        <f>$B$6</f>
        <v>OCTUBRE 25</v>
      </c>
      <c r="J107" s="443"/>
    </row>
    <row r="109" spans="1:10" ht="15" customHeight="1" x14ac:dyDescent="0.35"/>
    <row r="110" spans="1:10" ht="26" x14ac:dyDescent="0.35">
      <c r="A110" s="316" t="s">
        <v>266</v>
      </c>
      <c r="B110" s="325"/>
      <c r="C110" s="325"/>
      <c r="D110" s="325"/>
      <c r="E110" s="325"/>
      <c r="F110" s="325"/>
      <c r="G110" s="325"/>
      <c r="H110" s="325"/>
      <c r="I110" s="325"/>
      <c r="J110" s="325"/>
    </row>
    <row r="121" spans="2:2" x14ac:dyDescent="0.35">
      <c r="B121" s="8"/>
    </row>
    <row r="122" spans="2:2" ht="15.75" customHeight="1" x14ac:dyDescent="0.35"/>
    <row r="123" spans="2:2" ht="14.25" customHeight="1" x14ac:dyDescent="0.35">
      <c r="B123" s="32"/>
    </row>
    <row r="128" spans="2:2" ht="13.5" customHeight="1" x14ac:dyDescent="0.35">
      <c r="B128" s="55"/>
    </row>
    <row r="129" spans="1:10" ht="12" customHeight="1" x14ac:dyDescent="0.35">
      <c r="B129" s="55"/>
    </row>
    <row r="130" spans="1:10" ht="12" customHeight="1" x14ac:dyDescent="0.35">
      <c r="B130" s="55"/>
    </row>
    <row r="131" spans="1:10" x14ac:dyDescent="0.35">
      <c r="B131" s="55"/>
    </row>
    <row r="142" spans="1:10" x14ac:dyDescent="0.35">
      <c r="B142" s="14"/>
    </row>
    <row r="143" spans="1:10" x14ac:dyDescent="0.35">
      <c r="B143" s="14"/>
    </row>
    <row r="144" spans="1:10" x14ac:dyDescent="0.35">
      <c r="A144" s="440">
        <f ca="1">TODAY()</f>
        <v>45982</v>
      </c>
      <c r="B144" s="440"/>
      <c r="C144" s="441" t="s">
        <v>137</v>
      </c>
      <c r="D144" s="441"/>
      <c r="E144" s="442" t="str">
        <f>$B$6</f>
        <v>OCTUBRE 25</v>
      </c>
      <c r="F144" s="442"/>
      <c r="G144" s="441" t="str">
        <f>$G$71</f>
        <v>OFICINA DEL DATO. E. P. TURISMO ANDALUZ</v>
      </c>
      <c r="H144" s="441"/>
      <c r="I144" s="441"/>
      <c r="J144" s="314">
        <v>4</v>
      </c>
    </row>
    <row r="145" spans="1:10" x14ac:dyDescent="0.35">
      <c r="A145" s="317" t="s">
        <v>258</v>
      </c>
      <c r="B145" s="317"/>
      <c r="C145" s="318"/>
      <c r="D145" s="318"/>
      <c r="E145" s="319"/>
      <c r="F145" s="319"/>
      <c r="G145" s="318"/>
      <c r="H145" s="318"/>
      <c r="I145" s="443" t="str">
        <f>$B$6</f>
        <v>OCTUBRE 25</v>
      </c>
      <c r="J145" s="443"/>
    </row>
    <row r="148" spans="1:10" ht="26" x14ac:dyDescent="0.35">
      <c r="A148" s="316" t="s">
        <v>288</v>
      </c>
      <c r="B148" s="325"/>
      <c r="C148" s="325"/>
      <c r="D148" s="325"/>
      <c r="E148" s="325"/>
      <c r="F148" s="325"/>
      <c r="G148" s="325"/>
      <c r="H148" s="325"/>
      <c r="I148" s="325"/>
      <c r="J148" s="325"/>
    </row>
    <row r="167" spans="2:14" x14ac:dyDescent="0.35">
      <c r="M167" s="280"/>
    </row>
    <row r="170" spans="2:14" x14ac:dyDescent="0.35">
      <c r="N170" s="280"/>
    </row>
    <row r="171" spans="2:14" x14ac:dyDescent="0.35">
      <c r="B171" s="14"/>
    </row>
    <row r="172" spans="2:14" x14ac:dyDescent="0.35">
      <c r="B172" s="14"/>
    </row>
    <row r="173" spans="2:14" x14ac:dyDescent="0.35">
      <c r="B173" s="14"/>
    </row>
    <row r="174" spans="2:14" ht="12" customHeight="1" x14ac:dyDescent="0.35">
      <c r="B174" s="14"/>
    </row>
    <row r="175" spans="2:14" x14ac:dyDescent="0.35">
      <c r="B175" s="14"/>
    </row>
    <row r="176" spans="2:14" ht="19.5" customHeight="1" x14ac:dyDescent="0.35">
      <c r="B176" s="8"/>
    </row>
    <row r="177" spans="1:12" ht="19.5" customHeight="1" x14ac:dyDescent="0.35">
      <c r="B177" s="328" t="s">
        <v>353</v>
      </c>
    </row>
    <row r="178" spans="1:12" ht="15" customHeight="1" x14ac:dyDescent="0.35">
      <c r="B178" s="152"/>
    </row>
    <row r="179" spans="1:12" ht="15" customHeight="1" x14ac:dyDescent="0.35">
      <c r="B179" s="152"/>
    </row>
    <row r="180" spans="1:12" x14ac:dyDescent="0.35">
      <c r="B180" s="152"/>
    </row>
    <row r="181" spans="1:12" x14ac:dyDescent="0.35">
      <c r="A181" s="440">
        <f ca="1">TODAY()</f>
        <v>45982</v>
      </c>
      <c r="B181" s="440"/>
      <c r="C181" s="441" t="s">
        <v>137</v>
      </c>
      <c r="D181" s="441"/>
      <c r="E181" s="442" t="str">
        <f>$B$6</f>
        <v>OCTUBRE 25</v>
      </c>
      <c r="F181" s="442"/>
      <c r="G181" s="441" t="str">
        <f>$G$71</f>
        <v>OFICINA DEL DATO. E. P. TURISMO ANDALUZ</v>
      </c>
      <c r="H181" s="441"/>
      <c r="I181" s="441"/>
      <c r="J181" s="314">
        <v>5</v>
      </c>
    </row>
    <row r="182" spans="1:12" x14ac:dyDescent="0.35">
      <c r="A182" s="317" t="s">
        <v>258</v>
      </c>
      <c r="B182" s="317"/>
      <c r="C182" s="318"/>
      <c r="D182" s="318"/>
      <c r="E182" s="319"/>
      <c r="F182" s="319"/>
      <c r="G182" s="318"/>
      <c r="H182" s="318"/>
      <c r="I182" s="443" t="str">
        <f>$B$6</f>
        <v>OCTUBRE 25</v>
      </c>
      <c r="J182" s="443"/>
    </row>
    <row r="185" spans="1:12" ht="26" x14ac:dyDescent="0.35">
      <c r="A185" s="316" t="s">
        <v>289</v>
      </c>
      <c r="B185" s="325"/>
      <c r="C185" s="325"/>
      <c r="D185" s="325"/>
      <c r="E185" s="325"/>
      <c r="F185" s="325"/>
      <c r="G185" s="325"/>
      <c r="H185" s="325"/>
      <c r="I185" s="325"/>
      <c r="J185" s="325"/>
    </row>
    <row r="189" spans="1:12" x14ac:dyDescent="0.35">
      <c r="L189" s="236"/>
    </row>
    <row r="190" spans="1:12" x14ac:dyDescent="0.35">
      <c r="L190" s="236"/>
    </row>
    <row r="191" spans="1:12" x14ac:dyDescent="0.35">
      <c r="L191" s="236"/>
    </row>
    <row r="204" spans="2:14" x14ac:dyDescent="0.35">
      <c r="N204" s="280"/>
    </row>
    <row r="206" spans="2:14" x14ac:dyDescent="0.35">
      <c r="B206" s="8"/>
    </row>
    <row r="207" spans="2:14" x14ac:dyDescent="0.35">
      <c r="B207" s="163"/>
    </row>
    <row r="208" spans="2:14" x14ac:dyDescent="0.35">
      <c r="B208" s="14"/>
    </row>
    <row r="209" spans="1:10" x14ac:dyDescent="0.35">
      <c r="B209" s="14"/>
    </row>
    <row r="210" spans="1:10" x14ac:dyDescent="0.35">
      <c r="B210" s="14"/>
    </row>
    <row r="211" spans="1:10" ht="12" customHeight="1" x14ac:dyDescent="0.35">
      <c r="B211" s="56"/>
    </row>
    <row r="212" spans="1:10" ht="15" customHeight="1" x14ac:dyDescent="0.35">
      <c r="B212" s="8"/>
    </row>
    <row r="213" spans="1:10" ht="15" customHeight="1" x14ac:dyDescent="0.35">
      <c r="B213" s="152"/>
    </row>
    <row r="214" spans="1:10" ht="15" customHeight="1" x14ac:dyDescent="0.35">
      <c r="B214" s="152"/>
    </row>
    <row r="215" spans="1:10" ht="15" customHeight="1" x14ac:dyDescent="0.35">
      <c r="B215" s="152"/>
    </row>
    <row r="216" spans="1:10" ht="15" customHeight="1" x14ac:dyDescent="0.35">
      <c r="B216" s="152"/>
    </row>
    <row r="217" spans="1:10" ht="15" customHeight="1" x14ac:dyDescent="0.35">
      <c r="B217" s="328" t="s">
        <v>353</v>
      </c>
    </row>
    <row r="219" spans="1:10" x14ac:dyDescent="0.35">
      <c r="A219" s="440">
        <f ca="1">TODAY()</f>
        <v>45982</v>
      </c>
      <c r="B219" s="440"/>
      <c r="C219" s="441" t="s">
        <v>137</v>
      </c>
      <c r="D219" s="441"/>
      <c r="E219" s="442" t="str">
        <f>$B$6</f>
        <v>OCTUBRE 25</v>
      </c>
      <c r="F219" s="442"/>
      <c r="G219" s="441" t="str">
        <f>$G$71</f>
        <v>OFICINA DEL DATO. E. P. TURISMO ANDALUZ</v>
      </c>
      <c r="H219" s="441"/>
      <c r="I219" s="441"/>
      <c r="J219" s="314">
        <v>6</v>
      </c>
    </row>
    <row r="220" spans="1:10" x14ac:dyDescent="0.35">
      <c r="A220" s="317" t="s">
        <v>258</v>
      </c>
      <c r="B220" s="317"/>
      <c r="C220" s="318"/>
      <c r="D220" s="318"/>
      <c r="E220" s="319"/>
      <c r="F220" s="319"/>
      <c r="G220" s="318"/>
      <c r="H220" s="318"/>
      <c r="I220" s="443" t="str">
        <f>$B$6</f>
        <v>OCTUBRE 25</v>
      </c>
      <c r="J220" s="443"/>
    </row>
    <row r="223" spans="1:10" ht="26" x14ac:dyDescent="0.35">
      <c r="A223" s="316" t="s">
        <v>290</v>
      </c>
      <c r="B223" s="325"/>
      <c r="C223" s="325"/>
      <c r="D223" s="325"/>
      <c r="E223" s="325"/>
      <c r="F223" s="325"/>
      <c r="G223" s="325"/>
      <c r="H223" s="325"/>
      <c r="I223" s="325"/>
      <c r="J223" s="325"/>
    </row>
    <row r="244" spans="2:13" x14ac:dyDescent="0.35">
      <c r="M244" s="280"/>
    </row>
    <row r="245" spans="2:13" x14ac:dyDescent="0.35">
      <c r="B245" s="8"/>
    </row>
    <row r="246" spans="2:13" x14ac:dyDescent="0.35">
      <c r="B246" s="14"/>
    </row>
    <row r="247" spans="2:13" x14ac:dyDescent="0.35">
      <c r="B247" s="14"/>
    </row>
    <row r="248" spans="2:13" x14ac:dyDescent="0.35">
      <c r="B248" s="8"/>
      <c r="L248" s="236"/>
    </row>
    <row r="249" spans="2:13" x14ac:dyDescent="0.35">
      <c r="B249" s="8"/>
      <c r="L249" s="259"/>
    </row>
    <row r="250" spans="2:13" x14ac:dyDescent="0.35">
      <c r="B250" s="8"/>
      <c r="M250" s="280"/>
    </row>
    <row r="251" spans="2:13" x14ac:dyDescent="0.35">
      <c r="B251" s="8"/>
    </row>
    <row r="252" spans="2:13" x14ac:dyDescent="0.35">
      <c r="B252" s="8"/>
    </row>
    <row r="253" spans="2:13" x14ac:dyDescent="0.35">
      <c r="B253" s="8"/>
    </row>
    <row r="254" spans="2:13" x14ac:dyDescent="0.35">
      <c r="B254" s="8"/>
    </row>
    <row r="255" spans="2:13" x14ac:dyDescent="0.35">
      <c r="B255" s="328" t="s">
        <v>353</v>
      </c>
    </row>
    <row r="257" spans="1:19" x14ac:dyDescent="0.35">
      <c r="A257" s="440">
        <f ca="1">TODAY()</f>
        <v>45982</v>
      </c>
      <c r="B257" s="440"/>
      <c r="C257" s="441" t="s">
        <v>137</v>
      </c>
      <c r="D257" s="441"/>
      <c r="E257" s="442" t="str">
        <f>$B$6</f>
        <v>OCTUBRE 25</v>
      </c>
      <c r="F257" s="442"/>
      <c r="G257" s="441" t="str">
        <f>$G$71</f>
        <v>OFICINA DEL DATO. E. P. TURISMO ANDALUZ</v>
      </c>
      <c r="H257" s="441"/>
      <c r="I257" s="441"/>
      <c r="J257" s="314">
        <v>7</v>
      </c>
    </row>
    <row r="258" spans="1:19" ht="15" customHeight="1" x14ac:dyDescent="0.35">
      <c r="A258" s="317" t="s">
        <v>258</v>
      </c>
      <c r="B258" s="317"/>
      <c r="C258" s="318"/>
      <c r="D258" s="318"/>
      <c r="E258" s="319"/>
      <c r="F258" s="319"/>
      <c r="G258" s="318"/>
      <c r="H258" s="318"/>
      <c r="I258" s="443" t="str">
        <f>$B$6</f>
        <v>OCTUBRE 25</v>
      </c>
      <c r="J258" s="443"/>
    </row>
    <row r="261" spans="1:19" ht="26" x14ac:dyDescent="0.35">
      <c r="A261" s="316" t="s">
        <v>291</v>
      </c>
      <c r="B261" s="325"/>
      <c r="C261" s="325"/>
      <c r="D261" s="325"/>
      <c r="E261" s="325"/>
      <c r="F261" s="325"/>
      <c r="G261" s="325"/>
      <c r="H261" s="325"/>
      <c r="I261" s="325"/>
      <c r="J261" s="325"/>
    </row>
    <row r="264" spans="1:19" x14ac:dyDescent="0.35">
      <c r="L264" s="34"/>
      <c r="M264" s="35"/>
      <c r="N264" s="35"/>
    </row>
    <row r="265" spans="1:19" ht="12.75" customHeight="1" x14ac:dyDescent="0.35"/>
    <row r="266" spans="1:19" ht="12.75" customHeight="1" x14ac:dyDescent="0.35">
      <c r="A266" s="16"/>
      <c r="B266" s="8"/>
      <c r="I266" s="15"/>
      <c r="J266" s="15"/>
    </row>
    <row r="267" spans="1:19" ht="12.75" customHeight="1" x14ac:dyDescent="0.35">
      <c r="A267" s="16"/>
      <c r="B267" s="8"/>
      <c r="I267" s="15"/>
      <c r="J267" s="15"/>
    </row>
    <row r="268" spans="1:19" ht="12.75" customHeight="1" x14ac:dyDescent="0.35">
      <c r="A268" s="16"/>
      <c r="B268" s="446" t="s">
        <v>206</v>
      </c>
      <c r="C268" s="446"/>
      <c r="D268" s="446"/>
      <c r="E268" s="153" t="str">
        <f>+P268</f>
        <v>OCTUBRE 25</v>
      </c>
      <c r="F268" s="154" t="s">
        <v>110</v>
      </c>
      <c r="G268" s="154" t="s">
        <v>136</v>
      </c>
      <c r="I268" s="15"/>
      <c r="J268" s="15"/>
      <c r="M268" s="165" t="s">
        <v>206</v>
      </c>
      <c r="N268" s="165"/>
      <c r="O268" s="165"/>
      <c r="P268" s="166" t="str">
        <f>+demanda!A178</f>
        <v>OCTUBRE 25</v>
      </c>
      <c r="Q268" s="167" t="s">
        <v>110</v>
      </c>
      <c r="R268" s="167" t="s">
        <v>136</v>
      </c>
      <c r="S268" s="168"/>
    </row>
    <row r="269" spans="1:19" ht="12.75" customHeight="1" x14ac:dyDescent="0.35">
      <c r="A269" s="16"/>
      <c r="B269" s="121">
        <v>1</v>
      </c>
      <c r="C269" s="122" t="str">
        <f>VLOOKUP(E269,P269:S274,4,FALSE)</f>
        <v>Baleares</v>
      </c>
      <c r="D269" s="122"/>
      <c r="E269" s="123">
        <f>LARGE(P269:P274,1)</f>
        <v>6967344</v>
      </c>
      <c r="F269" s="124">
        <f>VLOOKUP(E269,P269:S274,2,FALSE)</f>
        <v>-1.0598864154845011E-2</v>
      </c>
      <c r="G269" s="124">
        <f t="shared" ref="G269:G275" si="2">+E269/$E$275</f>
        <v>0.2032409244878958</v>
      </c>
      <c r="I269" s="15"/>
      <c r="J269" s="15"/>
      <c r="M269" s="36">
        <v>1</v>
      </c>
      <c r="N269" s="37" t="str">
        <f>+demanda!C175</f>
        <v>Andalucía</v>
      </c>
      <c r="O269" s="37"/>
      <c r="P269" s="38">
        <f>+demanda!X178</f>
        <v>5250858</v>
      </c>
      <c r="Q269" s="39">
        <f>+'demanda-enl'!X179</f>
        <v>2.1323302011386325E-2</v>
      </c>
      <c r="R269" s="39">
        <f t="shared" ref="R269:R275" si="3">+P269/$P$275</f>
        <v>0.1531701656003584</v>
      </c>
      <c r="S269" s="40" t="str">
        <f t="shared" ref="S269:S275" si="4">+N269</f>
        <v>Andalucía</v>
      </c>
    </row>
    <row r="270" spans="1:19" ht="12.75" customHeight="1" x14ac:dyDescent="0.35">
      <c r="A270" s="16"/>
      <c r="B270" s="194">
        <v>2</v>
      </c>
      <c r="C270" s="136" t="str">
        <f>VLOOKUP(E270,P269:S274,4,FALSE)</f>
        <v>Canarias</v>
      </c>
      <c r="D270" s="136"/>
      <c r="E270" s="137">
        <f>LARGE(P269:P274,2)</f>
        <v>6395927</v>
      </c>
      <c r="F270" s="138">
        <f>VLOOKUP(E270,P269:S274,2,FALSE)</f>
        <v>-6.991042944556658E-3</v>
      </c>
      <c r="G270" s="138">
        <f t="shared" si="2"/>
        <v>0.18657240354963009</v>
      </c>
      <c r="I270" s="15"/>
      <c r="J270" s="15"/>
      <c r="M270" s="36">
        <v>2</v>
      </c>
      <c r="N270" s="37" t="str">
        <f>+demanda!D175</f>
        <v>Baleares</v>
      </c>
      <c r="O270" s="37"/>
      <c r="P270" s="38">
        <f>+demanda!Y178</f>
        <v>6967344</v>
      </c>
      <c r="Q270" s="39">
        <f>+'demanda-enl'!Y179</f>
        <v>-1.0598864154845011E-2</v>
      </c>
      <c r="R270" s="39">
        <f t="shared" si="3"/>
        <v>0.2032409244878958</v>
      </c>
      <c r="S270" s="40" t="str">
        <f t="shared" si="4"/>
        <v>Baleares</v>
      </c>
    </row>
    <row r="271" spans="1:19" ht="12.75" customHeight="1" x14ac:dyDescent="0.35">
      <c r="A271" s="16"/>
      <c r="B271" s="121">
        <v>3</v>
      </c>
      <c r="C271" s="122" t="str">
        <f>VLOOKUP(E271,P269:S274,4,FALSE)</f>
        <v>Cataluña</v>
      </c>
      <c r="D271" s="122"/>
      <c r="E271" s="123">
        <f>LARGE(P269:P274,3)</f>
        <v>5417015</v>
      </c>
      <c r="F271" s="124">
        <f>VLOOKUP(E271,P269:S274,2,FALSE)</f>
        <v>3.7407266541879425E-2</v>
      </c>
      <c r="G271" s="124">
        <f t="shared" si="2"/>
        <v>0.15801704875843633</v>
      </c>
      <c r="I271" s="15"/>
      <c r="J271" s="15"/>
      <c r="M271" s="36">
        <v>3</v>
      </c>
      <c r="N271" s="37" t="str">
        <f>+demanda!E175</f>
        <v>Canarias</v>
      </c>
      <c r="O271" s="37"/>
      <c r="P271" s="38">
        <f>+demanda!Z178</f>
        <v>6395927</v>
      </c>
      <c r="Q271" s="39">
        <f>+'demanda-enl'!Z179</f>
        <v>-6.991042944556658E-3</v>
      </c>
      <c r="R271" s="39">
        <f t="shared" si="3"/>
        <v>0.18657240354963009</v>
      </c>
      <c r="S271" s="40" t="str">
        <f t="shared" si="4"/>
        <v>Canarias</v>
      </c>
    </row>
    <row r="272" spans="1:19" ht="12.75" customHeight="1" x14ac:dyDescent="0.35">
      <c r="A272" s="15"/>
      <c r="B272" s="195">
        <v>4</v>
      </c>
      <c r="C272" s="196" t="str">
        <f>VLOOKUP(E272,P269:S274,4,FALSE)</f>
        <v>Andalucía</v>
      </c>
      <c r="D272" s="196"/>
      <c r="E272" s="197">
        <f>LARGE(P269:P274,4)</f>
        <v>5250858</v>
      </c>
      <c r="F272" s="198">
        <f>VLOOKUP(E272,P269:S274,2,FALSE)</f>
        <v>2.1323302011386325E-2</v>
      </c>
      <c r="G272" s="198">
        <f t="shared" si="2"/>
        <v>0.1531701656003584</v>
      </c>
      <c r="H272" s="15"/>
      <c r="I272" s="15"/>
      <c r="J272" s="15"/>
      <c r="M272" s="36">
        <v>4</v>
      </c>
      <c r="N272" s="37" t="str">
        <f>+demanda!F175</f>
        <v>Cataluña</v>
      </c>
      <c r="O272" s="37"/>
      <c r="P272" s="38">
        <f>+demanda!AA178</f>
        <v>5417015</v>
      </c>
      <c r="Q272" s="39">
        <f>+'demanda-enl'!AA179</f>
        <v>3.7407266541879425E-2</v>
      </c>
      <c r="R272" s="39">
        <f t="shared" si="3"/>
        <v>0.15801704875843633</v>
      </c>
      <c r="S272" s="40" t="str">
        <f t="shared" si="4"/>
        <v>Cataluña</v>
      </c>
    </row>
    <row r="273" spans="1:19" ht="12.75" customHeight="1" x14ac:dyDescent="0.35">
      <c r="A273" s="15"/>
      <c r="B273" s="121">
        <v>5</v>
      </c>
      <c r="C273" s="122" t="str">
        <f>VLOOKUP(E273,P269:S274,4,FALSE)</f>
        <v>C. Valenciana</v>
      </c>
      <c r="D273" s="122"/>
      <c r="E273" s="123">
        <f>LARGE(P269:P274,5)</f>
        <v>2799094</v>
      </c>
      <c r="F273" s="124">
        <f>VLOOKUP(E273,P269:S274,2,FALSE)</f>
        <v>4.0034599774759538E-2</v>
      </c>
      <c r="G273" s="124">
        <f t="shared" si="2"/>
        <v>8.165097808986066E-2</v>
      </c>
      <c r="H273" s="15"/>
      <c r="I273" s="15"/>
      <c r="J273" s="15"/>
      <c r="M273" s="36">
        <v>5</v>
      </c>
      <c r="N273" s="37" t="str">
        <f>+demanda!G175</f>
        <v>C. Valenciana</v>
      </c>
      <c r="O273" s="37"/>
      <c r="P273" s="38">
        <f>+demanda!AB178</f>
        <v>2799094</v>
      </c>
      <c r="Q273" s="39">
        <f>+'demanda-enl'!AB179</f>
        <v>4.0034599774759538E-2</v>
      </c>
      <c r="R273" s="39">
        <f t="shared" si="3"/>
        <v>8.165097808986066E-2</v>
      </c>
      <c r="S273" s="40" t="str">
        <f t="shared" si="4"/>
        <v>C. Valenciana</v>
      </c>
    </row>
    <row r="274" spans="1:19" ht="12.75" customHeight="1" x14ac:dyDescent="0.35">
      <c r="A274" s="15"/>
      <c r="B274" s="194">
        <v>6</v>
      </c>
      <c r="C274" s="136" t="str">
        <f>VLOOKUP(E274,P269:S274,4,FALSE)</f>
        <v>Madrid</v>
      </c>
      <c r="D274" s="136"/>
      <c r="E274" s="137">
        <f>LARGE(P269:P274,6)</f>
        <v>2598869</v>
      </c>
      <c r="F274" s="138">
        <f>VLOOKUP(E274,P269:S274,2,FALSE)</f>
        <v>3.0156691599380059E-2</v>
      </c>
      <c r="G274" s="138">
        <f t="shared" si="2"/>
        <v>7.5810314257905631E-2</v>
      </c>
      <c r="H274" s="15"/>
      <c r="I274" s="20"/>
      <c r="J274" s="15"/>
      <c r="M274" s="36">
        <v>6</v>
      </c>
      <c r="N274" s="37" t="str">
        <f>+demanda!H175</f>
        <v>Madrid</v>
      </c>
      <c r="O274" s="37"/>
      <c r="P274" s="38">
        <f>+demanda!AC178</f>
        <v>2598869</v>
      </c>
      <c r="Q274" s="39">
        <f>+'demanda-enl'!AC179</f>
        <v>3.0156691599380059E-2</v>
      </c>
      <c r="R274" s="39">
        <f t="shared" si="3"/>
        <v>7.5810314257905631E-2</v>
      </c>
      <c r="S274" s="40" t="str">
        <f t="shared" si="4"/>
        <v>Madrid</v>
      </c>
    </row>
    <row r="275" spans="1:19" ht="12.75" customHeight="1" x14ac:dyDescent="0.35">
      <c r="A275" s="15"/>
      <c r="B275" s="129" t="s">
        <v>135</v>
      </c>
      <c r="C275" s="130" t="str">
        <f>+N275</f>
        <v>España</v>
      </c>
      <c r="D275" s="130"/>
      <c r="E275" s="131">
        <f>+P275</f>
        <v>34281206</v>
      </c>
      <c r="F275" s="132">
        <f>+Q275</f>
        <v>1.3134645349739626E-2</v>
      </c>
      <c r="G275" s="132">
        <f t="shared" si="2"/>
        <v>1</v>
      </c>
      <c r="H275" s="15"/>
      <c r="I275" s="15"/>
      <c r="J275" s="15"/>
      <c r="M275" s="47" t="s">
        <v>135</v>
      </c>
      <c r="N275" s="48" t="str">
        <f>+demanda!B175</f>
        <v>España</v>
      </c>
      <c r="O275" s="48"/>
      <c r="P275" s="49">
        <f>+demanda!W178</f>
        <v>34281206</v>
      </c>
      <c r="Q275" s="50">
        <f>+'demanda-enl'!W179</f>
        <v>1.3134645349739626E-2</v>
      </c>
      <c r="R275" s="50">
        <f t="shared" si="3"/>
        <v>1</v>
      </c>
      <c r="S275" s="51" t="str">
        <f t="shared" si="4"/>
        <v>España</v>
      </c>
    </row>
    <row r="276" spans="1:19" ht="12.75" customHeight="1" x14ac:dyDescent="0.35">
      <c r="A276" s="15"/>
      <c r="B276" s="133"/>
      <c r="C276" s="133"/>
      <c r="D276" s="133"/>
      <c r="E276" s="133"/>
      <c r="F276" s="133"/>
      <c r="G276" s="133"/>
      <c r="H276" s="15"/>
      <c r="I276" s="15"/>
      <c r="J276" s="15"/>
      <c r="M276" s="41"/>
      <c r="N276" s="41"/>
      <c r="O276" s="41"/>
      <c r="P276" s="41"/>
      <c r="Q276" s="41"/>
      <c r="R276" s="41"/>
      <c r="S276" s="40"/>
    </row>
    <row r="277" spans="1:19" ht="12.75" customHeight="1" x14ac:dyDescent="0.35">
      <c r="B277" s="162" t="s">
        <v>207</v>
      </c>
      <c r="C277" s="162"/>
      <c r="D277" s="162"/>
      <c r="E277" s="153" t="str">
        <f>+P277</f>
        <v>OCTUBRE 25</v>
      </c>
      <c r="F277" s="154" t="s">
        <v>110</v>
      </c>
      <c r="G277" s="154" t="s">
        <v>136</v>
      </c>
      <c r="M277" s="165" t="s">
        <v>207</v>
      </c>
      <c r="N277" s="165"/>
      <c r="O277" s="165"/>
      <c r="P277" s="166" t="str">
        <f>+demanda!A178</f>
        <v>OCTUBRE 25</v>
      </c>
      <c r="Q277" s="167" t="s">
        <v>110</v>
      </c>
      <c r="R277" s="167" t="s">
        <v>136</v>
      </c>
      <c r="S277" s="168"/>
    </row>
    <row r="278" spans="1:19" ht="12.75" customHeight="1" x14ac:dyDescent="0.35">
      <c r="B278" s="125">
        <v>1</v>
      </c>
      <c r="C278" s="126" t="str">
        <f>VLOOKUP(E278,P278:S283,4,FALSE)</f>
        <v>Andalucía</v>
      </c>
      <c r="D278" s="164"/>
      <c r="E278" s="127">
        <f>LARGE(P278:P283,1)</f>
        <v>1703330</v>
      </c>
      <c r="F278" s="128">
        <f>VLOOKUP(E278,P278:S283,2,FALSE)</f>
        <v>2.259724198380253E-2</v>
      </c>
      <c r="G278" s="128">
        <f t="shared" ref="G278:G284" si="5">+E278/$E$284</f>
        <v>0.17805896048975439</v>
      </c>
      <c r="M278" s="36">
        <v>1</v>
      </c>
      <c r="N278" s="37" t="str">
        <f>+demanda!C175</f>
        <v>Andalucía</v>
      </c>
      <c r="O278" s="35"/>
      <c r="P278" s="38">
        <f>+demanda!AE178</f>
        <v>1703330</v>
      </c>
      <c r="Q278" s="39">
        <f>+'demanda-enl'!AE179</f>
        <v>2.259724198380253E-2</v>
      </c>
      <c r="R278" s="39">
        <f t="shared" ref="R278:R284" si="6">+P278/$P$284</f>
        <v>0.17805896048975439</v>
      </c>
      <c r="S278" s="40" t="str">
        <f t="shared" ref="S278:S284" si="7">+N278</f>
        <v>Andalucía</v>
      </c>
    </row>
    <row r="279" spans="1:19" ht="12.75" customHeight="1" x14ac:dyDescent="0.35">
      <c r="B279" s="194">
        <v>2</v>
      </c>
      <c r="C279" s="136" t="str">
        <f>VLOOKUP(E279,P278:S283,4,FALSE)</f>
        <v>Cataluña</v>
      </c>
      <c r="D279" s="136"/>
      <c r="E279" s="137">
        <f>LARGE(P278:P283,2)</f>
        <v>1210585</v>
      </c>
      <c r="F279" s="138">
        <f>VLOOKUP(E279,P278:S283,2,FALSE)</f>
        <v>3.1515902378838501E-2</v>
      </c>
      <c r="G279" s="138">
        <f t="shared" si="5"/>
        <v>0.12654946879611662</v>
      </c>
      <c r="M279" s="36">
        <v>2</v>
      </c>
      <c r="N279" s="37" t="str">
        <f>+demanda!D175</f>
        <v>Baleares</v>
      </c>
      <c r="O279" s="37"/>
      <c r="P279" s="38">
        <f>+demanda!AF178</f>
        <v>419992</v>
      </c>
      <c r="Q279" s="39">
        <f>+'demanda-enl'!AF179</f>
        <v>-0.17957333093712091</v>
      </c>
      <c r="R279" s="39">
        <f t="shared" si="6"/>
        <v>4.3904198795308561E-2</v>
      </c>
      <c r="S279" s="40" t="str">
        <f t="shared" si="7"/>
        <v>Baleares</v>
      </c>
    </row>
    <row r="280" spans="1:19" ht="12.75" customHeight="1" x14ac:dyDescent="0.35">
      <c r="B280" s="121">
        <v>3</v>
      </c>
      <c r="C280" s="122" t="str">
        <f>VLOOKUP(E280,P278:S283,4,FALSE)</f>
        <v>C. Valenciana</v>
      </c>
      <c r="D280" s="122"/>
      <c r="E280" s="123">
        <f>LARGE(P278:P283,3)</f>
        <v>1129931</v>
      </c>
      <c r="F280" s="124">
        <f>VLOOKUP(E280,P278:S283,2,FALSE)</f>
        <v>1.3709236083075504E-2</v>
      </c>
      <c r="G280" s="124">
        <f t="shared" si="5"/>
        <v>0.11811823855926254</v>
      </c>
      <c r="M280" s="36">
        <v>3</v>
      </c>
      <c r="N280" s="37" t="str">
        <f>+demanda!E175</f>
        <v>Canarias</v>
      </c>
      <c r="O280" s="37"/>
      <c r="P280" s="38">
        <f>+demanda!AG178</f>
        <v>690900</v>
      </c>
      <c r="Q280" s="39">
        <f>+'demanda-enl'!AG179</f>
        <v>-9.0485443027976564E-2</v>
      </c>
      <c r="R280" s="39">
        <f t="shared" si="6"/>
        <v>7.2223782709381804E-2</v>
      </c>
      <c r="S280" s="40" t="str">
        <f t="shared" si="7"/>
        <v>Canarias</v>
      </c>
    </row>
    <row r="281" spans="1:19" ht="12.75" customHeight="1" x14ac:dyDescent="0.35">
      <c r="B281" s="194">
        <v>4</v>
      </c>
      <c r="C281" s="136" t="str">
        <f>VLOOKUP(E281,P278:S283,4,FALSE)</f>
        <v>Madrid</v>
      </c>
      <c r="D281" s="136"/>
      <c r="E281" s="137">
        <f>LARGE(P278:P283,4)</f>
        <v>977831</v>
      </c>
      <c r="F281" s="138">
        <f>VLOOKUP(E281,P278:S283,2,FALSE)</f>
        <v>-2.4774801729778084E-2</v>
      </c>
      <c r="G281" s="138">
        <f t="shared" si="5"/>
        <v>0.10221834371182156</v>
      </c>
      <c r="M281" s="36">
        <v>4</v>
      </c>
      <c r="N281" s="37" t="str">
        <f>+demanda!F175</f>
        <v>Cataluña</v>
      </c>
      <c r="O281" s="37"/>
      <c r="P281" s="38">
        <f>+demanda!AH178</f>
        <v>1210585</v>
      </c>
      <c r="Q281" s="39">
        <f>+'demanda-enl'!AH179</f>
        <v>3.1515902378838501E-2</v>
      </c>
      <c r="R281" s="39">
        <f t="shared" si="6"/>
        <v>0.12654946879611662</v>
      </c>
      <c r="S281" s="40" t="str">
        <f t="shared" si="7"/>
        <v>Cataluña</v>
      </c>
    </row>
    <row r="282" spans="1:19" ht="12.75" customHeight="1" x14ac:dyDescent="0.35">
      <c r="B282" s="121">
        <v>5</v>
      </c>
      <c r="C282" s="122" t="str">
        <f>VLOOKUP(E282,P278:S283,4,FALSE)</f>
        <v>Canarias</v>
      </c>
      <c r="D282" s="122"/>
      <c r="E282" s="123">
        <f>LARGE(P278:P283,5)</f>
        <v>690900</v>
      </c>
      <c r="F282" s="124">
        <f>VLOOKUP(E282,P278:S283,2,FALSE)</f>
        <v>-9.0485443027976564E-2</v>
      </c>
      <c r="G282" s="124">
        <f t="shared" si="5"/>
        <v>7.2223782709381804E-2</v>
      </c>
      <c r="M282" s="36">
        <v>5</v>
      </c>
      <c r="N282" s="37" t="str">
        <f>+demanda!G175</f>
        <v>C. Valenciana</v>
      </c>
      <c r="O282" s="37"/>
      <c r="P282" s="38">
        <f>+demanda!AI178</f>
        <v>1129931</v>
      </c>
      <c r="Q282" s="39">
        <f>+'demanda-enl'!AI179</f>
        <v>1.3709236083075504E-2</v>
      </c>
      <c r="R282" s="39">
        <f t="shared" si="6"/>
        <v>0.11811823855926254</v>
      </c>
      <c r="S282" s="40" t="str">
        <f t="shared" si="7"/>
        <v>C. Valenciana</v>
      </c>
    </row>
    <row r="283" spans="1:19" ht="12.75" customHeight="1" x14ac:dyDescent="0.35">
      <c r="B283" s="194">
        <v>6</v>
      </c>
      <c r="C283" s="136" t="str">
        <f>VLOOKUP(E283,P278:S283,4,FALSE)</f>
        <v>Baleares</v>
      </c>
      <c r="D283" s="136"/>
      <c r="E283" s="137">
        <f>LARGE(P278:P283,6)</f>
        <v>419992</v>
      </c>
      <c r="F283" s="138">
        <f>VLOOKUP(E283,P278:S283,2,FALSE)</f>
        <v>-0.17957333093712091</v>
      </c>
      <c r="G283" s="138">
        <f t="shared" si="5"/>
        <v>4.3904198795308561E-2</v>
      </c>
      <c r="I283" s="20"/>
      <c r="M283" s="36">
        <v>6</v>
      </c>
      <c r="N283" s="37" t="str">
        <f>+demanda!H175</f>
        <v>Madrid</v>
      </c>
      <c r="O283" s="37"/>
      <c r="P283" s="38">
        <f>+demanda!AJ178</f>
        <v>977831</v>
      </c>
      <c r="Q283" s="39">
        <f>+'demanda-enl'!AJ179</f>
        <v>-2.4774801729778084E-2</v>
      </c>
      <c r="R283" s="39">
        <f t="shared" si="6"/>
        <v>0.10221834371182156</v>
      </c>
      <c r="S283" s="40" t="str">
        <f t="shared" si="7"/>
        <v>Madrid</v>
      </c>
    </row>
    <row r="284" spans="1:19" ht="12.75" customHeight="1" x14ac:dyDescent="0.35">
      <c r="B284" s="129" t="s">
        <v>135</v>
      </c>
      <c r="C284" s="130" t="str">
        <f>+N284</f>
        <v>España</v>
      </c>
      <c r="D284" s="130"/>
      <c r="E284" s="131">
        <f>+P284</f>
        <v>9566101</v>
      </c>
      <c r="F284" s="132">
        <f>+Q284</f>
        <v>-5.0245418101102501E-3</v>
      </c>
      <c r="G284" s="132">
        <f t="shared" si="5"/>
        <v>1</v>
      </c>
      <c r="M284" s="47" t="s">
        <v>135</v>
      </c>
      <c r="N284" s="48" t="str">
        <f>+demanda!B175</f>
        <v>España</v>
      </c>
      <c r="O284" s="48"/>
      <c r="P284" s="49">
        <f>+demanda!AD178</f>
        <v>9566101</v>
      </c>
      <c r="Q284" s="50">
        <f>+'demanda-enl'!AD179</f>
        <v>-5.0245418101102501E-3</v>
      </c>
      <c r="R284" s="50">
        <f t="shared" si="6"/>
        <v>1</v>
      </c>
      <c r="S284" s="51" t="str">
        <f t="shared" si="7"/>
        <v>España</v>
      </c>
    </row>
    <row r="285" spans="1:19" ht="12.75" customHeight="1" x14ac:dyDescent="0.35">
      <c r="B285" s="120"/>
      <c r="C285" s="134"/>
      <c r="D285" s="134"/>
      <c r="E285" s="134"/>
      <c r="F285" s="134"/>
      <c r="G285" s="134"/>
      <c r="M285" s="42"/>
      <c r="N285" s="35"/>
      <c r="O285" s="35"/>
      <c r="P285" s="35"/>
      <c r="Q285" s="35"/>
      <c r="R285" s="35"/>
      <c r="S285" s="43"/>
    </row>
    <row r="286" spans="1:19" ht="12.75" customHeight="1" x14ac:dyDescent="0.35">
      <c r="B286" s="162" t="s">
        <v>208</v>
      </c>
      <c r="C286" s="162"/>
      <c r="D286" s="162"/>
      <c r="E286" s="153" t="str">
        <f>+P286</f>
        <v>OCTUBRE 25</v>
      </c>
      <c r="F286" s="154" t="s">
        <v>110</v>
      </c>
      <c r="G286" s="154" t="s">
        <v>136</v>
      </c>
      <c r="M286" s="165" t="s">
        <v>208</v>
      </c>
      <c r="N286" s="165"/>
      <c r="O286" s="165"/>
      <c r="P286" s="166" t="str">
        <f>+demanda!A178</f>
        <v>OCTUBRE 25</v>
      </c>
      <c r="Q286" s="167" t="s">
        <v>110</v>
      </c>
      <c r="R286" s="167" t="s">
        <v>136</v>
      </c>
      <c r="S286" s="168"/>
    </row>
    <row r="287" spans="1:19" ht="12.75" customHeight="1" x14ac:dyDescent="0.35">
      <c r="B287" s="121">
        <v>1</v>
      </c>
      <c r="C287" s="122" t="str">
        <f>VLOOKUP(E287,P287:S292,4,FALSE)</f>
        <v>Baleares</v>
      </c>
      <c r="D287" s="122"/>
      <c r="E287" s="123">
        <f>LARGE(P287:P292,1)</f>
        <v>6547352</v>
      </c>
      <c r="F287" s="264">
        <f>VLOOKUP(E287,P287:S292,2,FALSE)</f>
        <v>2.6476007965008375E-3</v>
      </c>
      <c r="G287" s="124">
        <f t="shared" ref="G287:G293" si="8">+E287/$E$293</f>
        <v>0.26491297528373842</v>
      </c>
      <c r="M287" s="36">
        <v>1</v>
      </c>
      <c r="N287" s="37" t="str">
        <f>+demanda!C175</f>
        <v>Andalucía</v>
      </c>
      <c r="O287" s="37"/>
      <c r="P287" s="38">
        <f>+demanda!AL178</f>
        <v>3547528</v>
      </c>
      <c r="Q287" s="39">
        <f>+demanda!AL179</f>
        <v>2.0712752550682723E-2</v>
      </c>
      <c r="R287" s="39">
        <f t="shared" ref="R287:R293" si="9">+P287/$P$293</f>
        <v>0.14353683708808843</v>
      </c>
      <c r="S287" s="40" t="str">
        <f t="shared" ref="S287:S293" si="10">+N287</f>
        <v>Andalucía</v>
      </c>
    </row>
    <row r="288" spans="1:19" ht="12.75" customHeight="1" x14ac:dyDescent="0.35">
      <c r="B288" s="194">
        <v>2</v>
      </c>
      <c r="C288" s="136" t="str">
        <f>VLOOKUP(E288,P287:S292,4,FALSE)</f>
        <v>Canarias</v>
      </c>
      <c r="D288" s="136"/>
      <c r="E288" s="137">
        <f>LARGE(P287:P292,2)</f>
        <v>5705027</v>
      </c>
      <c r="F288" s="265">
        <f>VLOOKUP(E288,P287:S292,2,FALSE)</f>
        <v>4.1727978709173996E-3</v>
      </c>
      <c r="G288" s="138">
        <f t="shared" si="8"/>
        <v>0.23083159064062239</v>
      </c>
      <c r="M288" s="36">
        <v>2</v>
      </c>
      <c r="N288" s="37" t="str">
        <f>+demanda!D175</f>
        <v>Baleares</v>
      </c>
      <c r="O288" s="37"/>
      <c r="P288" s="38">
        <f>+demanda!AM178</f>
        <v>6547352</v>
      </c>
      <c r="Q288" s="39">
        <f>+demanda!AM179</f>
        <v>2.6476007965008375E-3</v>
      </c>
      <c r="R288" s="39">
        <f t="shared" si="9"/>
        <v>0.26491297528373842</v>
      </c>
      <c r="S288" s="40" t="str">
        <f t="shared" si="10"/>
        <v>Baleares</v>
      </c>
    </row>
    <row r="289" spans="1:19" ht="12.75" customHeight="1" x14ac:dyDescent="0.35">
      <c r="B289" s="121">
        <v>3</v>
      </c>
      <c r="C289" s="122" t="str">
        <f>VLOOKUP(E289,P287:S292,4,FALSE)</f>
        <v>Cataluña</v>
      </c>
      <c r="D289" s="122"/>
      <c r="E289" s="123">
        <f>LARGE(P287:P292,3)</f>
        <v>4206430</v>
      </c>
      <c r="F289" s="264">
        <f>VLOOKUP(E289,P287:S292,2,FALSE)</f>
        <v>3.9115256387707076E-2</v>
      </c>
      <c r="G289" s="124">
        <f t="shared" si="8"/>
        <v>0.1701967278714778</v>
      </c>
      <c r="M289" s="36">
        <v>3</v>
      </c>
      <c r="N289" s="37" t="str">
        <f>+demanda!E175</f>
        <v>Canarias</v>
      </c>
      <c r="O289" s="37"/>
      <c r="P289" s="38">
        <f>+demanda!AN178</f>
        <v>5705027</v>
      </c>
      <c r="Q289" s="39">
        <f>+demanda!AN179</f>
        <v>4.1727978709173996E-3</v>
      </c>
      <c r="R289" s="39">
        <f t="shared" si="9"/>
        <v>0.23083159064062239</v>
      </c>
      <c r="S289" s="40" t="str">
        <f t="shared" si="10"/>
        <v>Canarias</v>
      </c>
    </row>
    <row r="290" spans="1:19" ht="13.25" customHeight="1" x14ac:dyDescent="0.35">
      <c r="B290" s="195">
        <v>4</v>
      </c>
      <c r="C290" s="196" t="str">
        <f>VLOOKUP(E290,P287:S292,4,FALSE)</f>
        <v>Andalucía</v>
      </c>
      <c r="D290" s="223"/>
      <c r="E290" s="197">
        <f>LARGE(P287:P292,4)</f>
        <v>3547528</v>
      </c>
      <c r="F290" s="198">
        <f>VLOOKUP(E290,P287:S292,2,FALSE)</f>
        <v>2.0712752550682723E-2</v>
      </c>
      <c r="G290" s="198">
        <f t="shared" si="8"/>
        <v>0.14353683708808843</v>
      </c>
      <c r="M290" s="36">
        <v>4</v>
      </c>
      <c r="N290" s="37" t="str">
        <f>+demanda!F175</f>
        <v>Cataluña</v>
      </c>
      <c r="O290" s="37"/>
      <c r="P290" s="38">
        <f>+demanda!AO178</f>
        <v>4206430</v>
      </c>
      <c r="Q290" s="39">
        <f>+demanda!AO179</f>
        <v>3.9115256387707076E-2</v>
      </c>
      <c r="R290" s="39">
        <f t="shared" si="9"/>
        <v>0.1701967278714778</v>
      </c>
      <c r="S290" s="40" t="str">
        <f t="shared" si="10"/>
        <v>Cataluña</v>
      </c>
    </row>
    <row r="291" spans="1:19" ht="11.25" customHeight="1" x14ac:dyDescent="0.35">
      <c r="B291" s="121">
        <v>5</v>
      </c>
      <c r="C291" s="122" t="str">
        <f>VLOOKUP(E291,P287:S292,4,FALSE)</f>
        <v>C. Valenciana</v>
      </c>
      <c r="D291" s="122"/>
      <c r="E291" s="123">
        <f>LARGE(P287:P292,5)</f>
        <v>1669163</v>
      </c>
      <c r="F291" s="264">
        <f>VLOOKUP(E291,P287:S292,2,FALSE)</f>
        <v>5.8645383355203862E-2</v>
      </c>
      <c r="G291" s="124">
        <f t="shared" si="8"/>
        <v>6.753614844039707E-2</v>
      </c>
      <c r="M291" s="36">
        <v>5</v>
      </c>
      <c r="N291" s="37" t="str">
        <f>+demanda!G175</f>
        <v>C. Valenciana</v>
      </c>
      <c r="O291" s="37"/>
      <c r="P291" s="38">
        <f>+demanda!AP178</f>
        <v>1669163</v>
      </c>
      <c r="Q291" s="39">
        <f>+demanda!AP179</f>
        <v>5.8645383355203862E-2</v>
      </c>
      <c r="R291" s="39">
        <f t="shared" si="9"/>
        <v>6.753614844039707E-2</v>
      </c>
      <c r="S291" s="40" t="str">
        <f t="shared" si="10"/>
        <v>C. Valenciana</v>
      </c>
    </row>
    <row r="292" spans="1:19" ht="11.25" customHeight="1" x14ac:dyDescent="0.35">
      <c r="B292" s="194">
        <v>6</v>
      </c>
      <c r="C292" s="136" t="str">
        <f>VLOOKUP(E292,P287:S292,4,FALSE)</f>
        <v>Madrid</v>
      </c>
      <c r="D292" s="136"/>
      <c r="E292" s="137">
        <f>LARGE(P287:P292,6)</f>
        <v>1621038</v>
      </c>
      <c r="F292" s="265">
        <f>VLOOKUP(E292,P287:S292,2,FALSE)</f>
        <v>6.6388881396785449E-2</v>
      </c>
      <c r="G292" s="138">
        <f t="shared" si="8"/>
        <v>6.5588958655041121E-2</v>
      </c>
      <c r="M292" s="36">
        <v>6</v>
      </c>
      <c r="N292" s="37" t="str">
        <f>+demanda!H175</f>
        <v>Madrid</v>
      </c>
      <c r="O292" s="37"/>
      <c r="P292" s="38">
        <f>+demanda!AQ178</f>
        <v>1621038</v>
      </c>
      <c r="Q292" s="39">
        <f>+demanda!AQ179</f>
        <v>6.6388881396785449E-2</v>
      </c>
      <c r="R292" s="39">
        <f t="shared" si="9"/>
        <v>6.5588958655041121E-2</v>
      </c>
      <c r="S292" s="40" t="str">
        <f t="shared" si="10"/>
        <v>Madrid</v>
      </c>
    </row>
    <row r="293" spans="1:19" ht="11.25" customHeight="1" x14ac:dyDescent="0.35">
      <c r="B293" s="129" t="s">
        <v>135</v>
      </c>
      <c r="C293" s="130" t="str">
        <f>+N293</f>
        <v>España</v>
      </c>
      <c r="D293" s="130"/>
      <c r="E293" s="131">
        <f>+P293</f>
        <v>24715105</v>
      </c>
      <c r="F293" s="132">
        <f>+Q293</f>
        <v>2.034244140425101E-2</v>
      </c>
      <c r="G293" s="132">
        <f t="shared" si="8"/>
        <v>1</v>
      </c>
      <c r="M293" s="47" t="s">
        <v>135</v>
      </c>
      <c r="N293" s="48" t="str">
        <f>+demanda!B175</f>
        <v>España</v>
      </c>
      <c r="O293" s="48"/>
      <c r="P293" s="49">
        <f>+demanda!AK178</f>
        <v>24715105</v>
      </c>
      <c r="Q293" s="50">
        <f>+'demanda-enl'!AK179</f>
        <v>2.034244140425101E-2</v>
      </c>
      <c r="R293" s="50">
        <f t="shared" si="9"/>
        <v>1</v>
      </c>
      <c r="S293" s="51" t="str">
        <f t="shared" si="10"/>
        <v>España</v>
      </c>
    </row>
    <row r="294" spans="1:19" ht="11.25" customHeight="1" x14ac:dyDescent="0.35">
      <c r="B294" s="152"/>
    </row>
    <row r="295" spans="1:19" ht="11.25" customHeight="1" x14ac:dyDescent="0.35">
      <c r="B295" s="152"/>
    </row>
    <row r="296" spans="1:19" ht="11.25" customHeight="1" x14ac:dyDescent="0.35">
      <c r="B296" s="152"/>
    </row>
    <row r="297" spans="1:19" x14ac:dyDescent="0.35">
      <c r="B297" s="328" t="s">
        <v>353</v>
      </c>
    </row>
    <row r="298" spans="1:19" x14ac:dyDescent="0.35">
      <c r="B298" s="56"/>
    </row>
    <row r="299" spans="1:19" ht="12" customHeight="1" x14ac:dyDescent="0.35">
      <c r="A299" s="440">
        <f ca="1">TODAY()</f>
        <v>45982</v>
      </c>
      <c r="B299" s="440"/>
      <c r="C299" s="441" t="s">
        <v>137</v>
      </c>
      <c r="D299" s="441"/>
      <c r="E299" s="442" t="str">
        <f>$B$6</f>
        <v>OCTUBRE 25</v>
      </c>
      <c r="F299" s="442"/>
      <c r="G299" s="441" t="str">
        <f>$G$71</f>
        <v>OFICINA DEL DATO. E. P. TURISMO ANDALUZ</v>
      </c>
      <c r="H299" s="441"/>
      <c r="I299" s="441"/>
      <c r="J299" s="314">
        <v>8</v>
      </c>
    </row>
    <row r="300" spans="1:19" x14ac:dyDescent="0.35">
      <c r="A300" s="317" t="s">
        <v>258</v>
      </c>
      <c r="B300" s="317"/>
      <c r="C300" s="318"/>
      <c r="D300" s="318"/>
      <c r="E300" s="319"/>
      <c r="F300" s="319"/>
      <c r="G300" s="318"/>
      <c r="H300" s="318"/>
      <c r="I300" s="443" t="str">
        <f>$B$6</f>
        <v>OCTUBRE 25</v>
      </c>
      <c r="J300" s="443"/>
      <c r="M300" s="24"/>
    </row>
    <row r="301" spans="1:19" x14ac:dyDescent="0.35">
      <c r="M301" s="24"/>
    </row>
    <row r="303" spans="1:19" ht="26" x14ac:dyDescent="0.35">
      <c r="A303" s="316" t="s">
        <v>292</v>
      </c>
      <c r="B303" s="325"/>
      <c r="C303" s="325"/>
      <c r="D303" s="325"/>
      <c r="E303" s="325"/>
      <c r="F303" s="325"/>
      <c r="G303" s="325"/>
      <c r="H303" s="325"/>
      <c r="I303" s="325"/>
      <c r="J303" s="325"/>
      <c r="M303" s="24"/>
    </row>
    <row r="304" spans="1:19" x14ac:dyDescent="0.35">
      <c r="M304" s="24"/>
    </row>
    <row r="305" spans="1:13" x14ac:dyDescent="0.35">
      <c r="M305" s="24"/>
    </row>
    <row r="306" spans="1:13" x14ac:dyDescent="0.35">
      <c r="M306" s="24"/>
    </row>
    <row r="307" spans="1:13" x14ac:dyDescent="0.35">
      <c r="M307" s="24"/>
    </row>
    <row r="309" spans="1:13" x14ac:dyDescent="0.35">
      <c r="A309" s="15"/>
      <c r="C309" s="9"/>
      <c r="D309" s="9"/>
      <c r="E309" s="9"/>
      <c r="F309" s="9"/>
      <c r="G309" s="9"/>
      <c r="H309" s="9"/>
      <c r="I309" s="9"/>
      <c r="J309" s="9"/>
    </row>
    <row r="310" spans="1:13" x14ac:dyDescent="0.35">
      <c r="A310" s="16"/>
      <c r="C310" s="9"/>
      <c r="D310" s="9"/>
      <c r="E310" s="9"/>
      <c r="F310" s="9"/>
      <c r="G310" s="9"/>
      <c r="H310" s="9"/>
      <c r="I310" s="9"/>
      <c r="J310" s="9"/>
    </row>
    <row r="311" spans="1:13" x14ac:dyDescent="0.35">
      <c r="A311" s="16"/>
      <c r="C311" s="9"/>
      <c r="D311" s="9"/>
      <c r="E311" s="9"/>
      <c r="F311" s="9"/>
      <c r="G311" s="9"/>
      <c r="H311" s="9"/>
      <c r="I311" s="9"/>
      <c r="J311" s="9"/>
    </row>
    <row r="312" spans="1:13" x14ac:dyDescent="0.35">
      <c r="A312" s="16"/>
      <c r="C312" s="9"/>
      <c r="D312" s="9"/>
      <c r="E312" s="9"/>
      <c r="F312" s="9"/>
      <c r="G312" s="9"/>
      <c r="H312" s="9"/>
      <c r="I312" s="9"/>
      <c r="J312" s="9"/>
    </row>
    <row r="313" spans="1:13" x14ac:dyDescent="0.35">
      <c r="A313" s="16"/>
      <c r="C313" s="9"/>
      <c r="D313" s="9"/>
      <c r="E313" s="9"/>
      <c r="F313" s="9"/>
      <c r="G313" s="9"/>
      <c r="H313" s="9"/>
      <c r="I313" s="9"/>
      <c r="J313" s="9"/>
    </row>
    <row r="314" spans="1:13" x14ac:dyDescent="0.35">
      <c r="A314" s="16"/>
      <c r="C314" s="9"/>
      <c r="D314" s="9"/>
      <c r="E314" s="9"/>
      <c r="F314" s="9"/>
      <c r="G314" s="9"/>
      <c r="H314" s="9"/>
      <c r="I314" s="9"/>
      <c r="J314" s="9"/>
    </row>
    <row r="315" spans="1:13" x14ac:dyDescent="0.35">
      <c r="A315" s="16"/>
      <c r="C315" s="9"/>
      <c r="D315" s="9"/>
      <c r="E315" s="9"/>
      <c r="F315" s="9"/>
      <c r="G315" s="9"/>
      <c r="H315" s="9"/>
      <c r="I315" s="9"/>
      <c r="J315" s="9"/>
    </row>
    <row r="316" spans="1:13" x14ac:dyDescent="0.35">
      <c r="A316" s="15"/>
      <c r="C316" s="9"/>
      <c r="D316" s="9"/>
      <c r="E316" s="9"/>
      <c r="F316" s="9"/>
      <c r="G316" s="9"/>
      <c r="H316" s="9"/>
      <c r="I316" s="9"/>
      <c r="J316" s="9"/>
    </row>
    <row r="317" spans="1:13" x14ac:dyDescent="0.35">
      <c r="A317" s="15"/>
      <c r="C317" s="9"/>
      <c r="D317" s="9"/>
      <c r="E317" s="9"/>
      <c r="F317" s="9"/>
      <c r="G317" s="9"/>
      <c r="H317" s="9"/>
      <c r="I317" s="9"/>
      <c r="J317" s="9"/>
    </row>
    <row r="318" spans="1:13" x14ac:dyDescent="0.35">
      <c r="A318" s="15"/>
      <c r="B318" s="15"/>
      <c r="C318" s="15"/>
      <c r="D318" s="15"/>
      <c r="E318" s="15"/>
      <c r="F318" s="15"/>
      <c r="G318" s="15"/>
      <c r="H318" s="15"/>
      <c r="I318" s="15"/>
      <c r="J318" s="15"/>
    </row>
    <row r="319" spans="1:13" x14ac:dyDescent="0.35">
      <c r="A319" s="15"/>
      <c r="B319" s="15"/>
      <c r="C319" s="15"/>
      <c r="D319" s="15"/>
      <c r="E319" s="15"/>
      <c r="F319" s="15"/>
      <c r="G319" s="15"/>
      <c r="H319" s="15"/>
      <c r="I319" s="15"/>
      <c r="J319" s="15"/>
    </row>
    <row r="320" spans="1:13" x14ac:dyDescent="0.35">
      <c r="A320" s="15"/>
      <c r="B320" s="15"/>
      <c r="C320" s="15"/>
      <c r="D320" s="15"/>
      <c r="E320" s="15"/>
      <c r="F320" s="15"/>
      <c r="G320" s="15"/>
      <c r="H320" s="15"/>
      <c r="I320" s="15"/>
      <c r="J320" s="15"/>
      <c r="M320" s="24"/>
    </row>
    <row r="321" spans="2:13" x14ac:dyDescent="0.35">
      <c r="M321" s="24"/>
    </row>
    <row r="322" spans="2:13" x14ac:dyDescent="0.35">
      <c r="M322" s="24"/>
    </row>
    <row r="323" spans="2:13" x14ac:dyDescent="0.35">
      <c r="M323" s="24"/>
    </row>
    <row r="325" spans="2:13" x14ac:dyDescent="0.35">
      <c r="B325" s="8"/>
    </row>
    <row r="326" spans="2:13" x14ac:dyDescent="0.35">
      <c r="B326" s="14"/>
    </row>
    <row r="327" spans="2:13" x14ac:dyDescent="0.35">
      <c r="B327" s="14"/>
    </row>
    <row r="328" spans="2:13" x14ac:dyDescent="0.35">
      <c r="B328" s="14"/>
    </row>
    <row r="329" spans="2:13" x14ac:dyDescent="0.35">
      <c r="B329" s="56"/>
    </row>
    <row r="330" spans="2:13" ht="12" customHeight="1" x14ac:dyDescent="0.35">
      <c r="B330" s="14"/>
    </row>
    <row r="331" spans="2:13" ht="12" customHeight="1" x14ac:dyDescent="0.35">
      <c r="B331" s="56"/>
    </row>
    <row r="332" spans="2:13" ht="12" customHeight="1" x14ac:dyDescent="0.35">
      <c r="B332" s="8"/>
    </row>
    <row r="333" spans="2:13" ht="12" customHeight="1" x14ac:dyDescent="0.35">
      <c r="B333" s="152"/>
    </row>
    <row r="334" spans="2:13" ht="12" customHeight="1" x14ac:dyDescent="0.35">
      <c r="B334" s="152"/>
    </row>
    <row r="335" spans="2:13" ht="12" customHeight="1" x14ac:dyDescent="0.35">
      <c r="B335" s="152"/>
    </row>
    <row r="336" spans="2:13" ht="12" customHeight="1" x14ac:dyDescent="0.35">
      <c r="B336" s="328" t="s">
        <v>353</v>
      </c>
    </row>
    <row r="338" spans="1:25" x14ac:dyDescent="0.35">
      <c r="A338" s="440">
        <f ca="1">TODAY()</f>
        <v>45982</v>
      </c>
      <c r="B338" s="440"/>
      <c r="C338" s="441" t="s">
        <v>137</v>
      </c>
      <c r="D338" s="441"/>
      <c r="E338" s="442" t="str">
        <f>$B$6</f>
        <v>OCTUBRE 25</v>
      </c>
      <c r="F338" s="442"/>
      <c r="G338" s="441" t="str">
        <f>$G$71</f>
        <v>OFICINA DEL DATO. E. P. TURISMO ANDALUZ</v>
      </c>
      <c r="H338" s="441"/>
      <c r="I338" s="441"/>
      <c r="J338" s="314">
        <v>9</v>
      </c>
    </row>
    <row r="339" spans="1:25" x14ac:dyDescent="0.35">
      <c r="A339" s="317" t="s">
        <v>258</v>
      </c>
      <c r="B339" s="317"/>
      <c r="C339" s="318"/>
      <c r="D339" s="318"/>
      <c r="E339" s="319"/>
      <c r="F339" s="319"/>
      <c r="G339" s="318"/>
      <c r="H339" s="318"/>
      <c r="I339" s="443" t="str">
        <f>$B$6</f>
        <v>OCTUBRE 25</v>
      </c>
      <c r="J339" s="443"/>
    </row>
    <row r="342" spans="1:25" ht="26" x14ac:dyDescent="0.35">
      <c r="A342" s="316" t="s">
        <v>293</v>
      </c>
      <c r="B342" s="325"/>
      <c r="C342" s="325"/>
      <c r="D342" s="325"/>
      <c r="E342" s="325"/>
      <c r="F342" s="325"/>
      <c r="G342" s="325"/>
      <c r="H342" s="325"/>
      <c r="I342" s="325"/>
      <c r="J342" s="325"/>
    </row>
    <row r="346" spans="1:25" x14ac:dyDescent="0.35">
      <c r="B346" s="8"/>
    </row>
    <row r="347" spans="1:25" x14ac:dyDescent="0.35">
      <c r="B347" s="8"/>
    </row>
    <row r="348" spans="1:25" x14ac:dyDescent="0.35">
      <c r="M348" s="15"/>
    </row>
    <row r="349" spans="1:25" x14ac:dyDescent="0.35">
      <c r="A349" s="15"/>
      <c r="B349" s="8"/>
      <c r="J349" s="9"/>
      <c r="M349" s="15"/>
      <c r="Q349" s="236"/>
    </row>
    <row r="350" spans="1:25" ht="15" x14ac:dyDescent="0.35">
      <c r="A350" s="16"/>
      <c r="J350" s="9"/>
      <c r="M350" s="133"/>
      <c r="O350" s="310" t="str">
        <f>(B8)</f>
        <v>% VAR 25/24</v>
      </c>
      <c r="P350" s="133"/>
      <c r="Q350" s="133"/>
      <c r="R350" s="15"/>
    </row>
    <row r="351" spans="1:25" ht="15" x14ac:dyDescent="0.35">
      <c r="A351" s="16"/>
      <c r="C351" s="155" t="str">
        <f>+demanda!A178</f>
        <v>OCTUBRE 25</v>
      </c>
      <c r="D351" s="153" t="s">
        <v>36</v>
      </c>
      <c r="E351" s="309" t="str">
        <f>(B8)</f>
        <v>% VAR 25/24</v>
      </c>
      <c r="F351" s="154" t="s">
        <v>136</v>
      </c>
      <c r="G351" s="153" t="s">
        <v>212</v>
      </c>
      <c r="H351" s="309" t="str">
        <f>(B8)</f>
        <v>% VAR 25/24</v>
      </c>
      <c r="I351" s="154" t="s">
        <v>136</v>
      </c>
      <c r="J351" s="9"/>
      <c r="N351" s="133" t="s">
        <v>119</v>
      </c>
      <c r="O351" s="232">
        <f>(H352)</f>
        <v>1.308193993738449E-2</v>
      </c>
      <c r="P351" s="232"/>
      <c r="Q351" s="231"/>
      <c r="Y351" s="231"/>
    </row>
    <row r="352" spans="1:25" ht="15" x14ac:dyDescent="0.35">
      <c r="A352" s="16"/>
      <c r="C352" s="122" t="s">
        <v>119</v>
      </c>
      <c r="D352" s="123">
        <f>+demanda!AR178</f>
        <v>115073</v>
      </c>
      <c r="E352" s="124">
        <f>+'demanda-enl'!AR179</f>
        <v>0.13605220550487696</v>
      </c>
      <c r="F352" s="124">
        <f t="shared" ref="F352:F360" si="11">+D352/$D$360</f>
        <v>6.0448770647888658E-2</v>
      </c>
      <c r="G352" s="123">
        <f>+demanda!BP178</f>
        <v>319058</v>
      </c>
      <c r="H352" s="264">
        <f>+'demanda-enl'!BP179</f>
        <v>1.308193993738449E-2</v>
      </c>
      <c r="I352" s="124">
        <f t="shared" ref="I352:I360" si="12">+G352/$G$360</f>
        <v>6.0763021967076621E-2</v>
      </c>
      <c r="J352" s="9"/>
      <c r="N352" s="133" t="s">
        <v>120</v>
      </c>
      <c r="O352" s="232">
        <f t="shared" ref="O352:O359" si="13">(H353)</f>
        <v>9.3099374842383398E-2</v>
      </c>
      <c r="P352" s="232"/>
      <c r="Q352" s="231"/>
    </row>
    <row r="353" spans="1:17" ht="15" x14ac:dyDescent="0.35">
      <c r="A353" s="16"/>
      <c r="C353" s="136" t="s">
        <v>120</v>
      </c>
      <c r="D353" s="137">
        <f>+demanda!AS178</f>
        <v>278880</v>
      </c>
      <c r="E353" s="138">
        <f>+'demanda-enl'!AS179</f>
        <v>0.13259040254719134</v>
      </c>
      <c r="F353" s="138">
        <f t="shared" si="11"/>
        <v>0.14649790270770022</v>
      </c>
      <c r="G353" s="137">
        <f>+demanda!BQ178</f>
        <v>823552</v>
      </c>
      <c r="H353" s="265">
        <f>+'demanda-enl'!BQ179</f>
        <v>9.3099374842383398E-2</v>
      </c>
      <c r="I353" s="138">
        <f t="shared" si="12"/>
        <v>0.15684141525061238</v>
      </c>
      <c r="J353" s="9"/>
      <c r="N353" s="133" t="s">
        <v>121</v>
      </c>
      <c r="O353" s="232">
        <f t="shared" si="13"/>
        <v>-4.765498971421811E-2</v>
      </c>
      <c r="P353" s="232"/>
      <c r="Q353" s="231"/>
    </row>
    <row r="354" spans="1:17" ht="15" x14ac:dyDescent="0.35">
      <c r="A354" s="16"/>
      <c r="C354" s="122" t="s">
        <v>121</v>
      </c>
      <c r="D354" s="123">
        <f>+demanda!AT178</f>
        <v>116774</v>
      </c>
      <c r="E354" s="124">
        <f>+'demanda-enl'!AT179</f>
        <v>4.8165302312221714E-2</v>
      </c>
      <c r="F354" s="124">
        <f t="shared" si="11"/>
        <v>6.1342319602657007E-2</v>
      </c>
      <c r="G354" s="123">
        <f>+demanda!BR178</f>
        <v>193047</v>
      </c>
      <c r="H354" s="264">
        <f>+'demanda-enl'!BR179</f>
        <v>-4.765498971421811E-2</v>
      </c>
      <c r="I354" s="124">
        <f t="shared" si="12"/>
        <v>3.6764848716152675E-2</v>
      </c>
      <c r="J354" s="230"/>
      <c r="N354" s="133" t="s">
        <v>122</v>
      </c>
      <c r="O354" s="232">
        <f t="shared" si="13"/>
        <v>-8.9866882442657392E-4</v>
      </c>
      <c r="P354" s="232"/>
      <c r="Q354" s="231"/>
    </row>
    <row r="355" spans="1:17" ht="15" x14ac:dyDescent="0.35">
      <c r="A355" s="16"/>
      <c r="C355" s="136" t="s">
        <v>122</v>
      </c>
      <c r="D355" s="137">
        <f>+demanda!AU178</f>
        <v>269229</v>
      </c>
      <c r="E355" s="138">
        <f>+'demanda-enl'!AU179</f>
        <v>1.769048456051614E-2</v>
      </c>
      <c r="F355" s="138">
        <f t="shared" si="11"/>
        <v>0.14142815493434963</v>
      </c>
      <c r="G355" s="137">
        <f>+demanda!BS178</f>
        <v>558102</v>
      </c>
      <c r="H355" s="265">
        <f>+'demanda-enl'!BS179</f>
        <v>-8.9866882442657392E-4</v>
      </c>
      <c r="I355" s="138">
        <f t="shared" si="12"/>
        <v>0.10628777239833948</v>
      </c>
      <c r="J355" s="9"/>
      <c r="N355" s="133" t="s">
        <v>123</v>
      </c>
      <c r="O355" s="232">
        <f t="shared" si="13"/>
        <v>-8.0296069423175132E-2</v>
      </c>
      <c r="P355" s="232"/>
      <c r="Q355" s="231"/>
    </row>
    <row r="356" spans="1:17" ht="15" x14ac:dyDescent="0.35">
      <c r="A356" s="15"/>
      <c r="C356" s="122" t="s">
        <v>123</v>
      </c>
      <c r="D356" s="123">
        <f>+demanda!AV178</f>
        <v>78195</v>
      </c>
      <c r="E356" s="124">
        <f>+'demanda-enl'!AV179</f>
        <v>-7.5769113615595796E-3</v>
      </c>
      <c r="F356" s="124">
        <f t="shared" si="11"/>
        <v>4.1076461209941982E-2</v>
      </c>
      <c r="G356" s="123">
        <f>+demanda!BT178</f>
        <v>234221</v>
      </c>
      <c r="H356" s="264">
        <f>+'demanda-enl'!BT179</f>
        <v>-8.0296069423175132E-2</v>
      </c>
      <c r="I356" s="124">
        <f t="shared" si="12"/>
        <v>4.4606233876444572E-2</v>
      </c>
      <c r="J356" s="230"/>
      <c r="N356" s="133" t="s">
        <v>124</v>
      </c>
      <c r="O356" s="232">
        <f t="shared" si="13"/>
        <v>3.4703889042121405E-2</v>
      </c>
      <c r="P356" s="232"/>
      <c r="Q356" s="231"/>
    </row>
    <row r="357" spans="1:17" ht="15" x14ac:dyDescent="0.35">
      <c r="A357" s="15"/>
      <c r="C357" s="136" t="s">
        <v>124</v>
      </c>
      <c r="D357" s="137">
        <f>+demanda!AW178</f>
        <v>60169</v>
      </c>
      <c r="E357" s="138">
        <f>+'demanda-enl'!AW179</f>
        <v>1.4722746896923988E-2</v>
      </c>
      <c r="F357" s="138">
        <f t="shared" si="11"/>
        <v>3.1607258706323922E-2</v>
      </c>
      <c r="G357" s="137">
        <f>+demanda!BU178</f>
        <v>105039</v>
      </c>
      <c r="H357" s="265">
        <f>+'demanda-enl'!BU179</f>
        <v>3.4703889042121405E-2</v>
      </c>
      <c r="I357" s="138">
        <f t="shared" si="12"/>
        <v>2.0004159320248235E-2</v>
      </c>
      <c r="J357" s="9"/>
      <c r="L357" s="261"/>
      <c r="N357" s="133" t="s">
        <v>125</v>
      </c>
      <c r="O357" s="232">
        <f t="shared" si="13"/>
        <v>3.3539897468991331E-2</v>
      </c>
      <c r="P357" s="232"/>
      <c r="Q357" s="231"/>
    </row>
    <row r="358" spans="1:17" ht="15" x14ac:dyDescent="0.35">
      <c r="A358" s="15"/>
      <c r="C358" s="122" t="s">
        <v>125</v>
      </c>
      <c r="D358" s="123">
        <f>+demanda!AX178</f>
        <v>618584</v>
      </c>
      <c r="E358" s="124">
        <f>+'demanda-enl'!AX179</f>
        <v>2.7471368419304198E-2</v>
      </c>
      <c r="F358" s="124">
        <f t="shared" si="11"/>
        <v>0.32494714087973336</v>
      </c>
      <c r="G358" s="123">
        <f>+demanda!BV178</f>
        <v>2261407</v>
      </c>
      <c r="H358" s="264">
        <f>+'demanda-enl'!BV179</f>
        <v>3.3539897468991331E-2</v>
      </c>
      <c r="I358" s="124">
        <f t="shared" si="12"/>
        <v>0.43067380607131256</v>
      </c>
      <c r="J358" s="9"/>
      <c r="N358" s="133" t="s">
        <v>126</v>
      </c>
      <c r="O358" s="232">
        <f t="shared" si="13"/>
        <v>-1.424488801258339E-2</v>
      </c>
      <c r="P358" s="232"/>
      <c r="Q358" s="231"/>
    </row>
    <row r="359" spans="1:17" ht="15" x14ac:dyDescent="0.35">
      <c r="A359" s="15"/>
      <c r="C359" s="136" t="s">
        <v>126</v>
      </c>
      <c r="D359" s="137">
        <f>+demanda!AY178</f>
        <v>366742</v>
      </c>
      <c r="E359" s="138">
        <f>+'demanda-enl'!AY179</f>
        <v>-1.4470866129036586E-2</v>
      </c>
      <c r="F359" s="138">
        <f t="shared" si="11"/>
        <v>0.19265251661943272</v>
      </c>
      <c r="G359" s="137">
        <f>+demanda!BW178</f>
        <v>756432</v>
      </c>
      <c r="H359" s="265">
        <f>+'demanda-enl'!BW179</f>
        <v>-1.424488801258339E-2</v>
      </c>
      <c r="I359" s="138">
        <f t="shared" si="12"/>
        <v>0.14405874239981351</v>
      </c>
      <c r="J359" s="15"/>
      <c r="N359" s="233" t="s">
        <v>127</v>
      </c>
      <c r="O359" s="235">
        <f t="shared" si="13"/>
        <v>2.1323302011386325E-2</v>
      </c>
      <c r="P359" s="305"/>
      <c r="Q359" s="282"/>
    </row>
    <row r="360" spans="1:17" ht="15" x14ac:dyDescent="0.35">
      <c r="A360" s="15"/>
      <c r="C360" s="130" t="s">
        <v>127</v>
      </c>
      <c r="D360" s="131">
        <f>+demanda!C178</f>
        <v>1903645</v>
      </c>
      <c r="E360" s="132">
        <f>+'demanda-enl'!C179</f>
        <v>3.6990532428339495E-2</v>
      </c>
      <c r="F360" s="132">
        <f t="shared" si="11"/>
        <v>1</v>
      </c>
      <c r="G360" s="131">
        <f>+demanda!X178</f>
        <v>5250858</v>
      </c>
      <c r="H360" s="132">
        <f>+'demanda-enl'!X179</f>
        <v>2.1323302011386325E-2</v>
      </c>
      <c r="I360" s="132">
        <f t="shared" si="12"/>
        <v>1</v>
      </c>
      <c r="J360" s="15"/>
    </row>
    <row r="361" spans="1:17" x14ac:dyDescent="0.35">
      <c r="A361" s="15"/>
      <c r="B361" s="15"/>
      <c r="C361" s="15"/>
      <c r="D361" s="15"/>
      <c r="E361" s="15"/>
      <c r="F361" s="15"/>
      <c r="G361" s="15"/>
      <c r="H361" s="15"/>
      <c r="I361" s="15"/>
      <c r="J361" s="15"/>
    </row>
    <row r="366" spans="1:17" x14ac:dyDescent="0.35">
      <c r="B366" s="8"/>
    </row>
    <row r="367" spans="1:17" x14ac:dyDescent="0.35">
      <c r="B367" s="14"/>
    </row>
    <row r="368" spans="1:17" x14ac:dyDescent="0.35">
      <c r="B368" s="14"/>
    </row>
    <row r="370" spans="1:10" ht="15" customHeight="1" x14ac:dyDescent="0.35">
      <c r="B370" s="8"/>
    </row>
    <row r="371" spans="1:10" ht="15" customHeight="1" x14ac:dyDescent="0.35">
      <c r="B371" s="152"/>
    </row>
    <row r="372" spans="1:10" ht="15" customHeight="1" x14ac:dyDescent="0.35">
      <c r="B372" s="152"/>
    </row>
    <row r="373" spans="1:10" ht="15" customHeight="1" x14ac:dyDescent="0.35">
      <c r="B373" s="328" t="s">
        <v>353</v>
      </c>
    </row>
    <row r="375" spans="1:10" x14ac:dyDescent="0.35">
      <c r="A375" s="440">
        <f ca="1">TODAY()</f>
        <v>45982</v>
      </c>
      <c r="B375" s="440"/>
      <c r="C375" s="441" t="s">
        <v>137</v>
      </c>
      <c r="D375" s="441"/>
      <c r="E375" s="442" t="str">
        <f>$B$6</f>
        <v>OCTUBRE 25</v>
      </c>
      <c r="F375" s="442"/>
      <c r="G375" s="441" t="str">
        <f>$G$71</f>
        <v>OFICINA DEL DATO. E. P. TURISMO ANDALUZ</v>
      </c>
      <c r="H375" s="441"/>
      <c r="I375" s="441"/>
      <c r="J375" s="314">
        <v>10</v>
      </c>
    </row>
    <row r="376" spans="1:10" x14ac:dyDescent="0.35">
      <c r="A376" s="317" t="s">
        <v>258</v>
      </c>
      <c r="B376" s="317"/>
      <c r="C376" s="318"/>
      <c r="D376" s="318"/>
      <c r="E376" s="319"/>
      <c r="F376" s="319"/>
      <c r="G376" s="318"/>
      <c r="H376" s="318"/>
      <c r="I376" s="443" t="str">
        <f>$B$6</f>
        <v>OCTUBRE 25</v>
      </c>
      <c r="J376" s="443"/>
    </row>
    <row r="379" spans="1:10" ht="26" x14ac:dyDescent="0.35">
      <c r="A379" s="316" t="s">
        <v>294</v>
      </c>
      <c r="B379" s="325"/>
      <c r="C379" s="325"/>
      <c r="D379" s="325"/>
      <c r="E379" s="325"/>
      <c r="F379" s="325"/>
      <c r="G379" s="325"/>
      <c r="H379" s="325"/>
      <c r="I379" s="325"/>
      <c r="J379" s="325"/>
    </row>
    <row r="383" spans="1:10" x14ac:dyDescent="0.35">
      <c r="B383" s="8"/>
    </row>
    <row r="385" spans="1:20" x14ac:dyDescent="0.35">
      <c r="A385" s="15"/>
      <c r="J385" s="9"/>
    </row>
    <row r="386" spans="1:20" x14ac:dyDescent="0.35">
      <c r="A386" s="16"/>
      <c r="B386" s="8"/>
      <c r="J386" s="9"/>
    </row>
    <row r="387" spans="1:20" x14ac:dyDescent="0.35">
      <c r="A387" s="16"/>
      <c r="B387" s="8"/>
      <c r="J387" s="9"/>
    </row>
    <row r="388" spans="1:20" ht="15" x14ac:dyDescent="0.35">
      <c r="A388" s="16"/>
      <c r="M388" s="167" t="s">
        <v>272</v>
      </c>
      <c r="N388" s="167" t="s">
        <v>273</v>
      </c>
      <c r="P388" s="307"/>
      <c r="Q388" s="307"/>
      <c r="R388" s="307"/>
    </row>
    <row r="389" spans="1:20" ht="15" x14ac:dyDescent="0.35">
      <c r="A389" s="16"/>
      <c r="C389" s="155" t="str">
        <f>+demanda!A178</f>
        <v>OCTUBRE 25</v>
      </c>
      <c r="D389" s="240" t="s">
        <v>49</v>
      </c>
      <c r="E389" s="311" t="str">
        <f>(B8)</f>
        <v>% VAR 25/24</v>
      </c>
      <c r="F389" s="154" t="s">
        <v>295</v>
      </c>
      <c r="G389" s="248" t="s">
        <v>270</v>
      </c>
      <c r="H389" s="154" t="s">
        <v>133</v>
      </c>
      <c r="I389" s="309" t="str">
        <f>(B8)</f>
        <v>% VAR 25/24</v>
      </c>
      <c r="J389" s="293"/>
      <c r="M389" s="158">
        <f t="shared" ref="M389:M397" si="14">100-F390</f>
        <v>61.63</v>
      </c>
      <c r="N389" s="158">
        <f t="shared" ref="N389:N397" si="15">$F$398/100</f>
        <v>0.58860000000000001</v>
      </c>
      <c r="P389" s="122"/>
      <c r="Q389" s="242"/>
      <c r="R389" s="242"/>
      <c r="S389" s="259"/>
      <c r="T389" s="259"/>
    </row>
    <row r="390" spans="1:20" ht="15" x14ac:dyDescent="0.35">
      <c r="A390" s="16"/>
      <c r="C390" s="122" t="s">
        <v>119</v>
      </c>
      <c r="D390" s="242">
        <f>'oferta-enl'!W178</f>
        <v>26591</v>
      </c>
      <c r="E390" s="237">
        <f>'oferta-enl'!W179</f>
        <v>3.4588747957357446E-2</v>
      </c>
      <c r="F390" s="169">
        <f>'oferta-enl'!AE178</f>
        <v>38.369999999999997</v>
      </c>
      <c r="G390" s="249">
        <f>'oferta-enl'!AE180</f>
        <v>-0.78000000000000114</v>
      </c>
      <c r="H390" s="171">
        <f>'oferta-enl'!AM178</f>
        <v>3007</v>
      </c>
      <c r="I390" s="124">
        <f>'oferta-enl'!AM179</f>
        <v>8.7916063675832046E-2</v>
      </c>
      <c r="J390" s="124"/>
      <c r="M390" s="159">
        <f t="shared" si="14"/>
        <v>44.77</v>
      </c>
      <c r="N390" s="159">
        <f t="shared" si="15"/>
        <v>0.58860000000000001</v>
      </c>
      <c r="P390" s="122"/>
      <c r="Q390" s="242"/>
      <c r="R390" s="242"/>
      <c r="S390" s="259"/>
      <c r="T390" s="259"/>
    </row>
    <row r="391" spans="1:20" ht="15" x14ac:dyDescent="0.35">
      <c r="A391" s="15"/>
      <c r="C391" s="136" t="s">
        <v>120</v>
      </c>
      <c r="D391" s="244">
        <f>'oferta-enl'!X178</f>
        <v>47655</v>
      </c>
      <c r="E391" s="238">
        <f>'oferta-enl'!X179</f>
        <v>1.8889308651304226E-4</v>
      </c>
      <c r="F391" s="172">
        <f>'oferta-enl'!AF178</f>
        <v>55.23</v>
      </c>
      <c r="G391" s="250">
        <f>'oferta-enl'!AF180</f>
        <v>4.5999999999999943</v>
      </c>
      <c r="H391" s="174">
        <f>'oferta-enl'!AN178</f>
        <v>8626</v>
      </c>
      <c r="I391" s="138">
        <f>'oferta-enl'!AN179</f>
        <v>-4.1560840452551373E-3</v>
      </c>
      <c r="J391" s="124"/>
      <c r="M391" s="158">
        <f t="shared" si="14"/>
        <v>45.69</v>
      </c>
      <c r="N391" s="158">
        <f t="shared" si="15"/>
        <v>0.58860000000000001</v>
      </c>
      <c r="P391" s="122"/>
      <c r="Q391" s="242"/>
      <c r="R391" s="242"/>
      <c r="S391" s="259"/>
      <c r="T391" s="259"/>
    </row>
    <row r="392" spans="1:20" ht="15" x14ac:dyDescent="0.35">
      <c r="A392" s="15"/>
      <c r="C392" s="122" t="s">
        <v>121</v>
      </c>
      <c r="D392" s="242">
        <f>'oferta-enl'!Y178</f>
        <v>11404</v>
      </c>
      <c r="E392" s="237">
        <f>'oferta-enl'!Y179</f>
        <v>-1.4006570983918332E-2</v>
      </c>
      <c r="F392" s="169">
        <f>'oferta-enl'!AG178</f>
        <v>54.31</v>
      </c>
      <c r="G392" s="249">
        <f>'oferta-enl'!AG180</f>
        <v>-1.769999999999996</v>
      </c>
      <c r="H392" s="171">
        <f>'oferta-enl'!AO178</f>
        <v>1375</v>
      </c>
      <c r="I392" s="124">
        <f>'oferta-enl'!AO179</f>
        <v>9.5447870778266886E-3</v>
      </c>
      <c r="J392" s="124"/>
      <c r="M392" s="159">
        <f t="shared" si="14"/>
        <v>43.49</v>
      </c>
      <c r="N392" s="159">
        <f t="shared" si="15"/>
        <v>0.58860000000000001</v>
      </c>
      <c r="P392" s="122"/>
      <c r="Q392" s="242"/>
      <c r="R392" s="242"/>
      <c r="S392" s="259"/>
      <c r="T392" s="259"/>
    </row>
    <row r="393" spans="1:20" ht="15" x14ac:dyDescent="0.35">
      <c r="A393" s="15"/>
      <c r="C393" s="136" t="s">
        <v>122</v>
      </c>
      <c r="D393" s="244">
        <f>'oferta-enl'!Z178</f>
        <v>31679</v>
      </c>
      <c r="E393" s="238">
        <f>'oferta-enl'!Z179</f>
        <v>-1.4499605988967934E-3</v>
      </c>
      <c r="F393" s="172">
        <f>'oferta-enl'!AH178</f>
        <v>56.51</v>
      </c>
      <c r="G393" s="250">
        <f>'oferta-enl'!AH180</f>
        <v>0</v>
      </c>
      <c r="H393" s="174">
        <f>'oferta-enl'!AP178</f>
        <v>3885</v>
      </c>
      <c r="I393" s="138">
        <f>'oferta-enl'!AP179</f>
        <v>5.1746442432083484E-3</v>
      </c>
      <c r="J393" s="124"/>
      <c r="M393" s="158">
        <f t="shared" si="14"/>
        <v>50.98</v>
      </c>
      <c r="N393" s="158">
        <f t="shared" si="15"/>
        <v>0.58860000000000001</v>
      </c>
      <c r="P393" s="122"/>
      <c r="Q393" s="242"/>
      <c r="R393" s="242"/>
      <c r="S393" s="259"/>
      <c r="T393" s="259"/>
    </row>
    <row r="394" spans="1:20" ht="15" x14ac:dyDescent="0.35">
      <c r="A394" s="15"/>
      <c r="C394" s="122" t="s">
        <v>123</v>
      </c>
      <c r="D394" s="242">
        <f>'oferta-enl'!AA178</f>
        <v>15214</v>
      </c>
      <c r="E394" s="237">
        <f>'oferta-enl'!AA179</f>
        <v>-0.13777274015301788</v>
      </c>
      <c r="F394" s="169">
        <f>'oferta-enl'!AI178</f>
        <v>49.02</v>
      </c>
      <c r="G394" s="249">
        <f>'oferta-enl'!AI180</f>
        <v>2.75</v>
      </c>
      <c r="H394" s="171">
        <f>'oferta-enl'!AQ178</f>
        <v>2317</v>
      </c>
      <c r="I394" s="124">
        <f>'oferta-enl'!AQ179</f>
        <v>-6.4594267258780813E-2</v>
      </c>
      <c r="J394" s="124"/>
      <c r="M394" s="159">
        <f t="shared" si="14"/>
        <v>59.71</v>
      </c>
      <c r="N394" s="159">
        <f t="shared" si="15"/>
        <v>0.58860000000000001</v>
      </c>
      <c r="P394" s="122"/>
      <c r="Q394" s="242"/>
      <c r="R394" s="242"/>
      <c r="S394" s="259"/>
      <c r="T394" s="259"/>
    </row>
    <row r="395" spans="1:20" ht="15" x14ac:dyDescent="0.35">
      <c r="A395" s="15"/>
      <c r="C395" s="136" t="s">
        <v>124</v>
      </c>
      <c r="D395" s="244">
        <f>'oferta-enl'!AB178</f>
        <v>8337</v>
      </c>
      <c r="E395" s="238">
        <f>'oferta-enl'!AB179</f>
        <v>4.8210196456550669E-3</v>
      </c>
      <c r="F395" s="172">
        <f>'oferta-enl'!AJ178</f>
        <v>40.29</v>
      </c>
      <c r="G395" s="250">
        <f>'oferta-enl'!AJ180</f>
        <v>1.1099999999999994</v>
      </c>
      <c r="H395" s="174">
        <f>'oferta-enl'!AR178</f>
        <v>983</v>
      </c>
      <c r="I395" s="138">
        <f>'oferta-enl'!AR179</f>
        <v>-5.3897978825794057E-2</v>
      </c>
      <c r="J395" s="124"/>
      <c r="M395" s="158">
        <f t="shared" si="14"/>
        <v>33.06</v>
      </c>
      <c r="N395" s="158">
        <f t="shared" si="15"/>
        <v>0.58860000000000001</v>
      </c>
      <c r="P395" s="122"/>
      <c r="Q395" s="242"/>
      <c r="R395" s="242"/>
      <c r="S395" s="259"/>
      <c r="T395" s="259"/>
    </row>
    <row r="396" spans="1:20" ht="15" x14ac:dyDescent="0.35">
      <c r="A396" s="15"/>
      <c r="C396" s="122" t="s">
        <v>125</v>
      </c>
      <c r="D396" s="242">
        <f>'oferta-enl'!AC178</f>
        <v>105951</v>
      </c>
      <c r="E396" s="237">
        <f>'oferta-enl'!AC179</f>
        <v>3.4314108321293224E-2</v>
      </c>
      <c r="F396" s="169">
        <f>'oferta-enl'!AK178</f>
        <v>66.94</v>
      </c>
      <c r="G396" s="249">
        <f>'oferta-enl'!AK180</f>
        <v>-0.51000000000000512</v>
      </c>
      <c r="H396" s="171">
        <f>'oferta-enl'!AS178</f>
        <v>19106</v>
      </c>
      <c r="I396" s="124">
        <f>'oferta-enl'!AS179</f>
        <v>7.6758340847610462E-2</v>
      </c>
      <c r="J396" s="124"/>
      <c r="M396" s="159">
        <f t="shared" si="14"/>
        <v>33.049999999999997</v>
      </c>
      <c r="N396" s="159">
        <f t="shared" si="15"/>
        <v>0.58860000000000001</v>
      </c>
      <c r="P396" s="122"/>
      <c r="Q396" s="242"/>
      <c r="R396" s="242"/>
      <c r="S396" s="259"/>
      <c r="T396" s="259"/>
    </row>
    <row r="397" spans="1:20" ht="15" x14ac:dyDescent="0.35">
      <c r="C397" s="136" t="s">
        <v>126</v>
      </c>
      <c r="D397" s="244">
        <f>'oferta-enl'!AD178</f>
        <v>36061</v>
      </c>
      <c r="E397" s="238">
        <f>'oferta-enl'!AD179</f>
        <v>9.6878062438752188E-3</v>
      </c>
      <c r="F397" s="172">
        <f>'oferta-enl'!AL178</f>
        <v>66.95</v>
      </c>
      <c r="G397" s="250">
        <f>'oferta-enl'!AL180</f>
        <v>-1.5600000000000023</v>
      </c>
      <c r="H397" s="174">
        <f>'oferta-enl'!AT178</f>
        <v>5322</v>
      </c>
      <c r="I397" s="138">
        <f>'oferta-enl'!AT179</f>
        <v>-1.4444444444444482E-2</v>
      </c>
      <c r="J397" s="124"/>
      <c r="M397" s="160">
        <f t="shared" si="14"/>
        <v>41.14</v>
      </c>
      <c r="N397" s="160">
        <f t="shared" si="15"/>
        <v>0.58860000000000001</v>
      </c>
      <c r="P397" s="301"/>
      <c r="Q397" s="308"/>
      <c r="R397" s="308"/>
      <c r="S397" s="259"/>
      <c r="T397" s="259"/>
    </row>
    <row r="398" spans="1:20" ht="15" x14ac:dyDescent="0.35">
      <c r="C398" s="130" t="s">
        <v>127</v>
      </c>
      <c r="D398" s="246">
        <f>'oferta-enl'!C178</f>
        <v>282892</v>
      </c>
      <c r="E398" s="247">
        <f>'oferta-enl'!C179</f>
        <v>7.6977604895789309E-3</v>
      </c>
      <c r="F398" s="175">
        <f>'oferta-enl'!J178</f>
        <v>58.86</v>
      </c>
      <c r="G398" s="251">
        <f>'oferta-enl'!J180</f>
        <v>0.58999999999999631</v>
      </c>
      <c r="H398" s="177">
        <f>'oferta-enl'!Q178</f>
        <v>44622</v>
      </c>
      <c r="I398" s="132">
        <f>'oferta-enl'!Q179</f>
        <v>3.0221873340567473E-2</v>
      </c>
      <c r="J398" s="294"/>
    </row>
    <row r="401" spans="1:10" x14ac:dyDescent="0.35">
      <c r="B401" s="8"/>
    </row>
    <row r="402" spans="1:10" x14ac:dyDescent="0.35">
      <c r="B402" s="14"/>
    </row>
    <row r="403" spans="1:10" x14ac:dyDescent="0.35">
      <c r="B403" s="14"/>
    </row>
    <row r="405" spans="1:10" ht="12" customHeight="1" x14ac:dyDescent="0.35"/>
    <row r="406" spans="1:10" ht="15" customHeight="1" x14ac:dyDescent="0.35">
      <c r="B406" s="8"/>
    </row>
    <row r="407" spans="1:10" ht="15" customHeight="1" x14ac:dyDescent="0.35">
      <c r="B407" s="152"/>
    </row>
    <row r="408" spans="1:10" ht="15" customHeight="1" x14ac:dyDescent="0.35">
      <c r="B408" s="152"/>
    </row>
    <row r="409" spans="1:10" ht="15" customHeight="1" x14ac:dyDescent="0.35">
      <c r="B409" s="152"/>
    </row>
    <row r="410" spans="1:10" ht="15" customHeight="1" x14ac:dyDescent="0.35">
      <c r="B410" s="328" t="s">
        <v>353</v>
      </c>
    </row>
    <row r="411" spans="1:10" ht="19.5" customHeight="1" x14ac:dyDescent="0.35">
      <c r="B411" s="33"/>
    </row>
    <row r="412" spans="1:10" x14ac:dyDescent="0.35">
      <c r="A412" s="440">
        <f ca="1">TODAY()</f>
        <v>45982</v>
      </c>
      <c r="B412" s="440"/>
      <c r="C412" s="441" t="s">
        <v>137</v>
      </c>
      <c r="D412" s="441"/>
      <c r="E412" s="442" t="str">
        <f>$B$6</f>
        <v>OCTUBRE 25</v>
      </c>
      <c r="F412" s="442"/>
      <c r="G412" s="441" t="str">
        <f>$G$71</f>
        <v>OFICINA DEL DATO. E. P. TURISMO ANDALUZ</v>
      </c>
      <c r="H412" s="441"/>
      <c r="I412" s="441"/>
      <c r="J412" s="314">
        <v>11</v>
      </c>
    </row>
    <row r="413" spans="1:10" ht="15" customHeight="1" x14ac:dyDescent="0.35">
      <c r="A413" s="317" t="s">
        <v>258</v>
      </c>
      <c r="B413" s="317"/>
      <c r="C413" s="318"/>
      <c r="D413" s="318"/>
      <c r="E413" s="319"/>
      <c r="F413" s="319"/>
      <c r="G413" s="318"/>
      <c r="H413" s="318"/>
      <c r="I413" s="443" t="str">
        <f>$B$6</f>
        <v>OCTUBRE 25</v>
      </c>
      <c r="J413" s="443"/>
    </row>
    <row r="416" spans="1:10" ht="26" x14ac:dyDescent="0.35">
      <c r="A416" s="316" t="s">
        <v>296</v>
      </c>
      <c r="B416" s="325"/>
      <c r="C416" s="325"/>
      <c r="D416" s="325"/>
      <c r="E416" s="325"/>
      <c r="F416" s="325"/>
      <c r="G416" s="325"/>
      <c r="H416" s="325"/>
      <c r="I416" s="325"/>
      <c r="J416" s="325"/>
    </row>
    <row r="421" spans="1:10" ht="12.75" customHeight="1" x14ac:dyDescent="0.35"/>
    <row r="422" spans="1:10" ht="12.75" customHeight="1" x14ac:dyDescent="0.35">
      <c r="A422" s="15"/>
      <c r="J422" s="15"/>
    </row>
    <row r="423" spans="1:10" ht="12.75" customHeight="1" x14ac:dyDescent="0.35">
      <c r="A423" s="16"/>
      <c r="J423" s="15"/>
    </row>
    <row r="424" spans="1:10" ht="12.75" customHeight="1" x14ac:dyDescent="0.35">
      <c r="A424" s="16"/>
      <c r="J424" s="15"/>
    </row>
    <row r="425" spans="1:10" ht="12.75" customHeight="1" x14ac:dyDescent="0.35">
      <c r="A425" s="16"/>
      <c r="J425" s="15"/>
    </row>
    <row r="426" spans="1:10" ht="12.75" customHeight="1" x14ac:dyDescent="0.35">
      <c r="A426" s="16"/>
      <c r="B426" s="155" t="s">
        <v>246</v>
      </c>
      <c r="C426" s="162"/>
      <c r="D426" s="153" t="s">
        <v>247</v>
      </c>
      <c r="E426" s="154" t="s">
        <v>110</v>
      </c>
      <c r="F426" s="154" t="s">
        <v>248</v>
      </c>
      <c r="G426" s="153" t="s">
        <v>249</v>
      </c>
      <c r="H426" s="154" t="s">
        <v>110</v>
      </c>
      <c r="I426" s="154" t="s">
        <v>248</v>
      </c>
      <c r="J426" s="15"/>
    </row>
    <row r="427" spans="1:10" ht="12.75" customHeight="1" x14ac:dyDescent="0.35">
      <c r="A427" s="16"/>
      <c r="B427" s="126" t="s">
        <v>127</v>
      </c>
      <c r="C427" s="164"/>
      <c r="D427" s="178" t="str">
        <f>rentab!D30</f>
        <v>117,21 €</v>
      </c>
      <c r="E427" s="128">
        <f>(rentab!D30/rentab!C30)-1</f>
        <v>6.5836137128307604E-2</v>
      </c>
      <c r="F427" s="178">
        <f>rentab!D30-rentab!C30</f>
        <v>7.2399999999999949</v>
      </c>
      <c r="G427" s="178" t="str">
        <f>rentab!F30</f>
        <v>84,31 €</v>
      </c>
      <c r="H427" s="128">
        <f>(rentab!F30/rentab!E30)-1</f>
        <v>8.437299035369783E-2</v>
      </c>
      <c r="I427" s="178">
        <f>rentab!F30-rentab!E30</f>
        <v>6.5600000000000023</v>
      </c>
      <c r="J427" s="15"/>
    </row>
    <row r="428" spans="1:10" ht="12.75" customHeight="1" x14ac:dyDescent="0.35">
      <c r="A428" s="16"/>
      <c r="B428" s="136" t="s">
        <v>33</v>
      </c>
      <c r="C428" s="136"/>
      <c r="D428" s="179" t="str">
        <f>rentab!D40</f>
        <v>118,40 €</v>
      </c>
      <c r="E428" s="138">
        <f>(rentab!D40/rentab!C40)-1</f>
        <v>7.7637207608992398E-2</v>
      </c>
      <c r="F428" s="179">
        <f>rentab!D40-rentab!C40</f>
        <v>8.5300000000000011</v>
      </c>
      <c r="G428" s="179" t="str">
        <f>rentab!F40</f>
        <v>83,66 €</v>
      </c>
      <c r="H428" s="138">
        <f>(rentab!F40/rentab!E40)-1</f>
        <v>7.8509733144256799E-2</v>
      </c>
      <c r="I428" s="179">
        <f>rentab!F40-rentab!E40</f>
        <v>6.0900000000000034</v>
      </c>
      <c r="J428" s="15"/>
    </row>
    <row r="429" spans="1:10" ht="12.75" customHeight="1" x14ac:dyDescent="0.35">
      <c r="A429" s="15"/>
      <c r="B429" s="122" t="s">
        <v>128</v>
      </c>
      <c r="C429" s="122"/>
      <c r="D429" s="180" t="str">
        <f>rentab!D41</f>
        <v>142,40 €</v>
      </c>
      <c r="E429" s="124">
        <f>(rentab!D41/rentab!C41)-1</f>
        <v>4.5598061531683776E-2</v>
      </c>
      <c r="F429" s="180">
        <f>rentab!D41-rentab!C41</f>
        <v>6.210000000000008</v>
      </c>
      <c r="G429" s="180" t="str">
        <f>rentab!F41</f>
        <v>121,42 €</v>
      </c>
      <c r="H429" s="124">
        <f>(rentab!F41/rentab!E41)-1</f>
        <v>4.3127147766323093E-2</v>
      </c>
      <c r="I429" s="180">
        <f>rentab!F41-rentab!E41</f>
        <v>5.019999999999996</v>
      </c>
      <c r="J429" s="15"/>
    </row>
    <row r="430" spans="1:10" ht="12.75" customHeight="1" x14ac:dyDescent="0.35">
      <c r="A430" s="15"/>
      <c r="B430" s="136" t="s">
        <v>129</v>
      </c>
      <c r="C430" s="136"/>
      <c r="D430" s="179" t="str">
        <f>rentab!D42</f>
        <v>123,93 €</v>
      </c>
      <c r="E430" s="138">
        <f>(rentab!D42/rentab!C42)-1</f>
        <v>-3.9823351669636575E-2</v>
      </c>
      <c r="F430" s="179">
        <f>rentab!D42-rentab!C42</f>
        <v>-5.1399999999999864</v>
      </c>
      <c r="G430" s="179" t="str">
        <f>rentab!F42</f>
        <v>89,32 €</v>
      </c>
      <c r="H430" s="138">
        <f>(rentab!F42/rentab!E42)-1</f>
        <v>-2.4145089041844314E-2</v>
      </c>
      <c r="I430" s="179">
        <f>rentab!F42-rentab!E42</f>
        <v>-2.210000000000008</v>
      </c>
      <c r="J430" s="15"/>
    </row>
    <row r="431" spans="1:10" ht="12.75" customHeight="1" x14ac:dyDescent="0.35">
      <c r="A431" s="15"/>
      <c r="B431" s="122" t="s">
        <v>251</v>
      </c>
      <c r="C431" s="122"/>
      <c r="D431" s="180" t="str">
        <f>rentab!D43</f>
        <v>100,46 €</v>
      </c>
      <c r="E431" s="124">
        <f>(rentab!D43/rentab!C43)-1</f>
        <v>3.0781859224297214E-2</v>
      </c>
      <c r="F431" s="180">
        <f>rentab!D43-rentab!C43</f>
        <v>3</v>
      </c>
      <c r="G431" s="180" t="str">
        <f>rentab!F43</f>
        <v>71,98 €</v>
      </c>
      <c r="H431" s="124">
        <f>(rentab!F43/rentab!E43)-1</f>
        <v>3.7923576063446429E-2</v>
      </c>
      <c r="I431" s="180">
        <f>rentab!F43-rentab!E43</f>
        <v>2.6300000000000097</v>
      </c>
      <c r="J431" s="15"/>
    </row>
    <row r="432" spans="1:10" ht="12.75" customHeight="1" x14ac:dyDescent="0.35">
      <c r="A432" s="15"/>
      <c r="B432" s="136" t="s">
        <v>252</v>
      </c>
      <c r="C432" s="136"/>
      <c r="D432" s="179" t="str">
        <f>rentab!D44</f>
        <v>173,05 €</v>
      </c>
      <c r="E432" s="138">
        <f>(rentab!D44/rentab!C44)-1</f>
        <v>4.9933260526635159E-2</v>
      </c>
      <c r="F432" s="179">
        <f>rentab!D44-rentab!C44</f>
        <v>8.2300000000000182</v>
      </c>
      <c r="G432" s="179" t="str">
        <f>rentab!F44</f>
        <v>144,16 €</v>
      </c>
      <c r="H432" s="138">
        <f>(rentab!F44/rentab!E44)-1</f>
        <v>6.8881144806109518E-2</v>
      </c>
      <c r="I432" s="179">
        <f>rentab!F44-rentab!E44</f>
        <v>9.289999999999992</v>
      </c>
    </row>
    <row r="433" spans="1:9" ht="12.75" customHeight="1" x14ac:dyDescent="0.35">
      <c r="A433" s="15"/>
      <c r="B433" s="130" t="s">
        <v>32</v>
      </c>
      <c r="C433" s="130"/>
      <c r="D433" s="181" t="str">
        <f>rentab!D29</f>
        <v>120,54 €</v>
      </c>
      <c r="E433" s="132">
        <f>(rentab!D29/rentab!C29)-1</f>
        <v>3.8690219732873787E-2</v>
      </c>
      <c r="F433" s="181">
        <f>rentab!D29-rentab!C29</f>
        <v>4.4900000000000091</v>
      </c>
      <c r="G433" s="181" t="str">
        <f>rentab!F29</f>
        <v>86,34 €</v>
      </c>
      <c r="H433" s="132">
        <f>(rentab!F29/rentab!E29)-1</f>
        <v>5.4341189400415324E-2</v>
      </c>
      <c r="I433" s="181">
        <f>rentab!F29-rentab!E29</f>
        <v>4.4500000000000028</v>
      </c>
    </row>
    <row r="434" spans="1:9" ht="12.75" customHeight="1" x14ac:dyDescent="0.35">
      <c r="B434" s="134"/>
      <c r="C434" s="134"/>
      <c r="D434" s="226"/>
      <c r="E434" s="134"/>
      <c r="F434" s="134"/>
      <c r="G434" s="226"/>
      <c r="H434" s="134"/>
      <c r="I434" s="134"/>
    </row>
    <row r="435" spans="1:9" ht="12.75" customHeight="1" x14ac:dyDescent="0.35">
      <c r="B435" s="155" t="s">
        <v>250</v>
      </c>
      <c r="C435" s="162"/>
      <c r="D435" s="153" t="s">
        <v>247</v>
      </c>
      <c r="E435" s="154" t="s">
        <v>110</v>
      </c>
      <c r="F435" s="154" t="s">
        <v>248</v>
      </c>
      <c r="G435" s="153" t="s">
        <v>249</v>
      </c>
      <c r="H435" s="154" t="s">
        <v>110</v>
      </c>
      <c r="I435" s="154" t="s">
        <v>248</v>
      </c>
    </row>
    <row r="436" spans="1:9" ht="12.75" customHeight="1" x14ac:dyDescent="0.35">
      <c r="B436" s="122" t="s">
        <v>119</v>
      </c>
      <c r="C436" s="134"/>
      <c r="D436" s="180" t="str">
        <f>rentab!D32</f>
        <v>77,81 €</v>
      </c>
      <c r="E436" s="124">
        <f>(rentab!D32/rentab!C32)-1</f>
        <v>0.12037437005039586</v>
      </c>
      <c r="F436" s="180">
        <f>rentab!D32-rentab!C32</f>
        <v>8.36</v>
      </c>
      <c r="G436" s="180" t="str">
        <f>rentab!F32</f>
        <v>41,44 €</v>
      </c>
      <c r="H436" s="124">
        <f>(rentab!F32/rentab!E32)-1</f>
        <v>8.9379600420609773E-2</v>
      </c>
      <c r="I436" s="180">
        <f>rentab!F32-rentab!E32</f>
        <v>3.3999999999999986</v>
      </c>
    </row>
    <row r="437" spans="1:9" ht="12.75" customHeight="1" x14ac:dyDescent="0.35">
      <c r="B437" s="136" t="s">
        <v>120</v>
      </c>
      <c r="C437" s="136"/>
      <c r="D437" s="179" t="str">
        <f>rentab!D33</f>
        <v>97,54 €</v>
      </c>
      <c r="E437" s="138">
        <f>(rentab!D33/rentab!C33)-1</f>
        <v>6.7995182305923718E-2</v>
      </c>
      <c r="F437" s="179">
        <f>rentab!D33-rentab!C33</f>
        <v>6.210000000000008</v>
      </c>
      <c r="G437" s="179" t="str">
        <f>rentab!F33</f>
        <v>64,78 €</v>
      </c>
      <c r="H437" s="138">
        <f>(rentab!F33/rentab!E33)-1</f>
        <v>0.11612680909717432</v>
      </c>
      <c r="I437" s="179">
        <f>rentab!F33-rentab!E33</f>
        <v>6.740000000000002</v>
      </c>
    </row>
    <row r="438" spans="1:9" ht="12.75" customHeight="1" x14ac:dyDescent="0.35">
      <c r="B438" s="122" t="s">
        <v>121</v>
      </c>
      <c r="C438" s="122"/>
      <c r="D438" s="180" t="str">
        <f>rentab!D34</f>
        <v>97,70 €</v>
      </c>
      <c r="E438" s="124">
        <f>(rentab!D34/rentab!C34)-1</f>
        <v>5.3028669971976639E-2</v>
      </c>
      <c r="F438" s="180">
        <f>rentab!D34-rentab!C34</f>
        <v>4.9200000000000017</v>
      </c>
      <c r="G438" s="180" t="str">
        <f>rentab!F34</f>
        <v>62,52 €</v>
      </c>
      <c r="H438" s="124">
        <f>(rentab!F34/rentab!E34)-1</f>
        <v>8.5497660913049778E-3</v>
      </c>
      <c r="I438" s="180">
        <f>rentab!F34-rentab!E34</f>
        <v>0.53000000000000114</v>
      </c>
    </row>
    <row r="439" spans="1:9" ht="12.75" customHeight="1" x14ac:dyDescent="0.35">
      <c r="B439" s="136" t="s">
        <v>122</v>
      </c>
      <c r="C439" s="136"/>
      <c r="D439" s="179" t="str">
        <f>rentab!D35</f>
        <v>102,64 €</v>
      </c>
      <c r="E439" s="138">
        <f>(rentab!D35/rentab!C35)-1</f>
        <v>9.0059473237043441E-2</v>
      </c>
      <c r="F439" s="179">
        <f>rentab!D35-rentab!C35</f>
        <v>8.480000000000004</v>
      </c>
      <c r="G439" s="179" t="str">
        <f>rentab!F35</f>
        <v>69,88 €</v>
      </c>
      <c r="H439" s="138">
        <f>(rentab!F35/rentab!E35)-1</f>
        <v>0.11256169399777094</v>
      </c>
      <c r="I439" s="179">
        <f>rentab!F35-rentab!E35</f>
        <v>7.0699999999999932</v>
      </c>
    </row>
    <row r="440" spans="1:9" ht="12.75" customHeight="1" x14ac:dyDescent="0.35">
      <c r="B440" s="122" t="s">
        <v>123</v>
      </c>
      <c r="C440" s="122"/>
      <c r="D440" s="180" t="str">
        <f>rentab!D36</f>
        <v>91,55 €</v>
      </c>
      <c r="E440" s="124">
        <f>(rentab!D36/rentab!C36)-1</f>
        <v>0.1534584855738943</v>
      </c>
      <c r="F440" s="180">
        <f>rentab!D36-rentab!C36</f>
        <v>12.179999999999993</v>
      </c>
      <c r="G440" s="180" t="str">
        <f>rentab!F36</f>
        <v>52,47 €</v>
      </c>
      <c r="H440" s="124">
        <f>(rentab!F36/rentab!E36)-1</f>
        <v>0.22165308498253777</v>
      </c>
      <c r="I440" s="180">
        <f>rentab!F36-rentab!E36</f>
        <v>9.519999999999996</v>
      </c>
    </row>
    <row r="441" spans="1:9" ht="12.75" customHeight="1" x14ac:dyDescent="0.35">
      <c r="B441" s="136" t="s">
        <v>124</v>
      </c>
      <c r="C441" s="136"/>
      <c r="D441" s="179" t="str">
        <f>rentab!D37</f>
        <v>69,01 €</v>
      </c>
      <c r="E441" s="138">
        <f>(rentab!D37/rentab!C37)-1</f>
        <v>5.0380517503805233E-2</v>
      </c>
      <c r="F441" s="179">
        <f>rentab!D37-rentab!C37</f>
        <v>3.3100000000000023</v>
      </c>
      <c r="G441" s="179" t="str">
        <f>rentab!F37</f>
        <v>33,33 €</v>
      </c>
      <c r="H441" s="138">
        <f>(rentab!F37/rentab!E37)-1</f>
        <v>0.10620643876535008</v>
      </c>
      <c r="I441" s="179">
        <f>rentab!F37-rentab!E37</f>
        <v>3.1999999999999993</v>
      </c>
    </row>
    <row r="442" spans="1:9" ht="12.75" customHeight="1" x14ac:dyDescent="0.35">
      <c r="B442" s="122" t="s">
        <v>125</v>
      </c>
      <c r="C442" s="122"/>
      <c r="D442" s="180" t="str">
        <f>rentab!D38</f>
        <v>131,85 €</v>
      </c>
      <c r="E442" s="124">
        <f>(rentab!D38/rentab!C38)-1</f>
        <v>5.9121214555385881E-2</v>
      </c>
      <c r="F442" s="180">
        <f>rentab!D38-rentab!C38</f>
        <v>7.3599999999999994</v>
      </c>
      <c r="G442" s="180" t="str">
        <f>rentab!F38</f>
        <v>107,55 €</v>
      </c>
      <c r="H442" s="124">
        <f>(rentab!F38/rentab!E38)-1</f>
        <v>6.6223852483394463E-2</v>
      </c>
      <c r="I442" s="180">
        <f>rentab!F38-rentab!E38</f>
        <v>6.6799999999999926</v>
      </c>
    </row>
    <row r="443" spans="1:9" ht="12.75" customHeight="1" x14ac:dyDescent="0.35">
      <c r="B443" s="136" t="s">
        <v>126</v>
      </c>
      <c r="C443" s="136"/>
      <c r="D443" s="179" t="str">
        <f>rentab!D39</f>
        <v>142,36 €</v>
      </c>
      <c r="E443" s="138">
        <f>(rentab!D39/rentab!C39)-1</f>
        <v>3.4969102144674746E-2</v>
      </c>
      <c r="F443" s="179">
        <f>rentab!D39-rentab!C39</f>
        <v>4.8100000000000023</v>
      </c>
      <c r="G443" s="179" t="str">
        <f>rentab!F39</f>
        <v>114,89 €</v>
      </c>
      <c r="H443" s="138">
        <f>(rentab!F39/rentab!E39)-1</f>
        <v>4.3316382128586906E-2</v>
      </c>
      <c r="I443" s="179">
        <f>rentab!F39-rentab!E39</f>
        <v>4.769999999999996</v>
      </c>
    </row>
    <row r="444" spans="1:9" ht="12.75" customHeight="1" x14ac:dyDescent="0.35">
      <c r="B444" s="130"/>
      <c r="C444" s="130"/>
      <c r="D444" s="131"/>
      <c r="E444" s="132"/>
      <c r="F444" s="132"/>
      <c r="G444" s="131"/>
      <c r="H444" s="132"/>
      <c r="I444" s="132"/>
    </row>
    <row r="445" spans="1:9" ht="12.75" customHeight="1" x14ac:dyDescent="0.35">
      <c r="B445" s="8"/>
    </row>
    <row r="446" spans="1:9" ht="12.75" customHeight="1" x14ac:dyDescent="0.35">
      <c r="B446" s="8"/>
    </row>
    <row r="447" spans="1:9" ht="12.75" customHeight="1" x14ac:dyDescent="0.35">
      <c r="B447" s="8"/>
    </row>
    <row r="448" spans="1:9" ht="12.75" customHeight="1" x14ac:dyDescent="0.35">
      <c r="B448" s="8"/>
    </row>
    <row r="449" spans="1:13" ht="12.75" customHeight="1" x14ac:dyDescent="0.35">
      <c r="B449" s="8"/>
    </row>
    <row r="450" spans="1:13" ht="12.75" customHeight="1" x14ac:dyDescent="0.35">
      <c r="B450" s="8"/>
    </row>
    <row r="451" spans="1:13" ht="12.75" customHeight="1" x14ac:dyDescent="0.35">
      <c r="B451" s="8"/>
    </row>
    <row r="452" spans="1:13" ht="11.25" customHeight="1" x14ac:dyDescent="0.35">
      <c r="B452" s="328" t="s">
        <v>353</v>
      </c>
    </row>
    <row r="453" spans="1:13" x14ac:dyDescent="0.35">
      <c r="B453" s="8"/>
    </row>
    <row r="454" spans="1:13" x14ac:dyDescent="0.35">
      <c r="A454" s="440">
        <f ca="1">TODAY()</f>
        <v>45982</v>
      </c>
      <c r="B454" s="440"/>
      <c r="C454" s="441" t="s">
        <v>137</v>
      </c>
      <c r="D454" s="441"/>
      <c r="E454" s="442" t="str">
        <f>$B$6</f>
        <v>OCTUBRE 25</v>
      </c>
      <c r="F454" s="442"/>
      <c r="G454" s="441" t="str">
        <f>$G$71</f>
        <v>OFICINA DEL DATO. E. P. TURISMO ANDALUZ</v>
      </c>
      <c r="H454" s="441"/>
      <c r="I454" s="441"/>
      <c r="J454" s="314">
        <v>12</v>
      </c>
      <c r="M454" s="24"/>
    </row>
    <row r="455" spans="1:13" x14ac:dyDescent="0.35">
      <c r="A455" s="317" t="s">
        <v>258</v>
      </c>
      <c r="B455" s="317"/>
      <c r="C455" s="318"/>
      <c r="D455" s="318"/>
      <c r="E455" s="319"/>
      <c r="F455" s="319"/>
      <c r="G455" s="318"/>
      <c r="H455" s="318"/>
      <c r="I455" s="443" t="str">
        <f>$B$15</f>
        <v>ENE-OCT 25</v>
      </c>
      <c r="J455" s="443"/>
      <c r="M455" s="24"/>
    </row>
    <row r="456" spans="1:13" x14ac:dyDescent="0.35">
      <c r="M456" s="24"/>
    </row>
    <row r="457" spans="1:13" ht="15" customHeight="1" x14ac:dyDescent="0.35">
      <c r="M457" s="25"/>
    </row>
    <row r="458" spans="1:13" ht="26" x14ac:dyDescent="0.35">
      <c r="A458" s="316" t="s">
        <v>288</v>
      </c>
      <c r="B458" s="325"/>
      <c r="C458" s="325"/>
      <c r="D458" s="325"/>
      <c r="E458" s="325"/>
      <c r="F458" s="325"/>
      <c r="G458" s="325"/>
      <c r="H458" s="325"/>
      <c r="I458" s="325"/>
      <c r="J458" s="325"/>
      <c r="M458" s="24"/>
    </row>
    <row r="459" spans="1:13" x14ac:dyDescent="0.35">
      <c r="M459" s="24"/>
    </row>
    <row r="460" spans="1:13" x14ac:dyDescent="0.35">
      <c r="M460" s="24"/>
    </row>
    <row r="461" spans="1:13" x14ac:dyDescent="0.35">
      <c r="M461" s="24"/>
    </row>
    <row r="462" spans="1:13" x14ac:dyDescent="0.35">
      <c r="M462" s="24"/>
    </row>
    <row r="463" spans="1:13" x14ac:dyDescent="0.35">
      <c r="M463" s="24"/>
    </row>
    <row r="464" spans="1:13" x14ac:dyDescent="0.35">
      <c r="M464" s="24"/>
    </row>
    <row r="465" spans="13:13" x14ac:dyDescent="0.35">
      <c r="M465" s="24"/>
    </row>
    <row r="466" spans="13:13" x14ac:dyDescent="0.35">
      <c r="M466" s="24"/>
    </row>
    <row r="467" spans="13:13" x14ac:dyDescent="0.35">
      <c r="M467" s="24"/>
    </row>
    <row r="468" spans="13:13" x14ac:dyDescent="0.35">
      <c r="M468" s="24"/>
    </row>
    <row r="469" spans="13:13" x14ac:dyDescent="0.35">
      <c r="M469" s="24"/>
    </row>
    <row r="470" spans="13:13" x14ac:dyDescent="0.35">
      <c r="M470" s="24"/>
    </row>
    <row r="471" spans="13:13" x14ac:dyDescent="0.35">
      <c r="M471" s="24"/>
    </row>
    <row r="472" spans="13:13" x14ac:dyDescent="0.35">
      <c r="M472" s="24"/>
    </row>
    <row r="473" spans="13:13" x14ac:dyDescent="0.35">
      <c r="M473" s="24"/>
    </row>
    <row r="474" spans="13:13" x14ac:dyDescent="0.35">
      <c r="M474" s="24"/>
    </row>
    <row r="475" spans="13:13" x14ac:dyDescent="0.35">
      <c r="M475" s="24"/>
    </row>
    <row r="476" spans="13:13" x14ac:dyDescent="0.35">
      <c r="M476" s="24"/>
    </row>
    <row r="477" spans="13:13" x14ac:dyDescent="0.35">
      <c r="M477" s="24"/>
    </row>
    <row r="478" spans="13:13" x14ac:dyDescent="0.35">
      <c r="M478" s="24"/>
    </row>
    <row r="479" spans="13:13" x14ac:dyDescent="0.35">
      <c r="M479" s="24"/>
    </row>
    <row r="480" spans="13:13" x14ac:dyDescent="0.35">
      <c r="M480" s="24"/>
    </row>
    <row r="482" spans="1:13" x14ac:dyDescent="0.35">
      <c r="B482" s="14"/>
    </row>
    <row r="483" spans="1:13" x14ac:dyDescent="0.35">
      <c r="B483" s="14"/>
    </row>
    <row r="484" spans="1:13" x14ac:dyDescent="0.35">
      <c r="B484" s="14"/>
    </row>
    <row r="485" spans="1:13" ht="12" customHeight="1" x14ac:dyDescent="0.35">
      <c r="B485" s="14"/>
    </row>
    <row r="486" spans="1:13" x14ac:dyDescent="0.35">
      <c r="B486" s="14"/>
    </row>
    <row r="487" spans="1:13" ht="15" customHeight="1" x14ac:dyDescent="0.35">
      <c r="B487" s="8"/>
    </row>
    <row r="488" spans="1:13" ht="15" customHeight="1" x14ac:dyDescent="0.35">
      <c r="B488" s="152"/>
    </row>
    <row r="489" spans="1:13" ht="15" customHeight="1" x14ac:dyDescent="0.35">
      <c r="B489" s="152"/>
    </row>
    <row r="490" spans="1:13" ht="15" customHeight="1" x14ac:dyDescent="0.35">
      <c r="B490" s="328" t="s">
        <v>353</v>
      </c>
    </row>
    <row r="491" spans="1:13" ht="15" customHeight="1" x14ac:dyDescent="0.35">
      <c r="B491" s="152"/>
    </row>
    <row r="492" spans="1:13" x14ac:dyDescent="0.35">
      <c r="A492" s="440">
        <f ca="1">TODAY()</f>
        <v>45982</v>
      </c>
      <c r="B492" s="440"/>
      <c r="C492" s="441" t="s">
        <v>137</v>
      </c>
      <c r="D492" s="441"/>
      <c r="E492" s="442" t="str">
        <f>$B$6</f>
        <v>OCTUBRE 25</v>
      </c>
      <c r="F492" s="442"/>
      <c r="G492" s="441" t="str">
        <f>$G$71</f>
        <v>OFICINA DEL DATO. E. P. TURISMO ANDALUZ</v>
      </c>
      <c r="H492" s="441"/>
      <c r="I492" s="441"/>
      <c r="J492" s="314">
        <v>13</v>
      </c>
    </row>
    <row r="493" spans="1:13" x14ac:dyDescent="0.35">
      <c r="A493" s="317" t="s">
        <v>258</v>
      </c>
      <c r="B493" s="317"/>
      <c r="C493" s="318"/>
      <c r="D493" s="318"/>
      <c r="E493" s="319"/>
      <c r="F493" s="319"/>
      <c r="G493" s="318"/>
      <c r="H493" s="318"/>
      <c r="I493" s="443" t="str">
        <f>$B$15</f>
        <v>ENE-OCT 25</v>
      </c>
      <c r="J493" s="443"/>
      <c r="M493" s="24"/>
    </row>
    <row r="494" spans="1:13" x14ac:dyDescent="0.35">
      <c r="M494" s="24"/>
    </row>
    <row r="496" spans="1:13" ht="26" x14ac:dyDescent="0.35">
      <c r="A496" s="316" t="s">
        <v>289</v>
      </c>
      <c r="B496" s="325"/>
      <c r="C496" s="325"/>
      <c r="D496" s="325"/>
      <c r="E496" s="325"/>
      <c r="F496" s="325"/>
      <c r="G496" s="325"/>
      <c r="H496" s="325"/>
      <c r="I496" s="325"/>
      <c r="J496" s="325"/>
      <c r="M496" s="24"/>
    </row>
    <row r="497" spans="13:13" x14ac:dyDescent="0.35">
      <c r="M497" s="24"/>
    </row>
    <row r="498" spans="13:13" x14ac:dyDescent="0.35">
      <c r="M498" s="24"/>
    </row>
    <row r="499" spans="13:13" x14ac:dyDescent="0.35">
      <c r="M499" s="24"/>
    </row>
    <row r="500" spans="13:13" x14ac:dyDescent="0.35">
      <c r="M500" s="24"/>
    </row>
    <row r="501" spans="13:13" x14ac:dyDescent="0.35">
      <c r="M501" s="24"/>
    </row>
    <row r="502" spans="13:13" x14ac:dyDescent="0.35">
      <c r="M502" s="24"/>
    </row>
    <row r="503" spans="13:13" x14ac:dyDescent="0.35">
      <c r="M503" s="24"/>
    </row>
    <row r="504" spans="13:13" x14ac:dyDescent="0.35">
      <c r="M504" s="24"/>
    </row>
    <row r="505" spans="13:13" x14ac:dyDescent="0.35">
      <c r="M505" s="24"/>
    </row>
    <row r="506" spans="13:13" x14ac:dyDescent="0.35">
      <c r="M506" s="24"/>
    </row>
    <row r="507" spans="13:13" x14ac:dyDescent="0.35">
      <c r="M507" s="24"/>
    </row>
    <row r="508" spans="13:13" x14ac:dyDescent="0.35">
      <c r="M508" s="24"/>
    </row>
    <row r="509" spans="13:13" x14ac:dyDescent="0.35">
      <c r="M509" s="24"/>
    </row>
    <row r="510" spans="13:13" x14ac:dyDescent="0.35">
      <c r="M510" s="24"/>
    </row>
    <row r="511" spans="13:13" x14ac:dyDescent="0.35">
      <c r="M511" s="24"/>
    </row>
    <row r="512" spans="13:13" x14ac:dyDescent="0.35">
      <c r="M512" s="24"/>
    </row>
    <row r="513" spans="2:13" x14ac:dyDescent="0.35">
      <c r="M513" s="24"/>
    </row>
    <row r="514" spans="2:13" x14ac:dyDescent="0.35">
      <c r="M514" s="24"/>
    </row>
    <row r="515" spans="2:13" x14ac:dyDescent="0.35">
      <c r="M515" s="24"/>
    </row>
    <row r="516" spans="2:13" x14ac:dyDescent="0.35">
      <c r="M516" s="24"/>
    </row>
    <row r="517" spans="2:13" x14ac:dyDescent="0.35">
      <c r="M517" s="24"/>
    </row>
    <row r="519" spans="2:13" x14ac:dyDescent="0.35">
      <c r="B519" s="8"/>
      <c r="M519" s="24"/>
    </row>
    <row r="521" spans="2:13" x14ac:dyDescent="0.35">
      <c r="B521" s="14"/>
    </row>
    <row r="522" spans="2:13" x14ac:dyDescent="0.35">
      <c r="B522" s="14"/>
    </row>
    <row r="523" spans="2:13" x14ac:dyDescent="0.35">
      <c r="B523" s="14"/>
    </row>
    <row r="524" spans="2:13" ht="12" customHeight="1" x14ac:dyDescent="0.35">
      <c r="B524" s="14"/>
    </row>
    <row r="525" spans="2:13" ht="15" customHeight="1" x14ac:dyDescent="0.35">
      <c r="B525" s="8"/>
    </row>
    <row r="526" spans="2:13" ht="15" customHeight="1" x14ac:dyDescent="0.35">
      <c r="B526" s="152"/>
    </row>
    <row r="527" spans="2:13" ht="15" customHeight="1" x14ac:dyDescent="0.35">
      <c r="B527" s="152"/>
    </row>
    <row r="528" spans="2:13" ht="15" customHeight="1" x14ac:dyDescent="0.35">
      <c r="B528" s="328" t="s">
        <v>353</v>
      </c>
    </row>
    <row r="530" spans="1:13" x14ac:dyDescent="0.35">
      <c r="A530" s="440">
        <f ca="1">TODAY()</f>
        <v>45982</v>
      </c>
      <c r="B530" s="440"/>
      <c r="C530" s="441" t="s">
        <v>137</v>
      </c>
      <c r="D530" s="441"/>
      <c r="E530" s="442" t="str">
        <f>$B$6</f>
        <v>OCTUBRE 25</v>
      </c>
      <c r="F530" s="442"/>
      <c r="G530" s="441" t="str">
        <f>$G$71</f>
        <v>OFICINA DEL DATO. E. P. TURISMO ANDALUZ</v>
      </c>
      <c r="H530" s="441"/>
      <c r="I530" s="441"/>
      <c r="J530" s="314">
        <v>14</v>
      </c>
    </row>
    <row r="531" spans="1:13" x14ac:dyDescent="0.35">
      <c r="A531" s="317" t="s">
        <v>258</v>
      </c>
      <c r="B531" s="317"/>
      <c r="C531" s="318"/>
      <c r="D531" s="318"/>
      <c r="E531" s="319"/>
      <c r="F531" s="319"/>
      <c r="G531" s="318"/>
      <c r="H531" s="318"/>
      <c r="I531" s="443" t="str">
        <f>$B$15</f>
        <v>ENE-OCT 25</v>
      </c>
      <c r="J531" s="443"/>
      <c r="M531" s="24"/>
    </row>
    <row r="532" spans="1:13" x14ac:dyDescent="0.35">
      <c r="M532" s="24"/>
    </row>
    <row r="534" spans="1:13" ht="26" x14ac:dyDescent="0.35">
      <c r="A534" s="316" t="s">
        <v>290</v>
      </c>
      <c r="B534" s="325"/>
      <c r="C534" s="325"/>
      <c r="D534" s="325"/>
      <c r="E534" s="325"/>
      <c r="F534" s="325"/>
      <c r="G534" s="325"/>
      <c r="H534" s="325"/>
      <c r="I534" s="325"/>
      <c r="J534" s="325"/>
      <c r="M534" s="24"/>
    </row>
    <row r="535" spans="1:13" x14ac:dyDescent="0.35">
      <c r="M535" s="24"/>
    </row>
    <row r="536" spans="1:13" x14ac:dyDescent="0.35">
      <c r="M536" s="24"/>
    </row>
    <row r="537" spans="1:13" x14ac:dyDescent="0.35">
      <c r="M537" s="24"/>
    </row>
    <row r="538" spans="1:13" x14ac:dyDescent="0.35">
      <c r="M538" s="24"/>
    </row>
    <row r="539" spans="1:13" x14ac:dyDescent="0.35">
      <c r="M539" s="24"/>
    </row>
    <row r="540" spans="1:13" x14ac:dyDescent="0.35">
      <c r="M540" s="24"/>
    </row>
    <row r="541" spans="1:13" x14ac:dyDescent="0.35">
      <c r="M541" s="24"/>
    </row>
    <row r="542" spans="1:13" x14ac:dyDescent="0.35">
      <c r="M542" s="24"/>
    </row>
    <row r="543" spans="1:13" x14ac:dyDescent="0.35">
      <c r="M543" s="24"/>
    </row>
    <row r="544" spans="1:13" x14ac:dyDescent="0.35">
      <c r="M544" s="24"/>
    </row>
    <row r="545" spans="2:13" x14ac:dyDescent="0.35">
      <c r="M545" s="24"/>
    </row>
    <row r="546" spans="2:13" x14ac:dyDescent="0.35">
      <c r="M546" s="24"/>
    </row>
    <row r="547" spans="2:13" x14ac:dyDescent="0.35">
      <c r="M547" s="24"/>
    </row>
    <row r="548" spans="2:13" x14ac:dyDescent="0.35">
      <c r="M548" s="24"/>
    </row>
    <row r="549" spans="2:13" x14ac:dyDescent="0.35">
      <c r="M549" s="24"/>
    </row>
    <row r="550" spans="2:13" x14ac:dyDescent="0.35">
      <c r="M550" s="24"/>
    </row>
    <row r="551" spans="2:13" x14ac:dyDescent="0.35">
      <c r="M551" s="24"/>
    </row>
    <row r="552" spans="2:13" x14ac:dyDescent="0.35">
      <c r="M552" s="24"/>
    </row>
    <row r="553" spans="2:13" x14ac:dyDescent="0.35">
      <c r="M553" s="24"/>
    </row>
    <row r="554" spans="2:13" x14ac:dyDescent="0.35">
      <c r="M554" s="24"/>
    </row>
    <row r="556" spans="2:13" x14ac:dyDescent="0.35">
      <c r="B556" s="8"/>
    </row>
    <row r="557" spans="2:13" x14ac:dyDescent="0.35">
      <c r="B557" s="14"/>
    </row>
    <row r="558" spans="2:13" x14ac:dyDescent="0.35">
      <c r="B558" s="14"/>
    </row>
    <row r="559" spans="2:13" x14ac:dyDescent="0.35">
      <c r="B559" s="8"/>
    </row>
    <row r="560" spans="2:13" x14ac:dyDescent="0.35">
      <c r="B560" s="8"/>
    </row>
    <row r="561" spans="1:13" x14ac:dyDescent="0.35">
      <c r="B561" s="56"/>
    </row>
    <row r="562" spans="1:13" ht="13.5" customHeight="1" x14ac:dyDescent="0.35">
      <c r="B562" s="8"/>
    </row>
    <row r="563" spans="1:13" ht="13.5" customHeight="1" x14ac:dyDescent="0.35">
      <c r="B563" s="152"/>
    </row>
    <row r="564" spans="1:13" ht="13.5" customHeight="1" x14ac:dyDescent="0.35">
      <c r="B564" s="152"/>
    </row>
    <row r="565" spans="1:13" ht="13.5" customHeight="1" x14ac:dyDescent="0.35">
      <c r="B565" s="152"/>
    </row>
    <row r="566" spans="1:13" ht="13.5" customHeight="1" x14ac:dyDescent="0.35">
      <c r="B566" s="328" t="s">
        <v>353</v>
      </c>
    </row>
    <row r="567" spans="1:13" x14ac:dyDescent="0.35">
      <c r="B567" s="56"/>
    </row>
    <row r="568" spans="1:13" x14ac:dyDescent="0.35">
      <c r="A568" s="440">
        <f ca="1">TODAY()</f>
        <v>45982</v>
      </c>
      <c r="B568" s="440"/>
      <c r="C568" s="441" t="s">
        <v>137</v>
      </c>
      <c r="D568" s="441"/>
      <c r="E568" s="442" t="str">
        <f>$B$6</f>
        <v>OCTUBRE 25</v>
      </c>
      <c r="F568" s="442"/>
      <c r="G568" s="441" t="str">
        <f>$G$71</f>
        <v>OFICINA DEL DATO. E. P. TURISMO ANDALUZ</v>
      </c>
      <c r="H568" s="441"/>
      <c r="I568" s="441"/>
      <c r="J568" s="314">
        <v>15</v>
      </c>
    </row>
    <row r="569" spans="1:13" ht="15" customHeight="1" x14ac:dyDescent="0.35">
      <c r="A569" s="317" t="s">
        <v>258</v>
      </c>
      <c r="B569" s="317"/>
      <c r="C569" s="318"/>
      <c r="D569" s="318"/>
      <c r="E569" s="319"/>
      <c r="F569" s="319"/>
      <c r="G569" s="318"/>
      <c r="H569" s="318"/>
      <c r="I569" s="443" t="str">
        <f>$B$15</f>
        <v>ENE-OCT 25</v>
      </c>
      <c r="J569" s="443"/>
      <c r="M569" s="24"/>
    </row>
    <row r="570" spans="1:13" ht="15" customHeight="1" x14ac:dyDescent="0.35">
      <c r="A570" s="140"/>
      <c r="B570" s="140"/>
      <c r="C570" s="141"/>
      <c r="D570" s="141"/>
      <c r="E570" s="142"/>
      <c r="F570" s="142"/>
      <c r="G570" s="141"/>
      <c r="H570" s="141"/>
      <c r="I570" s="161"/>
      <c r="J570" s="161"/>
      <c r="M570" s="24"/>
    </row>
    <row r="571" spans="1:13" x14ac:dyDescent="0.35">
      <c r="M571" s="24"/>
    </row>
    <row r="572" spans="1:13" ht="26" x14ac:dyDescent="0.35">
      <c r="A572" s="316" t="s">
        <v>291</v>
      </c>
      <c r="B572" s="325"/>
      <c r="C572" s="325"/>
      <c r="D572" s="325"/>
      <c r="E572" s="325"/>
      <c r="F572" s="325"/>
      <c r="G572" s="325"/>
      <c r="H572" s="325"/>
      <c r="I572" s="325"/>
      <c r="J572" s="325"/>
      <c r="M572" s="24"/>
    </row>
    <row r="573" spans="1:13" x14ac:dyDescent="0.35">
      <c r="M573" s="24"/>
    </row>
    <row r="574" spans="1:13" x14ac:dyDescent="0.35">
      <c r="M574" s="24"/>
    </row>
    <row r="575" spans="1:13" x14ac:dyDescent="0.35">
      <c r="M575" s="24"/>
    </row>
    <row r="577" spans="1:18" ht="12.75" customHeight="1" x14ac:dyDescent="0.35">
      <c r="L577" s="34" t="s">
        <v>215</v>
      </c>
      <c r="M577" s="24"/>
    </row>
    <row r="578" spans="1:18" ht="12.75" customHeight="1" x14ac:dyDescent="0.35">
      <c r="A578" s="15"/>
      <c r="B578" s="8"/>
      <c r="H578" s="134"/>
      <c r="I578" s="139"/>
      <c r="J578" s="133"/>
      <c r="K578" s="134"/>
      <c r="L578" s="182" t="s">
        <v>206</v>
      </c>
      <c r="M578" s="182"/>
      <c r="N578" s="182"/>
      <c r="O578" s="153" t="str">
        <f>+demanda!A182</f>
        <v>ENE-OCT 25</v>
      </c>
      <c r="P578" s="154" t="s">
        <v>110</v>
      </c>
      <c r="Q578" s="154" t="s">
        <v>136</v>
      </c>
      <c r="R578" s="183"/>
    </row>
    <row r="579" spans="1:18" ht="12.75" customHeight="1" x14ac:dyDescent="0.35">
      <c r="A579" s="16"/>
      <c r="B579" s="8"/>
      <c r="H579" s="134"/>
      <c r="I579" s="133"/>
      <c r="J579" s="133"/>
      <c r="K579" s="134"/>
      <c r="L579" s="184">
        <v>1</v>
      </c>
      <c r="M579" s="185" t="str">
        <f>+demanda!C175</f>
        <v>Andalucía</v>
      </c>
      <c r="N579" s="185"/>
      <c r="O579" s="186">
        <f>+demanda!X182</f>
        <v>51304786</v>
      </c>
      <c r="P579" s="187">
        <f>+'demanda-enl'!X183</f>
        <v>5.5874675113336547E-3</v>
      </c>
      <c r="Q579" s="187">
        <f t="shared" ref="Q579:Q585" si="16">+O579/$O$585</f>
        <v>0.15648300238578022</v>
      </c>
      <c r="R579" s="188" t="str">
        <f>+M579</f>
        <v>Andalucía</v>
      </c>
    </row>
    <row r="580" spans="1:18" ht="12.75" customHeight="1" x14ac:dyDescent="0.35">
      <c r="A580" s="16"/>
      <c r="B580" s="8"/>
      <c r="H580" s="134"/>
      <c r="I580" s="133"/>
      <c r="J580" s="133"/>
      <c r="K580" s="134"/>
      <c r="L580" s="184">
        <v>2</v>
      </c>
      <c r="M580" s="185" t="str">
        <f>+demanda!D175</f>
        <v>Baleares</v>
      </c>
      <c r="N580" s="185"/>
      <c r="O580" s="186">
        <f>+demanda!Y182</f>
        <v>62845971</v>
      </c>
      <c r="P580" s="187">
        <f>+'demanda-enl'!Y183</f>
        <v>8.4159106686154672E-3</v>
      </c>
      <c r="Q580" s="187">
        <f t="shared" si="16"/>
        <v>0.19168438262133428</v>
      </c>
      <c r="R580" s="188" t="str">
        <f t="shared" ref="R580:R585" si="17">+M580</f>
        <v>Baleares</v>
      </c>
    </row>
    <row r="581" spans="1:18" ht="12.75" customHeight="1" x14ac:dyDescent="0.35">
      <c r="A581" s="16"/>
      <c r="B581" s="446" t="s">
        <v>206</v>
      </c>
      <c r="C581" s="446"/>
      <c r="D581" s="446"/>
      <c r="E581" s="153" t="str">
        <f>$O$578</f>
        <v>ENE-OCT 25</v>
      </c>
      <c r="F581" s="154" t="s">
        <v>110</v>
      </c>
      <c r="G581" s="154" t="s">
        <v>136</v>
      </c>
      <c r="H581" s="134"/>
      <c r="I581" s="133"/>
      <c r="J581" s="133"/>
      <c r="K581" s="134"/>
      <c r="L581" s="184">
        <v>3</v>
      </c>
      <c r="M581" s="185" t="str">
        <f>+demanda!E175</f>
        <v>Canarias</v>
      </c>
      <c r="N581" s="185"/>
      <c r="O581" s="186">
        <f>+demanda!Z182</f>
        <v>60977669</v>
      </c>
      <c r="P581" s="187">
        <f>+'demanda-enl'!Z183</f>
        <v>2.0070814603247999E-3</v>
      </c>
      <c r="Q581" s="187">
        <f t="shared" si="16"/>
        <v>0.18598593752259909</v>
      </c>
      <c r="R581" s="188" t="str">
        <f t="shared" si="17"/>
        <v>Canarias</v>
      </c>
    </row>
    <row r="582" spans="1:18" ht="12.75" customHeight="1" x14ac:dyDescent="0.35">
      <c r="A582" s="16"/>
      <c r="B582" s="121">
        <v>1</v>
      </c>
      <c r="C582" s="122" t="str">
        <f>VLOOKUP(E582,O579:R584,4,FALSE)</f>
        <v>Baleares</v>
      </c>
      <c r="D582" s="122"/>
      <c r="E582" s="123">
        <f>LARGE(O579:O584,1)</f>
        <v>62845971</v>
      </c>
      <c r="F582" s="124">
        <f>VLOOKUP(E582,O579:R584,2,FALSE)</f>
        <v>8.4159106686154672E-3</v>
      </c>
      <c r="G582" s="124">
        <f t="shared" ref="G582:G588" si="18">+E582/$E$588</f>
        <v>0.19168438262133428</v>
      </c>
      <c r="H582" s="134"/>
      <c r="I582" s="133"/>
      <c r="J582" s="133"/>
      <c r="K582" s="134"/>
      <c r="L582" s="184">
        <v>4</v>
      </c>
      <c r="M582" s="185" t="str">
        <f>+demanda!F175</f>
        <v>Cataluña</v>
      </c>
      <c r="N582" s="185"/>
      <c r="O582" s="186">
        <f>+demanda!AA182</f>
        <v>55238627</v>
      </c>
      <c r="P582" s="187">
        <f>+'demanda-enl'!AA183</f>
        <v>3.2554850404697966E-4</v>
      </c>
      <c r="Q582" s="187">
        <f t="shared" si="16"/>
        <v>0.16848147852382084</v>
      </c>
      <c r="R582" s="188" t="str">
        <f t="shared" si="17"/>
        <v>Cataluña</v>
      </c>
    </row>
    <row r="583" spans="1:18" ht="12.75" customHeight="1" x14ac:dyDescent="0.35">
      <c r="A583" s="16"/>
      <c r="B583" s="194">
        <v>2</v>
      </c>
      <c r="C583" s="136" t="str">
        <f>VLOOKUP(E583,O579:R584,4,FALSE)</f>
        <v>Canarias</v>
      </c>
      <c r="D583" s="136"/>
      <c r="E583" s="137">
        <f>LARGE(O579:O584,2)</f>
        <v>60977669</v>
      </c>
      <c r="F583" s="138">
        <f>VLOOKUP(E583,O579:R584,2,FALSE)</f>
        <v>2.0070814603247999E-3</v>
      </c>
      <c r="G583" s="138">
        <f t="shared" si="18"/>
        <v>0.18598593752259909</v>
      </c>
      <c r="H583" s="134"/>
      <c r="I583" s="133"/>
      <c r="J583" s="133"/>
      <c r="K583" s="134"/>
      <c r="L583" s="184">
        <v>5</v>
      </c>
      <c r="M583" s="185" t="str">
        <f>+demanda!G175</f>
        <v>C. Valenciana</v>
      </c>
      <c r="N583" s="185"/>
      <c r="O583" s="186">
        <f>+demanda!AB182</f>
        <v>27947972</v>
      </c>
      <c r="P583" s="187">
        <f>+'demanda-enl'!AB183</f>
        <v>1.3187914789172472E-2</v>
      </c>
      <c r="Q583" s="187">
        <f t="shared" si="16"/>
        <v>8.5243169499892635E-2</v>
      </c>
      <c r="R583" s="188" t="str">
        <f t="shared" si="17"/>
        <v>C. Valenciana</v>
      </c>
    </row>
    <row r="584" spans="1:18" ht="12.75" customHeight="1" x14ac:dyDescent="0.35">
      <c r="A584" s="16"/>
      <c r="B584" s="121">
        <v>3</v>
      </c>
      <c r="C584" s="122" t="str">
        <f>VLOOKUP(E584,O579:R584,4,FALSE)</f>
        <v>Cataluña</v>
      </c>
      <c r="D584" s="122"/>
      <c r="E584" s="123">
        <f>LARGE(O579:O584,3)</f>
        <v>55238627</v>
      </c>
      <c r="F584" s="124">
        <f>VLOOKUP(E584,O579:R584,2,FALSE)</f>
        <v>3.2554850404697966E-4</v>
      </c>
      <c r="G584" s="124">
        <f t="shared" si="18"/>
        <v>0.16848147852382084</v>
      </c>
      <c r="H584" s="134"/>
      <c r="I584" s="133"/>
      <c r="J584" s="133"/>
      <c r="K584" s="134"/>
      <c r="L584" s="184">
        <v>6</v>
      </c>
      <c r="M584" s="185" t="str">
        <f>+demanda!H175</f>
        <v>Madrid</v>
      </c>
      <c r="N584" s="185"/>
      <c r="O584" s="186">
        <f>+demanda!AC182</f>
        <v>22952143</v>
      </c>
      <c r="P584" s="187">
        <f>+'demanda-enl'!AC183</f>
        <v>2.7441772768289185E-2</v>
      </c>
      <c r="Q584" s="187">
        <f t="shared" si="16"/>
        <v>7.0005559477974794E-2</v>
      </c>
      <c r="R584" s="188" t="str">
        <f t="shared" si="17"/>
        <v>Madrid</v>
      </c>
    </row>
    <row r="585" spans="1:18" ht="12.75" customHeight="1" x14ac:dyDescent="0.35">
      <c r="A585" s="15"/>
      <c r="B585" s="195">
        <v>4</v>
      </c>
      <c r="C585" s="196" t="str">
        <f>VLOOKUP(E585,O579:R584,4,FALSE)</f>
        <v>Andalucía</v>
      </c>
      <c r="D585" s="196"/>
      <c r="E585" s="197">
        <f>LARGE(O579:O584,4)</f>
        <v>51304786</v>
      </c>
      <c r="F585" s="198">
        <f>VLOOKUP(E585,O579:R584,2,FALSE)</f>
        <v>5.5874675113336547E-3</v>
      </c>
      <c r="G585" s="198">
        <f t="shared" si="18"/>
        <v>0.15648300238578022</v>
      </c>
      <c r="H585" s="133"/>
      <c r="I585" s="133"/>
      <c r="J585" s="133"/>
      <c r="K585" s="134"/>
      <c r="L585" s="129" t="s">
        <v>135</v>
      </c>
      <c r="M585" s="130" t="str">
        <f>+demanda!B175</f>
        <v>España</v>
      </c>
      <c r="N585" s="130"/>
      <c r="O585" s="131">
        <f>+demanda!W182</f>
        <v>327861718</v>
      </c>
      <c r="P585" s="132">
        <f>+'demanda-enl'!W183</f>
        <v>8.6144190646113561E-3</v>
      </c>
      <c r="Q585" s="132">
        <f t="shared" si="16"/>
        <v>1</v>
      </c>
      <c r="R585" s="189" t="str">
        <f t="shared" si="17"/>
        <v>España</v>
      </c>
    </row>
    <row r="586" spans="1:18" ht="12.75" customHeight="1" x14ac:dyDescent="0.35">
      <c r="A586" s="15"/>
      <c r="B586" s="121">
        <v>5</v>
      </c>
      <c r="C586" s="122" t="str">
        <f>VLOOKUP(E586,O579:R584,4,FALSE)</f>
        <v>C. Valenciana</v>
      </c>
      <c r="D586" s="122"/>
      <c r="E586" s="123">
        <f>LARGE(O579:O584,5)</f>
        <v>27947972</v>
      </c>
      <c r="F586" s="124">
        <f>VLOOKUP(E586,O579:R584,2,FALSE)</f>
        <v>1.3187914789172472E-2</v>
      </c>
      <c r="G586" s="124">
        <f t="shared" si="18"/>
        <v>8.5243169499892635E-2</v>
      </c>
      <c r="H586" s="133"/>
      <c r="I586" s="133"/>
      <c r="J586" s="133"/>
      <c r="K586" s="134"/>
      <c r="L586" s="190"/>
      <c r="M586" s="190"/>
      <c r="N586" s="190"/>
      <c r="O586" s="190"/>
      <c r="P586" s="190"/>
      <c r="Q586" s="190"/>
      <c r="R586" s="188"/>
    </row>
    <row r="587" spans="1:18" ht="12.75" customHeight="1" x14ac:dyDescent="0.35">
      <c r="A587" s="15"/>
      <c r="B587" s="194">
        <v>6</v>
      </c>
      <c r="C587" s="136" t="str">
        <f>VLOOKUP(E587,O579:R584,4,FALSE)</f>
        <v>Madrid</v>
      </c>
      <c r="D587" s="136"/>
      <c r="E587" s="137">
        <f>LARGE(O579:O584,6)</f>
        <v>22952143</v>
      </c>
      <c r="F587" s="138">
        <f>VLOOKUP(E587,O579:R584,2,FALSE)</f>
        <v>2.7441772768289185E-2</v>
      </c>
      <c r="G587" s="138">
        <f t="shared" si="18"/>
        <v>7.0005559477974794E-2</v>
      </c>
      <c r="H587" s="133"/>
      <c r="I587" s="139"/>
      <c r="J587" s="133"/>
      <c r="K587" s="134"/>
      <c r="L587" s="182" t="s">
        <v>207</v>
      </c>
      <c r="M587" s="182"/>
      <c r="N587" s="182"/>
      <c r="O587" s="153" t="str">
        <f>+demanda!A182</f>
        <v>ENE-OCT 25</v>
      </c>
      <c r="P587" s="154" t="s">
        <v>110</v>
      </c>
      <c r="Q587" s="154" t="s">
        <v>136</v>
      </c>
      <c r="R587" s="155"/>
    </row>
    <row r="588" spans="1:18" ht="12.75" customHeight="1" x14ac:dyDescent="0.35">
      <c r="A588" s="15"/>
      <c r="B588" s="129" t="s">
        <v>135</v>
      </c>
      <c r="C588" s="130" t="str">
        <f>+M585</f>
        <v>España</v>
      </c>
      <c r="D588" s="130"/>
      <c r="E588" s="131">
        <f>+O585</f>
        <v>327861718</v>
      </c>
      <c r="F588" s="132">
        <f>+P585</f>
        <v>8.6144190646113561E-3</v>
      </c>
      <c r="G588" s="132">
        <f t="shared" si="18"/>
        <v>1</v>
      </c>
      <c r="H588" s="133"/>
      <c r="I588" s="133"/>
      <c r="J588" s="133"/>
      <c r="K588" s="134"/>
      <c r="L588" s="184">
        <v>1</v>
      </c>
      <c r="M588" s="185" t="str">
        <f>+demanda!C175</f>
        <v>Andalucía</v>
      </c>
      <c r="N588" s="191"/>
      <c r="O588" s="186">
        <f>+demanda!AE182</f>
        <v>22673712</v>
      </c>
      <c r="P588" s="187">
        <f>+demanda!AE183</f>
        <v>-2.6216155940336217E-3</v>
      </c>
      <c r="Q588" s="187">
        <f t="shared" ref="Q588:Q594" si="19">+O588/$O$594</f>
        <v>0.21184871436450819</v>
      </c>
      <c r="R588" s="188" t="str">
        <f>+M588</f>
        <v>Andalucía</v>
      </c>
    </row>
    <row r="589" spans="1:18" ht="12.75" customHeight="1" x14ac:dyDescent="0.35">
      <c r="A589" s="15"/>
      <c r="B589" s="133"/>
      <c r="C589" s="133"/>
      <c r="D589" s="133"/>
      <c r="E589" s="133"/>
      <c r="F589" s="133"/>
      <c r="G589" s="133"/>
      <c r="H589" s="133"/>
      <c r="I589" s="133"/>
      <c r="J589" s="133"/>
      <c r="K589" s="134"/>
      <c r="L589" s="184">
        <v>2</v>
      </c>
      <c r="M589" s="185" t="str">
        <f>+demanda!D175</f>
        <v>Baleares</v>
      </c>
      <c r="N589" s="185"/>
      <c r="O589" s="186">
        <f>+demanda!AF182</f>
        <v>5045427</v>
      </c>
      <c r="P589" s="187">
        <f>+demanda!AF183</f>
        <v>-4.5833377460198776E-2</v>
      </c>
      <c r="Q589" s="187">
        <f t="shared" si="19"/>
        <v>4.7141254302338211E-2</v>
      </c>
      <c r="R589" s="188" t="str">
        <f t="shared" ref="R589:R594" si="20">+M589</f>
        <v>Baleares</v>
      </c>
    </row>
    <row r="590" spans="1:18" ht="12.75" customHeight="1" x14ac:dyDescent="0.35">
      <c r="B590" s="162" t="s">
        <v>207</v>
      </c>
      <c r="C590" s="162"/>
      <c r="D590" s="162"/>
      <c r="E590" s="153" t="str">
        <f>$O$578</f>
        <v>ENE-OCT 25</v>
      </c>
      <c r="F590" s="154" t="s">
        <v>110</v>
      </c>
      <c r="G590" s="154" t="s">
        <v>136</v>
      </c>
      <c r="H590" s="134"/>
      <c r="I590" s="134"/>
      <c r="J590" s="134"/>
      <c r="K590" s="134"/>
      <c r="L590" s="184">
        <v>3</v>
      </c>
      <c r="M590" s="185" t="str">
        <f>+demanda!E175</f>
        <v>Canarias</v>
      </c>
      <c r="N590" s="185"/>
      <c r="O590" s="186">
        <f>+demanda!AG182</f>
        <v>8152300</v>
      </c>
      <c r="P590" s="187">
        <f>+demanda!AG183</f>
        <v>6.6531496267172585E-3</v>
      </c>
      <c r="Q590" s="187">
        <f t="shared" si="19"/>
        <v>7.6169895521023656E-2</v>
      </c>
      <c r="R590" s="188" t="str">
        <f t="shared" si="20"/>
        <v>Canarias</v>
      </c>
    </row>
    <row r="591" spans="1:18" ht="12.75" customHeight="1" x14ac:dyDescent="0.35">
      <c r="B591" s="125">
        <v>1</v>
      </c>
      <c r="C591" s="126" t="str">
        <f>VLOOKUP(E591,O588:R593,4,FALSE)</f>
        <v>Andalucía</v>
      </c>
      <c r="D591" s="126"/>
      <c r="E591" s="127">
        <f>LARGE(O588:O593,1)</f>
        <v>22673712</v>
      </c>
      <c r="F591" s="128">
        <f>VLOOKUP(E591,O588:R593,2,FALSE)</f>
        <v>-2.6216155940336217E-3</v>
      </c>
      <c r="G591" s="128">
        <f t="shared" ref="G591:G597" si="21">+E591/$E$597</f>
        <v>0.21184871436450819</v>
      </c>
      <c r="H591" s="134"/>
      <c r="I591" s="134"/>
      <c r="J591" s="134"/>
      <c r="K591" s="134"/>
      <c r="L591" s="184">
        <v>4</v>
      </c>
      <c r="M591" s="185" t="str">
        <f>+demanda!F175</f>
        <v>Cataluña</v>
      </c>
      <c r="N591" s="185"/>
      <c r="O591" s="186">
        <f>+demanda!AH182</f>
        <v>14945544</v>
      </c>
      <c r="P591" s="187">
        <f>+demanda!AH183</f>
        <v>1.0408211693266223E-2</v>
      </c>
      <c r="Q591" s="187">
        <f t="shared" si="19"/>
        <v>0.13964163794080958</v>
      </c>
      <c r="R591" s="188" t="str">
        <f t="shared" si="20"/>
        <v>Cataluña</v>
      </c>
    </row>
    <row r="592" spans="1:18" ht="12.75" customHeight="1" x14ac:dyDescent="0.35">
      <c r="B592" s="194">
        <v>2</v>
      </c>
      <c r="C592" s="136" t="str">
        <f>VLOOKUP(E592,O588:R593,4,FALSE)</f>
        <v>Cataluña</v>
      </c>
      <c r="D592" s="136"/>
      <c r="E592" s="137">
        <f>LARGE(O588:O593,2)</f>
        <v>14945544</v>
      </c>
      <c r="F592" s="138">
        <f>VLOOKUP(E592,O588:R593,2,FALSE)</f>
        <v>1.0408211693266223E-2</v>
      </c>
      <c r="G592" s="138">
        <f t="shared" si="21"/>
        <v>0.13964163794080958</v>
      </c>
      <c r="H592" s="134"/>
      <c r="I592" s="134"/>
      <c r="J592" s="134"/>
      <c r="K592" s="134"/>
      <c r="L592" s="184">
        <v>5</v>
      </c>
      <c r="M592" s="185" t="str">
        <f>+demanda!G175</f>
        <v>C. Valenciana</v>
      </c>
      <c r="N592" s="185"/>
      <c r="O592" s="186">
        <f>+demanda!AI182</f>
        <v>13289103</v>
      </c>
      <c r="P592" s="187">
        <f>+demanda!AI183</f>
        <v>-1.372996879495203E-2</v>
      </c>
      <c r="Q592" s="187">
        <f t="shared" si="19"/>
        <v>0.1241649089309915</v>
      </c>
      <c r="R592" s="188" t="str">
        <f t="shared" si="20"/>
        <v>C. Valenciana</v>
      </c>
    </row>
    <row r="593" spans="2:18" ht="12.75" customHeight="1" x14ac:dyDescent="0.35">
      <c r="B593" s="121">
        <v>3</v>
      </c>
      <c r="C593" s="122" t="str">
        <f>VLOOKUP(E593,O588:R593,4,FALSE)</f>
        <v>C. Valenciana</v>
      </c>
      <c r="D593" s="122"/>
      <c r="E593" s="123">
        <f>LARGE(O588:O593,3)</f>
        <v>13289103</v>
      </c>
      <c r="F593" s="124">
        <f>VLOOKUP(E593,O588:R593,2,FALSE)</f>
        <v>-1.372996879495203E-2</v>
      </c>
      <c r="G593" s="124">
        <f t="shared" si="21"/>
        <v>0.1241649089309915</v>
      </c>
      <c r="H593" s="134"/>
      <c r="I593" s="134"/>
      <c r="J593" s="134"/>
      <c r="K593" s="134"/>
      <c r="L593" s="184">
        <v>6</v>
      </c>
      <c r="M593" s="185" t="str">
        <f>+demanda!H175</f>
        <v>Madrid</v>
      </c>
      <c r="N593" s="185"/>
      <c r="O593" s="186">
        <f>+demanda!AJ182</f>
        <v>9271044</v>
      </c>
      <c r="P593" s="187">
        <f>+demanda!AJ183</f>
        <v>-2.9696524925513779E-2</v>
      </c>
      <c r="Q593" s="187">
        <f t="shared" si="19"/>
        <v>8.6622726451530629E-2</v>
      </c>
      <c r="R593" s="188" t="str">
        <f t="shared" si="20"/>
        <v>Madrid</v>
      </c>
    </row>
    <row r="594" spans="2:18" ht="12.75" customHeight="1" x14ac:dyDescent="0.35">
      <c r="B594" s="194">
        <v>4</v>
      </c>
      <c r="C594" s="136" t="str">
        <f>VLOOKUP(E594,O588:R593,4,FALSE)</f>
        <v>Madrid</v>
      </c>
      <c r="D594" s="136"/>
      <c r="E594" s="137">
        <f>LARGE(O588:O593,4)</f>
        <v>9271044</v>
      </c>
      <c r="F594" s="138">
        <f>VLOOKUP(E594,O588:R593,2,FALSE)</f>
        <v>-2.9696524925513779E-2</v>
      </c>
      <c r="G594" s="138">
        <f t="shared" si="21"/>
        <v>8.6622726451530629E-2</v>
      </c>
      <c r="H594" s="134"/>
      <c r="I594" s="134"/>
      <c r="J594" s="134"/>
      <c r="K594" s="134"/>
      <c r="L594" s="129" t="s">
        <v>135</v>
      </c>
      <c r="M594" s="130" t="str">
        <f>+demanda!B175</f>
        <v>España</v>
      </c>
      <c r="N594" s="130"/>
      <c r="O594" s="131">
        <f>+demanda!AD182</f>
        <v>107027848</v>
      </c>
      <c r="P594" s="132">
        <f>+demanda!AD183</f>
        <v>-1.9584220554931253E-3</v>
      </c>
      <c r="Q594" s="132">
        <f t="shared" si="19"/>
        <v>1</v>
      </c>
      <c r="R594" s="189" t="str">
        <f t="shared" si="20"/>
        <v>España</v>
      </c>
    </row>
    <row r="595" spans="2:18" ht="12.75" customHeight="1" x14ac:dyDescent="0.35">
      <c r="B595" s="121">
        <v>5</v>
      </c>
      <c r="C595" s="122" t="str">
        <f>VLOOKUP(E595,O588:R593,4,FALSE)</f>
        <v>Canarias</v>
      </c>
      <c r="D595" s="122"/>
      <c r="E595" s="123">
        <f>LARGE(O588:O593,5)</f>
        <v>8152300</v>
      </c>
      <c r="F595" s="124">
        <f>VLOOKUP(E595,O588:R593,2,FALSE)</f>
        <v>6.6531496267172585E-3</v>
      </c>
      <c r="G595" s="124">
        <f t="shared" si="21"/>
        <v>7.6169895521023656E-2</v>
      </c>
      <c r="H595" s="134"/>
      <c r="I595" s="134"/>
      <c r="J595" s="134"/>
      <c r="K595" s="134"/>
      <c r="L595" s="135"/>
      <c r="M595" s="191"/>
      <c r="N595" s="191"/>
      <c r="O595" s="191"/>
      <c r="P595" s="191"/>
      <c r="Q595" s="191"/>
      <c r="R595" s="192"/>
    </row>
    <row r="596" spans="2:18" ht="12.75" customHeight="1" x14ac:dyDescent="0.35">
      <c r="B596" s="194">
        <v>6</v>
      </c>
      <c r="C596" s="136" t="str">
        <f>VLOOKUP(E596,O588:R593,4,FALSE)</f>
        <v>Baleares</v>
      </c>
      <c r="D596" s="136"/>
      <c r="E596" s="137">
        <f>LARGE(O588:O593,6)</f>
        <v>5045427</v>
      </c>
      <c r="F596" s="138">
        <f>VLOOKUP(E596,O588:R593,2,FALSE)</f>
        <v>-4.5833377460198776E-2</v>
      </c>
      <c r="G596" s="138">
        <f t="shared" si="21"/>
        <v>4.7141254302338211E-2</v>
      </c>
      <c r="H596" s="134"/>
      <c r="I596" s="139"/>
      <c r="J596" s="134"/>
      <c r="K596" s="134"/>
      <c r="L596" s="182" t="s">
        <v>208</v>
      </c>
      <c r="M596" s="182"/>
      <c r="N596" s="182"/>
      <c r="O596" s="153" t="str">
        <f>+demanda!A182</f>
        <v>ENE-OCT 25</v>
      </c>
      <c r="P596" s="154" t="s">
        <v>110</v>
      </c>
      <c r="Q596" s="154" t="s">
        <v>136</v>
      </c>
      <c r="R596" s="155"/>
    </row>
    <row r="597" spans="2:18" ht="12.75" customHeight="1" x14ac:dyDescent="0.35">
      <c r="B597" s="129" t="s">
        <v>135</v>
      </c>
      <c r="C597" s="130" t="str">
        <f>+M594</f>
        <v>España</v>
      </c>
      <c r="D597" s="130"/>
      <c r="E597" s="131">
        <f>+O594</f>
        <v>107027848</v>
      </c>
      <c r="F597" s="132">
        <f>+P594</f>
        <v>-1.9584220554931253E-3</v>
      </c>
      <c r="G597" s="132">
        <f t="shared" si="21"/>
        <v>1</v>
      </c>
      <c r="H597" s="134"/>
      <c r="I597" s="134"/>
      <c r="J597" s="134"/>
      <c r="K597" s="134"/>
      <c r="L597" s="184">
        <v>1</v>
      </c>
      <c r="M597" s="185" t="str">
        <f>+demanda!C175</f>
        <v>Andalucía</v>
      </c>
      <c r="N597" s="185"/>
      <c r="O597" s="186">
        <f>+demanda!AL182</f>
        <v>28631072</v>
      </c>
      <c r="P597" s="187">
        <f>+demanda!AL183</f>
        <v>1.2184863640859911E-2</v>
      </c>
      <c r="Q597" s="187">
        <f t="shared" ref="Q597:Q603" si="22">+O597/$O$603</f>
        <v>0.12964982169786807</v>
      </c>
      <c r="R597" s="188" t="str">
        <f>+M597</f>
        <v>Andalucía</v>
      </c>
    </row>
    <row r="598" spans="2:18" ht="12.75" customHeight="1" x14ac:dyDescent="0.35">
      <c r="B598" s="120"/>
      <c r="C598" s="134"/>
      <c r="D598" s="134"/>
      <c r="E598" s="134"/>
      <c r="F598" s="134"/>
      <c r="G598" s="134"/>
      <c r="H598" s="134"/>
      <c r="I598" s="134"/>
      <c r="J598" s="134"/>
      <c r="K598" s="134"/>
      <c r="L598" s="184">
        <v>2</v>
      </c>
      <c r="M598" s="185" t="str">
        <f>+demanda!D175</f>
        <v>Baleares</v>
      </c>
      <c r="N598" s="185"/>
      <c r="O598" s="186">
        <f>+demanda!AM182</f>
        <v>57800546</v>
      </c>
      <c r="P598" s="193">
        <f>+demanda!AM183</f>
        <v>1.344557809203839E-2</v>
      </c>
      <c r="Q598" s="187">
        <f t="shared" si="22"/>
        <v>0.26173768425224953</v>
      </c>
      <c r="R598" s="188" t="str">
        <f t="shared" ref="R598:R603" si="23">+M598</f>
        <v>Baleares</v>
      </c>
    </row>
    <row r="599" spans="2:18" ht="12.75" customHeight="1" x14ac:dyDescent="0.35">
      <c r="B599" s="162" t="s">
        <v>208</v>
      </c>
      <c r="C599" s="162"/>
      <c r="D599" s="162"/>
      <c r="E599" s="153" t="str">
        <f>$O$578</f>
        <v>ENE-OCT 25</v>
      </c>
      <c r="F599" s="154" t="s">
        <v>110</v>
      </c>
      <c r="G599" s="154" t="s">
        <v>136</v>
      </c>
      <c r="H599" s="134"/>
      <c r="I599" s="134"/>
      <c r="J599" s="134"/>
      <c r="K599" s="134"/>
      <c r="L599" s="184">
        <v>3</v>
      </c>
      <c r="M599" s="185" t="str">
        <f>+demanda!E175</f>
        <v>Canarias</v>
      </c>
      <c r="N599" s="185"/>
      <c r="O599" s="186">
        <f>+demanda!AN182</f>
        <v>52825368</v>
      </c>
      <c r="P599" s="187">
        <f>+demanda!AN183</f>
        <v>1.2938730700302603E-3</v>
      </c>
      <c r="Q599" s="187">
        <f t="shared" si="22"/>
        <v>0.23920863117958929</v>
      </c>
      <c r="R599" s="188" t="str">
        <f t="shared" si="23"/>
        <v>Canarias</v>
      </c>
    </row>
    <row r="600" spans="2:18" ht="12.75" customHeight="1" x14ac:dyDescent="0.35">
      <c r="B600" s="121">
        <v>1</v>
      </c>
      <c r="C600" s="122" t="str">
        <f>VLOOKUP(E600,O597:R602,4,FALSE)</f>
        <v>Baleares</v>
      </c>
      <c r="D600" s="122"/>
      <c r="E600" s="123">
        <f>LARGE(O597:O602,1)</f>
        <v>57800546</v>
      </c>
      <c r="F600" s="264">
        <f>VLOOKUP(E600,O597:R602,2,FALSE)</f>
        <v>1.344557809203839E-2</v>
      </c>
      <c r="G600" s="124">
        <f t="shared" ref="G600:G606" si="24">+E600/$E$606</f>
        <v>0.26173768425224953</v>
      </c>
      <c r="H600" s="134"/>
      <c r="I600" s="134"/>
      <c r="J600" s="134"/>
      <c r="K600" s="134"/>
      <c r="L600" s="184">
        <v>4</v>
      </c>
      <c r="M600" s="185" t="str">
        <f>+demanda!F175</f>
        <v>Cataluña</v>
      </c>
      <c r="N600" s="185"/>
      <c r="O600" s="186">
        <f>+demanda!AO182</f>
        <v>40293083</v>
      </c>
      <c r="P600" s="193">
        <f>+demanda!AO183</f>
        <v>-3.3633726986634915E-3</v>
      </c>
      <c r="Q600" s="187">
        <f t="shared" si="22"/>
        <v>0.18245879953804731</v>
      </c>
      <c r="R600" s="188" t="str">
        <f t="shared" si="23"/>
        <v>Cataluña</v>
      </c>
    </row>
    <row r="601" spans="2:18" ht="12.75" customHeight="1" x14ac:dyDescent="0.35">
      <c r="B601" s="194">
        <v>2</v>
      </c>
      <c r="C601" s="136" t="str">
        <f>VLOOKUP(E601,O597:R602,4,FALSE)</f>
        <v>Canarias</v>
      </c>
      <c r="D601" s="136"/>
      <c r="E601" s="137">
        <f>LARGE(O597:O602,2)</f>
        <v>52825368</v>
      </c>
      <c r="F601" s="265">
        <f>VLOOKUP(E601,O597:R602,2,FALSE)</f>
        <v>1.2938730700302603E-3</v>
      </c>
      <c r="G601" s="138">
        <f t="shared" si="24"/>
        <v>0.23920863117958929</v>
      </c>
      <c r="H601" s="134"/>
      <c r="I601" s="134"/>
      <c r="J601" s="134"/>
      <c r="K601" s="134"/>
      <c r="L601" s="184">
        <v>5</v>
      </c>
      <c r="M601" s="185" t="str">
        <f>+demanda!G175</f>
        <v>C. Valenciana</v>
      </c>
      <c r="N601" s="185"/>
      <c r="O601" s="186">
        <f>+demanda!AP182</f>
        <v>14658869</v>
      </c>
      <c r="P601" s="187">
        <f>+demanda!AP183</f>
        <v>3.8892517497405299E-2</v>
      </c>
      <c r="Q601" s="187">
        <f t="shared" si="22"/>
        <v>6.6379622535349209E-2</v>
      </c>
      <c r="R601" s="188" t="str">
        <f t="shared" si="23"/>
        <v>C. Valenciana</v>
      </c>
    </row>
    <row r="602" spans="2:18" ht="12.75" customHeight="1" x14ac:dyDescent="0.35">
      <c r="B602" s="121">
        <v>3</v>
      </c>
      <c r="C602" s="122" t="str">
        <f>VLOOKUP(E602,O597:R602,4,FALSE)</f>
        <v>Cataluña</v>
      </c>
      <c r="D602" s="122"/>
      <c r="E602" s="123">
        <f>LARGE(O597:O602,3)</f>
        <v>40293083</v>
      </c>
      <c r="F602" s="264">
        <f>VLOOKUP(E602,O597:R602,2,FALSE)</f>
        <v>-3.3633726986634915E-3</v>
      </c>
      <c r="G602" s="124">
        <f t="shared" si="24"/>
        <v>0.18245879953804731</v>
      </c>
      <c r="H602" s="134"/>
      <c r="I602" s="134"/>
      <c r="J602" s="134"/>
      <c r="K602" s="134"/>
      <c r="L602" s="184">
        <v>6</v>
      </c>
      <c r="M602" s="185" t="str">
        <f>+demanda!H175</f>
        <v>Madrid</v>
      </c>
      <c r="N602" s="185"/>
      <c r="O602" s="186">
        <f>+demanda!AQ182</f>
        <v>13681101</v>
      </c>
      <c r="P602" s="187">
        <f>+demanda!AQ183</f>
        <v>7.0145941141078083E-2</v>
      </c>
      <c r="Q602" s="187">
        <f t="shared" si="22"/>
        <v>6.1952004636100413E-2</v>
      </c>
      <c r="R602" s="188" t="str">
        <f t="shared" si="23"/>
        <v>Madrid</v>
      </c>
    </row>
    <row r="603" spans="2:18" ht="14.25" customHeight="1" x14ac:dyDescent="0.35">
      <c r="B603" s="195">
        <v>4</v>
      </c>
      <c r="C603" s="196" t="str">
        <f>VLOOKUP(E603,O597:R602,4,FALSE)</f>
        <v>Andalucía</v>
      </c>
      <c r="D603" s="196"/>
      <c r="E603" s="197">
        <f>LARGE(O597:O602,4)</f>
        <v>28631072</v>
      </c>
      <c r="F603" s="198">
        <f>VLOOKUP(E603,O597:R602,2,FALSE)</f>
        <v>1.2184863640859911E-2</v>
      </c>
      <c r="G603" s="198">
        <f t="shared" si="24"/>
        <v>0.12964982169786807</v>
      </c>
      <c r="H603" s="134"/>
      <c r="I603" s="134"/>
      <c r="J603" s="134"/>
      <c r="K603" s="134"/>
      <c r="L603" s="129" t="s">
        <v>135</v>
      </c>
      <c r="M603" s="130" t="str">
        <f>+demanda!B175</f>
        <v>España</v>
      </c>
      <c r="N603" s="130"/>
      <c r="O603" s="131">
        <f>+demanda!AK182</f>
        <v>220833871</v>
      </c>
      <c r="P603" s="132">
        <f>+demanda!AK183</f>
        <v>1.3819588303818575E-2</v>
      </c>
      <c r="Q603" s="132">
        <f t="shared" si="22"/>
        <v>1</v>
      </c>
      <c r="R603" s="189" t="str">
        <f t="shared" si="23"/>
        <v>España</v>
      </c>
    </row>
    <row r="604" spans="2:18" ht="11.25" customHeight="1" x14ac:dyDescent="0.35">
      <c r="B604" s="121">
        <v>5</v>
      </c>
      <c r="C604" s="122" t="str">
        <f>VLOOKUP(E604,O597:R602,4,FALSE)</f>
        <v>C. Valenciana</v>
      </c>
      <c r="D604" s="122"/>
      <c r="E604" s="123">
        <f>LARGE(O597:O602,5)</f>
        <v>14658869</v>
      </c>
      <c r="F604" s="264">
        <f>VLOOKUP(E604,O597:R602,2,FALSE)</f>
        <v>3.8892517497405299E-2</v>
      </c>
      <c r="G604" s="124">
        <f t="shared" si="24"/>
        <v>6.6379622535349209E-2</v>
      </c>
    </row>
    <row r="605" spans="2:18" ht="11.25" customHeight="1" x14ac:dyDescent="0.35">
      <c r="B605" s="194">
        <v>6</v>
      </c>
      <c r="C605" s="136" t="str">
        <f>VLOOKUP(E605,O597:R602,4,FALSE)</f>
        <v>Madrid</v>
      </c>
      <c r="D605" s="136"/>
      <c r="E605" s="137">
        <f>LARGE(O597:O602,6)</f>
        <v>13681101</v>
      </c>
      <c r="F605" s="265">
        <f>VLOOKUP(E605,O597:R602,2,FALSE)</f>
        <v>7.0145941141078083E-2</v>
      </c>
      <c r="G605" s="138">
        <f t="shared" si="24"/>
        <v>6.1952004636100413E-2</v>
      </c>
    </row>
    <row r="606" spans="2:18" ht="11.25" customHeight="1" x14ac:dyDescent="0.35">
      <c r="B606" s="129" t="s">
        <v>135</v>
      </c>
      <c r="C606" s="130" t="str">
        <f>+M603</f>
        <v>España</v>
      </c>
      <c r="D606" s="130"/>
      <c r="E606" s="131">
        <f>+O603</f>
        <v>220833871</v>
      </c>
      <c r="F606" s="266">
        <f>+P603</f>
        <v>1.3819588303818575E-2</v>
      </c>
      <c r="G606" s="132">
        <f t="shared" si="24"/>
        <v>1</v>
      </c>
    </row>
    <row r="607" spans="2:18" ht="11.25" customHeight="1" x14ac:dyDescent="0.35">
      <c r="B607" s="152"/>
    </row>
    <row r="608" spans="2:18" ht="11.25" customHeight="1" x14ac:dyDescent="0.35">
      <c r="B608" s="328" t="s">
        <v>353</v>
      </c>
    </row>
    <row r="609" spans="1:13" x14ac:dyDescent="0.35">
      <c r="B609" s="56"/>
    </row>
    <row r="610" spans="1:13" ht="12" customHeight="1" x14ac:dyDescent="0.35">
      <c r="A610" s="440">
        <f ca="1">TODAY()</f>
        <v>45982</v>
      </c>
      <c r="B610" s="440"/>
      <c r="C610" s="441" t="s">
        <v>137</v>
      </c>
      <c r="D610" s="441"/>
      <c r="E610" s="442" t="str">
        <f>$B$6</f>
        <v>OCTUBRE 25</v>
      </c>
      <c r="F610" s="442"/>
      <c r="G610" s="441" t="str">
        <f>$G$71</f>
        <v>OFICINA DEL DATO. E. P. TURISMO ANDALUZ</v>
      </c>
      <c r="H610" s="441"/>
      <c r="I610" s="441"/>
      <c r="J610" s="314">
        <v>16</v>
      </c>
    </row>
    <row r="611" spans="1:13" x14ac:dyDescent="0.35">
      <c r="A611" s="317" t="s">
        <v>258</v>
      </c>
      <c r="B611" s="317"/>
      <c r="C611" s="318"/>
      <c r="D611" s="318"/>
      <c r="E611" s="319"/>
      <c r="F611" s="319"/>
      <c r="G611" s="318"/>
      <c r="H611" s="318"/>
      <c r="I611" s="443" t="str">
        <f>$B$15</f>
        <v>ENE-OCT 25</v>
      </c>
      <c r="J611" s="443"/>
      <c r="M611" s="24"/>
    </row>
    <row r="612" spans="1:13" x14ac:dyDescent="0.35">
      <c r="M612" s="24"/>
    </row>
    <row r="614" spans="1:13" ht="26" x14ac:dyDescent="0.35">
      <c r="A614" s="316" t="s">
        <v>292</v>
      </c>
      <c r="B614" s="325"/>
      <c r="C614" s="325"/>
      <c r="D614" s="325"/>
      <c r="E614" s="325"/>
      <c r="F614" s="325"/>
      <c r="G614" s="325"/>
      <c r="H614" s="325"/>
      <c r="I614" s="325"/>
      <c r="J614" s="325"/>
      <c r="M614" s="24"/>
    </row>
    <row r="615" spans="1:13" x14ac:dyDescent="0.35">
      <c r="M615" s="24"/>
    </row>
    <row r="616" spans="1:13" x14ac:dyDescent="0.35">
      <c r="M616" s="24"/>
    </row>
    <row r="617" spans="1:13" x14ac:dyDescent="0.35">
      <c r="M617" s="24"/>
    </row>
    <row r="618" spans="1:13" x14ac:dyDescent="0.35">
      <c r="M618" s="24"/>
    </row>
    <row r="620" spans="1:13" x14ac:dyDescent="0.35">
      <c r="A620" s="15"/>
      <c r="C620" s="9"/>
      <c r="D620" s="9"/>
      <c r="E620" s="9"/>
      <c r="F620" s="9"/>
      <c r="G620" s="9"/>
      <c r="H620" s="9"/>
      <c r="I620" s="9"/>
      <c r="J620" s="9"/>
    </row>
    <row r="621" spans="1:13" x14ac:dyDescent="0.35">
      <c r="A621" s="16"/>
      <c r="C621" s="9"/>
      <c r="D621" s="9"/>
      <c r="E621" s="9"/>
      <c r="F621" s="9"/>
      <c r="G621" s="9"/>
      <c r="H621" s="9"/>
      <c r="I621" s="9"/>
      <c r="J621" s="9"/>
    </row>
    <row r="622" spans="1:13" x14ac:dyDescent="0.35">
      <c r="A622" s="16"/>
      <c r="C622" s="9"/>
      <c r="D622" s="9"/>
      <c r="E622" s="9"/>
      <c r="F622" s="9"/>
      <c r="G622" s="9"/>
      <c r="H622" s="9"/>
      <c r="I622" s="9"/>
      <c r="J622" s="9"/>
    </row>
    <row r="623" spans="1:13" x14ac:dyDescent="0.35">
      <c r="A623" s="16"/>
      <c r="C623" s="9"/>
      <c r="D623" s="9"/>
      <c r="E623" s="9"/>
      <c r="F623" s="9"/>
      <c r="G623" s="9"/>
      <c r="H623" s="9"/>
      <c r="I623" s="9"/>
      <c r="J623" s="9"/>
    </row>
    <row r="624" spans="1:13" x14ac:dyDescent="0.35">
      <c r="A624" s="16"/>
      <c r="C624" s="9"/>
      <c r="D624" s="9"/>
      <c r="E624" s="9"/>
      <c r="F624" s="9"/>
      <c r="G624" s="9"/>
      <c r="H624" s="9"/>
      <c r="I624" s="9"/>
      <c r="J624" s="9"/>
    </row>
    <row r="625" spans="1:13" x14ac:dyDescent="0.35">
      <c r="A625" s="16"/>
      <c r="C625" s="9"/>
      <c r="D625" s="9"/>
      <c r="E625" s="9"/>
      <c r="F625" s="9"/>
      <c r="G625" s="9"/>
      <c r="H625" s="9"/>
      <c r="I625" s="9"/>
      <c r="J625" s="9"/>
    </row>
    <row r="626" spans="1:13" x14ac:dyDescent="0.35">
      <c r="A626" s="16"/>
      <c r="C626" s="9"/>
      <c r="D626" s="9"/>
      <c r="E626" s="9"/>
      <c r="F626" s="9"/>
      <c r="G626" s="9"/>
      <c r="H626" s="9"/>
      <c r="I626" s="9"/>
      <c r="J626" s="9"/>
    </row>
    <row r="627" spans="1:13" x14ac:dyDescent="0.35">
      <c r="A627" s="15"/>
      <c r="C627" s="9"/>
      <c r="D627" s="9"/>
      <c r="E627" s="9"/>
      <c r="F627" s="9"/>
      <c r="G627" s="9"/>
      <c r="H627" s="9"/>
      <c r="I627" s="9"/>
      <c r="J627" s="9"/>
    </row>
    <row r="628" spans="1:13" x14ac:dyDescent="0.35">
      <c r="A628" s="15"/>
      <c r="C628" s="9"/>
      <c r="D628" s="9"/>
      <c r="E628" s="9"/>
      <c r="F628" s="9"/>
      <c r="G628" s="9"/>
      <c r="H628" s="9"/>
      <c r="I628" s="9"/>
      <c r="J628" s="9"/>
    </row>
    <row r="629" spans="1:13" x14ac:dyDescent="0.35">
      <c r="A629" s="15"/>
      <c r="B629" s="15"/>
      <c r="C629" s="15"/>
      <c r="D629" s="15"/>
      <c r="E629" s="15"/>
      <c r="F629" s="15"/>
      <c r="G629" s="15"/>
      <c r="H629" s="15"/>
      <c r="I629" s="15"/>
      <c r="J629" s="15"/>
    </row>
    <row r="630" spans="1:13" x14ac:dyDescent="0.35">
      <c r="A630" s="15"/>
      <c r="B630" s="15"/>
      <c r="C630" s="15"/>
      <c r="D630" s="15"/>
      <c r="E630" s="15"/>
      <c r="F630" s="15"/>
      <c r="G630" s="15"/>
      <c r="H630" s="15"/>
      <c r="I630" s="15"/>
      <c r="J630" s="15"/>
    </row>
    <row r="631" spans="1:13" x14ac:dyDescent="0.35">
      <c r="A631" s="15"/>
      <c r="B631" s="15"/>
      <c r="C631" s="15"/>
      <c r="D631" s="15"/>
      <c r="E631" s="15"/>
      <c r="F631" s="15"/>
      <c r="G631" s="15"/>
      <c r="H631" s="15"/>
      <c r="I631" s="15"/>
      <c r="J631" s="15"/>
      <c r="M631" s="24"/>
    </row>
    <row r="632" spans="1:13" x14ac:dyDescent="0.35">
      <c r="M632" s="24"/>
    </row>
    <row r="633" spans="1:13" x14ac:dyDescent="0.35">
      <c r="M633" s="24"/>
    </row>
    <row r="634" spans="1:13" x14ac:dyDescent="0.35">
      <c r="M634" s="24"/>
    </row>
    <row r="636" spans="1:13" x14ac:dyDescent="0.35">
      <c r="B636" s="8"/>
    </row>
    <row r="637" spans="1:13" x14ac:dyDescent="0.35">
      <c r="B637" s="14"/>
    </row>
    <row r="638" spans="1:13" x14ac:dyDescent="0.35">
      <c r="B638" s="14"/>
    </row>
    <row r="639" spans="1:13" x14ac:dyDescent="0.35">
      <c r="B639" s="14"/>
    </row>
    <row r="640" spans="1:13" x14ac:dyDescent="0.35">
      <c r="B640" s="56"/>
    </row>
    <row r="641" spans="1:13" ht="12" customHeight="1" x14ac:dyDescent="0.35">
      <c r="B641" s="14"/>
    </row>
    <row r="642" spans="1:13" ht="12" customHeight="1" x14ac:dyDescent="0.35">
      <c r="B642" s="56"/>
    </row>
    <row r="643" spans="1:13" ht="12" customHeight="1" x14ac:dyDescent="0.35">
      <c r="B643" s="8"/>
    </row>
    <row r="644" spans="1:13" ht="12" customHeight="1" x14ac:dyDescent="0.35">
      <c r="B644" s="152"/>
    </row>
    <row r="645" spans="1:13" ht="12" customHeight="1" x14ac:dyDescent="0.35">
      <c r="B645" s="152"/>
    </row>
    <row r="646" spans="1:13" ht="12" customHeight="1" x14ac:dyDescent="0.35">
      <c r="B646" s="152"/>
    </row>
    <row r="647" spans="1:13" ht="12" customHeight="1" x14ac:dyDescent="0.35">
      <c r="B647" s="328" t="s">
        <v>353</v>
      </c>
    </row>
    <row r="649" spans="1:13" x14ac:dyDescent="0.35">
      <c r="A649" s="440">
        <f ca="1">TODAY()</f>
        <v>45982</v>
      </c>
      <c r="B649" s="440"/>
      <c r="C649" s="441" t="s">
        <v>137</v>
      </c>
      <c r="D649" s="441"/>
      <c r="E649" s="442" t="str">
        <f>$B$6</f>
        <v>OCTUBRE 25</v>
      </c>
      <c r="F649" s="442"/>
      <c r="G649" s="441" t="str">
        <f>$G$71</f>
        <v>OFICINA DEL DATO. E. P. TURISMO ANDALUZ</v>
      </c>
      <c r="H649" s="441"/>
      <c r="I649" s="441"/>
      <c r="J649" s="314">
        <v>17</v>
      </c>
    </row>
    <row r="650" spans="1:13" x14ac:dyDescent="0.35">
      <c r="A650" s="317" t="s">
        <v>258</v>
      </c>
      <c r="B650" s="317"/>
      <c r="C650" s="318"/>
      <c r="D650" s="318"/>
      <c r="E650" s="319"/>
      <c r="F650" s="319"/>
      <c r="G650" s="318"/>
      <c r="H650" s="318"/>
      <c r="I650" s="443" t="str">
        <f>$B$15</f>
        <v>ENE-OCT 25</v>
      </c>
      <c r="J650" s="443"/>
      <c r="M650" s="24"/>
    </row>
    <row r="651" spans="1:13" x14ac:dyDescent="0.35">
      <c r="M651" s="24"/>
    </row>
    <row r="653" spans="1:13" ht="26" x14ac:dyDescent="0.35">
      <c r="A653" s="316" t="s">
        <v>293</v>
      </c>
      <c r="B653" s="325"/>
      <c r="C653" s="325"/>
      <c r="D653" s="325"/>
      <c r="E653" s="325"/>
      <c r="F653" s="325"/>
      <c r="G653" s="325"/>
      <c r="H653" s="325"/>
      <c r="I653" s="325"/>
      <c r="J653" s="325"/>
      <c r="M653" s="24"/>
    </row>
    <row r="654" spans="1:13" x14ac:dyDescent="0.35">
      <c r="M654" s="24"/>
    </row>
    <row r="655" spans="1:13" x14ac:dyDescent="0.35">
      <c r="M655" s="24"/>
    </row>
    <row r="657" spans="1:26" x14ac:dyDescent="0.35">
      <c r="B657" s="8"/>
    </row>
    <row r="658" spans="1:26" x14ac:dyDescent="0.35">
      <c r="A658" s="15"/>
      <c r="B658" s="8"/>
      <c r="J658" s="9"/>
    </row>
    <row r="659" spans="1:26" x14ac:dyDescent="0.35">
      <c r="A659" s="16"/>
      <c r="B659" s="8"/>
      <c r="J659" s="9"/>
      <c r="Q659" s="236" t="s">
        <v>373</v>
      </c>
      <c r="S659" s="236"/>
    </row>
    <row r="660" spans="1:26" ht="15" x14ac:dyDescent="0.35">
      <c r="A660" s="16"/>
      <c r="J660" s="9"/>
      <c r="O660" s="133" t="s">
        <v>390</v>
      </c>
      <c r="P660" s="133" t="s">
        <v>372</v>
      </c>
      <c r="Q660" s="133" t="s">
        <v>314</v>
      </c>
      <c r="S660" s="44"/>
      <c r="T660" s="133"/>
    </row>
    <row r="661" spans="1:26" ht="15" x14ac:dyDescent="0.35">
      <c r="A661" s="16"/>
      <c r="B661" s="155" t="str">
        <f>+demanda!A182</f>
        <v>ENE-OCT 25</v>
      </c>
      <c r="C661" s="162"/>
      <c r="D661" s="153" t="s">
        <v>36</v>
      </c>
      <c r="E661" s="154" t="s">
        <v>110</v>
      </c>
      <c r="F661" s="154" t="s">
        <v>136</v>
      </c>
      <c r="G661" s="153" t="s">
        <v>212</v>
      </c>
      <c r="H661" s="154" t="s">
        <v>110</v>
      </c>
      <c r="I661" s="154" t="s">
        <v>136</v>
      </c>
      <c r="J661" s="9"/>
      <c r="N661" s="133" t="s">
        <v>119</v>
      </c>
      <c r="O661" s="232">
        <f>(H662)</f>
        <v>3.1419178680066384E-2</v>
      </c>
      <c r="P661" s="232">
        <f>(G662/Q661)-1</f>
        <v>-6.6170900284395318E-2</v>
      </c>
      <c r="Q661" s="231">
        <f>SUM(demanda!BP88:'demanda'!BP99)</f>
        <v>5405503</v>
      </c>
      <c r="R661" s="231"/>
      <c r="S661" s="231"/>
      <c r="T661" s="232"/>
      <c r="Y661" s="231"/>
      <c r="Z661" s="231"/>
    </row>
    <row r="662" spans="1:26" ht="18.5" x14ac:dyDescent="0.35">
      <c r="A662" s="16"/>
      <c r="B662" s="122" t="s">
        <v>119</v>
      </c>
      <c r="C662" s="134"/>
      <c r="D662" s="123">
        <f>+demanda!AR182</f>
        <v>1461371</v>
      </c>
      <c r="E662" s="124">
        <f>+'demanda-enl'!AR183</f>
        <v>5.983078922481555E-2</v>
      </c>
      <c r="F662" s="124">
        <f t="shared" ref="F662:F670" si="25">+D662/$D$670</f>
        <v>8.1841807634333352E-2</v>
      </c>
      <c r="G662" s="123">
        <f>+demanda!BP182</f>
        <v>5047816</v>
      </c>
      <c r="H662" s="124">
        <f>+'demanda-enl'!BP183</f>
        <v>3.1419178680066384E-2</v>
      </c>
      <c r="I662" s="124">
        <f t="shared" ref="I662:I670" si="26">+G662/$G$670</f>
        <v>9.838879359130355E-2</v>
      </c>
      <c r="J662" s="9"/>
      <c r="N662" s="133" t="s">
        <v>120</v>
      </c>
      <c r="O662" s="232">
        <f t="shared" ref="O662:O669" si="27">(H663)</f>
        <v>2.315060762906529E-2</v>
      </c>
      <c r="P662" s="232">
        <f t="shared" ref="P662:P669" si="28">(G663/Q662)-1</f>
        <v>3.9431234018958428E-3</v>
      </c>
      <c r="Q662" s="231">
        <f>SUM(demanda!BQ88:'demanda'!BQ99)</f>
        <v>8014966</v>
      </c>
      <c r="R662" s="231"/>
      <c r="S662" s="231"/>
      <c r="T662" s="232"/>
    </row>
    <row r="663" spans="1:26" ht="15" x14ac:dyDescent="0.35">
      <c r="A663" s="16"/>
      <c r="B663" s="136" t="s">
        <v>120</v>
      </c>
      <c r="C663" s="136"/>
      <c r="D663" s="137">
        <f>+demanda!AS182</f>
        <v>2633115</v>
      </c>
      <c r="E663" s="138">
        <f>+'demanda-enl'!AS183</f>
        <v>1.6414787204927395E-2</v>
      </c>
      <c r="F663" s="138">
        <f t="shared" si="25"/>
        <v>0.14746350605635233</v>
      </c>
      <c r="G663" s="137">
        <f>+demanda!BQ182</f>
        <v>8046570</v>
      </c>
      <c r="H663" s="138">
        <f>+'demanda-enl'!BQ183</f>
        <v>2.315060762906529E-2</v>
      </c>
      <c r="I663" s="138">
        <f t="shared" si="26"/>
        <v>0.15683858422097308</v>
      </c>
      <c r="J663" s="9"/>
      <c r="N663" s="133" t="s">
        <v>121</v>
      </c>
      <c r="O663" s="232">
        <f t="shared" si="27"/>
        <v>-9.9100225165853484E-3</v>
      </c>
      <c r="P663" s="232">
        <f t="shared" si="28"/>
        <v>-0.1869650557837822</v>
      </c>
      <c r="Q663" s="231">
        <f>SUM(demanda!BR88:'demanda'!BR99)</f>
        <v>2055705</v>
      </c>
      <c r="R663" s="231"/>
      <c r="S663" s="231"/>
      <c r="T663" s="232"/>
    </row>
    <row r="664" spans="1:26" ht="15" x14ac:dyDescent="0.35">
      <c r="A664" s="16"/>
      <c r="B664" s="122" t="s">
        <v>121</v>
      </c>
      <c r="C664" s="122"/>
      <c r="D664" s="123">
        <f>+demanda!AT182</f>
        <v>973090</v>
      </c>
      <c r="E664" s="124">
        <f>+'demanda-enl'!AT183</f>
        <v>-3.4247066365981071E-3</v>
      </c>
      <c r="F664" s="124">
        <f t="shared" si="25"/>
        <v>5.449639043808413E-2</v>
      </c>
      <c r="G664" s="123">
        <f>+demanda!BR182</f>
        <v>1671360</v>
      </c>
      <c r="H664" s="124">
        <f>+'demanda-enl'!BR183</f>
        <v>-9.9100225165853484E-3</v>
      </c>
      <c r="I664" s="124">
        <f t="shared" si="26"/>
        <v>3.2577077701873659E-2</v>
      </c>
      <c r="J664" s="9"/>
      <c r="N664" s="133" t="s">
        <v>122</v>
      </c>
      <c r="O664" s="232">
        <f t="shared" si="27"/>
        <v>2.3579715267118662E-2</v>
      </c>
      <c r="P664" s="232">
        <f t="shared" si="28"/>
        <v>-0.2024056725600728</v>
      </c>
      <c r="Q664" s="231">
        <f>SUM(demanda!BS88:'demanda'!BS99)</f>
        <v>6597656</v>
      </c>
      <c r="R664" s="231"/>
      <c r="S664" s="231"/>
      <c r="T664" s="232"/>
    </row>
    <row r="665" spans="1:26" ht="15" x14ac:dyDescent="0.35">
      <c r="A665" s="15"/>
      <c r="B665" s="136" t="s">
        <v>122</v>
      </c>
      <c r="C665" s="136"/>
      <c r="D665" s="137">
        <f>+demanda!AU182</f>
        <v>2438335</v>
      </c>
      <c r="E665" s="138">
        <f>+'demanda-enl'!AU183</f>
        <v>-4.9200311297258326E-3</v>
      </c>
      <c r="F665" s="138">
        <f t="shared" si="25"/>
        <v>0.13655515541095467</v>
      </c>
      <c r="G665" s="137">
        <f>+demanda!BS182</f>
        <v>5262253</v>
      </c>
      <c r="H665" s="138">
        <f>+'demanda-enl'!BS183</f>
        <v>2.3579715267118662E-2</v>
      </c>
      <c r="I665" s="138">
        <f t="shared" si="26"/>
        <v>0.10256846213138868</v>
      </c>
      <c r="J665" s="9"/>
      <c r="N665" s="133" t="s">
        <v>123</v>
      </c>
      <c r="O665" s="232">
        <f t="shared" si="27"/>
        <v>-6.4519419978456005E-3</v>
      </c>
      <c r="P665" s="232">
        <f t="shared" si="28"/>
        <v>-8.4865960678858654E-2</v>
      </c>
      <c r="Q665" s="231">
        <f>SUM(demanda!BT88:'demanda'!BT99)</f>
        <v>4171649</v>
      </c>
      <c r="R665" s="231"/>
      <c r="S665" s="231"/>
      <c r="T665" s="232"/>
    </row>
    <row r="666" spans="1:26" ht="15" x14ac:dyDescent="0.35">
      <c r="A666" s="15"/>
      <c r="B666" s="122" t="s">
        <v>123</v>
      </c>
      <c r="C666" s="122"/>
      <c r="D666" s="123">
        <f>+demanda!AV182</f>
        <v>1080901</v>
      </c>
      <c r="E666" s="124">
        <f>+'demanda-enl'!AV183</f>
        <v>2.1916974167997427E-2</v>
      </c>
      <c r="F666" s="124">
        <f t="shared" si="25"/>
        <v>6.0534177641241381E-2</v>
      </c>
      <c r="G666" s="123">
        <f>+demanda!BT182</f>
        <v>3817618</v>
      </c>
      <c r="H666" s="124">
        <f>+'demanda-enl'!BT183</f>
        <v>-6.4519419978456005E-3</v>
      </c>
      <c r="I666" s="124">
        <f t="shared" si="26"/>
        <v>7.4410562788430695E-2</v>
      </c>
      <c r="J666" s="9"/>
      <c r="N666" s="133" t="s">
        <v>124</v>
      </c>
      <c r="O666" s="232">
        <f t="shared" si="27"/>
        <v>1.0875116076108027E-2</v>
      </c>
      <c r="P666" s="232">
        <f t="shared" si="28"/>
        <v>-3.7693619402310308E-2</v>
      </c>
      <c r="Q666" s="231">
        <f>SUM(demanda!BU88:'demanda'!BU99)</f>
        <v>940053</v>
      </c>
      <c r="R666" s="231"/>
      <c r="S666" s="231"/>
      <c r="T666" s="232"/>
    </row>
    <row r="667" spans="1:26" ht="15" x14ac:dyDescent="0.35">
      <c r="A667" s="15"/>
      <c r="B667" s="136" t="s">
        <v>124</v>
      </c>
      <c r="C667" s="136"/>
      <c r="D667" s="137">
        <f>+demanda!AW182</f>
        <v>502286</v>
      </c>
      <c r="E667" s="138">
        <f>+'demanda-enl'!AW183</f>
        <v>6.1919690702030294E-3</v>
      </c>
      <c r="F667" s="138">
        <f t="shared" si="25"/>
        <v>2.812974541674822E-2</v>
      </c>
      <c r="G667" s="137">
        <f>+demanda!BU182</f>
        <v>904619</v>
      </c>
      <c r="H667" s="138">
        <f>+'demanda-enl'!BU183</f>
        <v>1.0875116076108027E-2</v>
      </c>
      <c r="I667" s="138">
        <f t="shared" si="26"/>
        <v>1.763225364588793E-2</v>
      </c>
      <c r="J667" s="9"/>
      <c r="N667" s="133" t="s">
        <v>125</v>
      </c>
      <c r="O667" s="232">
        <f t="shared" si="27"/>
        <v>-3.5326648169997643E-4</v>
      </c>
      <c r="P667" s="232">
        <f t="shared" si="28"/>
        <v>-1.9288964629347594E-2</v>
      </c>
      <c r="Q667" s="231">
        <f>SUM(demanda!BV88:'demanda'!BV99)</f>
        <v>20373670</v>
      </c>
      <c r="R667" s="231"/>
      <c r="S667" s="231"/>
      <c r="T667" s="232"/>
    </row>
    <row r="668" spans="1:26" ht="15" x14ac:dyDescent="0.35">
      <c r="A668" s="15"/>
      <c r="B668" s="122" t="s">
        <v>125</v>
      </c>
      <c r="C668" s="122"/>
      <c r="D668" s="123">
        <f>+demanda!AX182</f>
        <v>5552683</v>
      </c>
      <c r="E668" s="124">
        <f>+'demanda-enl'!AX183</f>
        <v>-1.6071571279699159E-2</v>
      </c>
      <c r="F668" s="124">
        <f t="shared" si="25"/>
        <v>0.31096936639664607</v>
      </c>
      <c r="G668" s="123">
        <f>+demanda!BV182</f>
        <v>19980683</v>
      </c>
      <c r="H668" s="124">
        <f>+'demanda-enl'!BV183</f>
        <v>-3.5326648169997643E-4</v>
      </c>
      <c r="I668" s="124">
        <f t="shared" si="26"/>
        <v>0.38945066450525689</v>
      </c>
      <c r="J668" s="15"/>
      <c r="N668" s="133" t="s">
        <v>126</v>
      </c>
      <c r="O668" s="232">
        <f t="shared" si="27"/>
        <v>-1.9851176560397699E-2</v>
      </c>
      <c r="P668" s="232">
        <f t="shared" si="28"/>
        <v>-9.8066607231694025E-2</v>
      </c>
      <c r="Q668" s="231">
        <f>SUM(demanda!BW88:'demanda'!BW99)</f>
        <v>7288638</v>
      </c>
      <c r="R668" s="231"/>
      <c r="S668" s="231"/>
      <c r="T668" s="232"/>
    </row>
    <row r="669" spans="1:26" ht="15" x14ac:dyDescent="0.35">
      <c r="A669" s="15"/>
      <c r="B669" s="136" t="s">
        <v>126</v>
      </c>
      <c r="C669" s="136"/>
      <c r="D669" s="137">
        <f>+demanda!AY182</f>
        <v>3214266</v>
      </c>
      <c r="E669" s="138">
        <f>+'demanda-enl'!AY183</f>
        <v>-3.0972546896263609E-2</v>
      </c>
      <c r="F669" s="138">
        <f t="shared" si="25"/>
        <v>0.180009963012526</v>
      </c>
      <c r="G669" s="137">
        <f>+demanda!BW182</f>
        <v>6573866</v>
      </c>
      <c r="H669" s="138">
        <f>+'demanda-enl'!BW183</f>
        <v>-1.9851176560397699E-2</v>
      </c>
      <c r="I669" s="138">
        <f t="shared" si="26"/>
        <v>0.12813358192352658</v>
      </c>
      <c r="J669" s="15"/>
      <c r="N669" s="233" t="s">
        <v>127</v>
      </c>
      <c r="O669" s="235">
        <f t="shared" si="27"/>
        <v>5.5874675113336547E-3</v>
      </c>
      <c r="P669" s="235">
        <f t="shared" si="28"/>
        <v>-6.459787659823979E-2</v>
      </c>
      <c r="Q669" s="234">
        <f>SUM(Q661:Q668)</f>
        <v>54847840</v>
      </c>
      <c r="R669" s="282"/>
      <c r="S669" s="234"/>
      <c r="T669" s="232"/>
    </row>
    <row r="670" spans="1:26" ht="15" x14ac:dyDescent="0.35">
      <c r="A670" s="15"/>
      <c r="B670" s="130" t="s">
        <v>127</v>
      </c>
      <c r="C670" s="130"/>
      <c r="D670" s="131">
        <f>+demanda!C182</f>
        <v>17856045</v>
      </c>
      <c r="E670" s="132">
        <f>+'demanda-enl'!C183</f>
        <v>-3.2121430069892432E-3</v>
      </c>
      <c r="F670" s="132">
        <f t="shared" si="25"/>
        <v>1</v>
      </c>
      <c r="G670" s="131">
        <f>+demanda!X182</f>
        <v>51304786</v>
      </c>
      <c r="H670" s="132">
        <f>+'demanda-enl'!X183</f>
        <v>5.5874675113336547E-3</v>
      </c>
      <c r="I670" s="132">
        <f t="shared" si="26"/>
        <v>1</v>
      </c>
      <c r="J670" s="15"/>
      <c r="M670" s="24"/>
    </row>
    <row r="671" spans="1:26" x14ac:dyDescent="0.35">
      <c r="M671" s="24"/>
    </row>
    <row r="672" spans="1:26" x14ac:dyDescent="0.35">
      <c r="M672" s="24"/>
    </row>
    <row r="673" spans="1:13" x14ac:dyDescent="0.35">
      <c r="M673" s="24"/>
    </row>
    <row r="675" spans="1:13" x14ac:dyDescent="0.35">
      <c r="B675" s="8"/>
    </row>
    <row r="676" spans="1:13" x14ac:dyDescent="0.35">
      <c r="B676" s="14"/>
    </row>
    <row r="677" spans="1:13" x14ac:dyDescent="0.35">
      <c r="B677" s="14"/>
      <c r="M677" s="24"/>
    </row>
    <row r="679" spans="1:13" ht="12" customHeight="1" x14ac:dyDescent="0.35"/>
    <row r="680" spans="1:13" ht="15" customHeight="1" x14ac:dyDescent="0.35">
      <c r="B680" s="8"/>
    </row>
    <row r="681" spans="1:13" ht="15" customHeight="1" x14ac:dyDescent="0.35">
      <c r="B681" s="152"/>
    </row>
    <row r="682" spans="1:13" ht="15" customHeight="1" x14ac:dyDescent="0.35">
      <c r="B682" s="152"/>
    </row>
    <row r="683" spans="1:13" ht="15" customHeight="1" x14ac:dyDescent="0.35">
      <c r="B683" s="152"/>
    </row>
    <row r="684" spans="1:13" ht="15" customHeight="1" x14ac:dyDescent="0.35">
      <c r="B684" s="328" t="s">
        <v>353</v>
      </c>
    </row>
    <row r="685" spans="1:13" ht="19.5" customHeight="1" x14ac:dyDescent="0.35">
      <c r="B685" s="33"/>
    </row>
    <row r="686" spans="1:13" x14ac:dyDescent="0.35">
      <c r="A686" s="440">
        <f ca="1">TODAY()</f>
        <v>45982</v>
      </c>
      <c r="B686" s="440"/>
      <c r="C686" s="441" t="s">
        <v>137</v>
      </c>
      <c r="D686" s="441"/>
      <c r="E686" s="442" t="str">
        <f>$B$6</f>
        <v>OCTUBRE 25</v>
      </c>
      <c r="F686" s="442"/>
      <c r="G686" s="441" t="str">
        <f>$G$71</f>
        <v>OFICINA DEL DATO. E. P. TURISMO ANDALUZ</v>
      </c>
      <c r="H686" s="441"/>
      <c r="I686" s="441"/>
      <c r="J686" s="314">
        <v>18</v>
      </c>
    </row>
    <row r="687" spans="1:13" x14ac:dyDescent="0.35">
      <c r="A687" s="317" t="s">
        <v>258</v>
      </c>
      <c r="B687" s="317"/>
      <c r="C687" s="318"/>
      <c r="D687" s="318"/>
      <c r="E687" s="319"/>
      <c r="F687" s="319"/>
      <c r="G687" s="318"/>
      <c r="H687" s="318"/>
      <c r="I687" s="443" t="str">
        <f>$B$15</f>
        <v>ENE-OCT 25</v>
      </c>
      <c r="J687" s="443"/>
    </row>
    <row r="690" spans="1:18" ht="26" x14ac:dyDescent="0.35">
      <c r="A690" s="316" t="s">
        <v>294</v>
      </c>
      <c r="B690" s="325"/>
      <c r="C690" s="325"/>
      <c r="D690" s="325"/>
      <c r="E690" s="325"/>
      <c r="F690" s="325"/>
      <c r="G690" s="325"/>
      <c r="H690" s="325"/>
      <c r="I690" s="325"/>
      <c r="J690" s="325"/>
    </row>
    <row r="694" spans="1:18" ht="15" customHeight="1" x14ac:dyDescent="0.35">
      <c r="B694" s="8"/>
      <c r="L694" s="134"/>
      <c r="M694" s="134"/>
      <c r="N694" s="134"/>
      <c r="O694" s="134"/>
      <c r="P694" s="134"/>
    </row>
    <row r="695" spans="1:18" ht="15" customHeight="1" x14ac:dyDescent="0.35">
      <c r="B695" s="8"/>
      <c r="L695" s="134"/>
      <c r="M695" s="154" t="s">
        <v>272</v>
      </c>
      <c r="N695" s="154" t="s">
        <v>273</v>
      </c>
      <c r="O695" s="134"/>
      <c r="P695" s="183" t="s">
        <v>374</v>
      </c>
      <c r="Q695" s="183" t="s">
        <v>49</v>
      </c>
      <c r="R695" s="183" t="s">
        <v>315</v>
      </c>
    </row>
    <row r="696" spans="1:18" ht="15" customHeight="1" x14ac:dyDescent="0.35">
      <c r="A696" s="15"/>
      <c r="B696" s="8"/>
      <c r="J696" s="9"/>
      <c r="L696" s="134"/>
      <c r="M696" s="169">
        <f>100-F699</f>
        <v>48.604203543218958</v>
      </c>
      <c r="N696" s="169">
        <f>$F$707/100</f>
        <v>0.58559233288768864</v>
      </c>
      <c r="O696" s="134"/>
      <c r="P696" s="122" t="s">
        <v>119</v>
      </c>
      <c r="Q696" s="242">
        <f>AVERAGE(oferta!W88:W99)</f>
        <v>29753</v>
      </c>
      <c r="R696" s="242">
        <f>AVERAGE(oferta!AM88:AM99)</f>
        <v>3138.6666666666665</v>
      </c>
    </row>
    <row r="697" spans="1:18" ht="15" customHeight="1" x14ac:dyDescent="0.35">
      <c r="A697" s="16"/>
      <c r="B697" s="8"/>
      <c r="J697" s="9"/>
      <c r="L697" s="134"/>
      <c r="M697" s="172">
        <f t="shared" ref="M697:M703" si="29">100-F700</f>
        <v>40.866227939237611</v>
      </c>
      <c r="N697" s="172">
        <f>$F$707/100</f>
        <v>0.58559233288768864</v>
      </c>
      <c r="O697" s="134"/>
      <c r="P697" s="136" t="s">
        <v>120</v>
      </c>
      <c r="Q697" s="244">
        <f>AVERAGE(oferta!X88:X99)</f>
        <v>39891.75</v>
      </c>
      <c r="R697" s="244">
        <f>AVERAGE(oferta!AN88:AN99)</f>
        <v>5762.333333333333</v>
      </c>
    </row>
    <row r="698" spans="1:18" ht="15" customHeight="1" x14ac:dyDescent="0.35">
      <c r="A698" s="16"/>
      <c r="C698" s="155" t="str">
        <f>+demanda!A182</f>
        <v>ENE-OCT 25</v>
      </c>
      <c r="D698" s="240" t="s">
        <v>49</v>
      </c>
      <c r="E698" s="241" t="s">
        <v>390</v>
      </c>
      <c r="F698" s="154" t="s">
        <v>295</v>
      </c>
      <c r="G698" s="153" t="s">
        <v>270</v>
      </c>
      <c r="H698" s="252" t="s">
        <v>133</v>
      </c>
      <c r="I698" s="154" t="s">
        <v>390</v>
      </c>
      <c r="J698" s="293"/>
      <c r="L698" s="134"/>
      <c r="M698" s="169">
        <f t="shared" si="29"/>
        <v>51.00863189020609</v>
      </c>
      <c r="N698" s="169">
        <f t="shared" ref="N698:N703" si="30">$F$707/100</f>
        <v>0.58559233288768864</v>
      </c>
      <c r="O698" s="134"/>
      <c r="P698" s="122" t="s">
        <v>121</v>
      </c>
      <c r="Q698" s="242">
        <f>AVERAGE(oferta!Y88:Y99)</f>
        <v>11313.416666666666</v>
      </c>
      <c r="R698" s="242">
        <f>AVERAGE(oferta!AO88:AO99)</f>
        <v>1354.1666666666667</v>
      </c>
    </row>
    <row r="699" spans="1:18" ht="15" customHeight="1" x14ac:dyDescent="0.35">
      <c r="A699" s="16"/>
      <c r="C699" s="122" t="s">
        <v>119</v>
      </c>
      <c r="D699" s="242">
        <f>'oferta-enl'!W182</f>
        <v>31271</v>
      </c>
      <c r="E699" s="243">
        <f>'oferta-enl'!W183</f>
        <v>-6.0076287349014601E-3</v>
      </c>
      <c r="F699" s="169">
        <f>'oferta-enl'!AE182</f>
        <v>51.395796456781042</v>
      </c>
      <c r="G699" s="170">
        <f>'oferta-enl'!AE184</f>
        <v>2.2221784656812318</v>
      </c>
      <c r="H699" s="253">
        <f>'oferta-enl'!AM182</f>
        <v>3774.5</v>
      </c>
      <c r="I699" s="124">
        <f>'oferta-enl'!AM183</f>
        <v>2.7046883078011508E-2</v>
      </c>
      <c r="J699" s="124"/>
      <c r="L699" s="134"/>
      <c r="M699" s="172">
        <f t="shared" si="29"/>
        <v>46.321660874824126</v>
      </c>
      <c r="N699" s="172">
        <f t="shared" si="30"/>
        <v>0.58559233288768864</v>
      </c>
      <c r="O699" s="134"/>
      <c r="P699" s="136" t="s">
        <v>122</v>
      </c>
      <c r="Q699" s="244">
        <f>AVERAGE(oferta!Z88:Z99)</f>
        <v>31975.416666666668</v>
      </c>
      <c r="R699" s="244">
        <f>AVERAGE(oferta!AP88:AP99)</f>
        <v>3610</v>
      </c>
    </row>
    <row r="700" spans="1:18" ht="15" customHeight="1" x14ac:dyDescent="0.35">
      <c r="A700" s="16"/>
      <c r="C700" s="136" t="s">
        <v>120</v>
      </c>
      <c r="D700" s="244">
        <f>'oferta-enl'!X182</f>
        <v>43612.5</v>
      </c>
      <c r="E700" s="245">
        <f>'oferta-enl'!X183</f>
        <v>-1.6815304429375288E-2</v>
      </c>
      <c r="F700" s="172">
        <f>'oferta-enl'!AF182</f>
        <v>59.133772060762389</v>
      </c>
      <c r="G700" s="173">
        <f>'oferta-enl'!AF184</f>
        <v>2.2347391154803233</v>
      </c>
      <c r="H700" s="254">
        <f>'oferta-enl'!AN182</f>
        <v>7970.3</v>
      </c>
      <c r="I700" s="138">
        <f>'oferta-enl'!AN183</f>
        <v>3.7421252668297988E-2</v>
      </c>
      <c r="J700" s="124"/>
      <c r="L700" s="134"/>
      <c r="M700" s="169">
        <f t="shared" si="29"/>
        <v>43.5570261696692</v>
      </c>
      <c r="N700" s="169">
        <f t="shared" si="30"/>
        <v>0.58559233288768864</v>
      </c>
      <c r="O700" s="134"/>
      <c r="P700" s="122" t="s">
        <v>123</v>
      </c>
      <c r="Q700" s="242">
        <f>AVERAGE(oferta!AA88:AA99)</f>
        <v>20575.5</v>
      </c>
      <c r="R700" s="242">
        <f>AVERAGE(oferta!AQ88:AQ99)</f>
        <v>2716.0833333333335</v>
      </c>
    </row>
    <row r="701" spans="1:18" ht="15" customHeight="1" x14ac:dyDescent="0.35">
      <c r="A701" s="16"/>
      <c r="C701" s="122" t="s">
        <v>121</v>
      </c>
      <c r="D701" s="242">
        <f>'oferta-enl'!Y182</f>
        <v>11126.3</v>
      </c>
      <c r="E701" s="243">
        <f>'oferta-enl'!Y183</f>
        <v>-2.3811821683322187E-2</v>
      </c>
      <c r="F701" s="169">
        <f>'oferta-enl'!AG182</f>
        <v>48.99136810979391</v>
      </c>
      <c r="G701" s="170">
        <f>'oferta-enl'!AG184</f>
        <v>0.91087502785632068</v>
      </c>
      <c r="H701" s="253">
        <f>'oferta-enl'!AO182</f>
        <v>1361.5</v>
      </c>
      <c r="I701" s="124">
        <f>'oferta-enl'!AO183</f>
        <v>9.1913127270033534E-3</v>
      </c>
      <c r="J701" s="124"/>
      <c r="L701" s="134"/>
      <c r="M701" s="172">
        <f t="shared" si="29"/>
        <v>63.814934178988899</v>
      </c>
      <c r="N701" s="172">
        <f t="shared" si="30"/>
        <v>0.58559233288768864</v>
      </c>
      <c r="O701" s="134"/>
      <c r="P701" s="136" t="s">
        <v>124</v>
      </c>
      <c r="Q701" s="244">
        <f>AVERAGE(oferta!AB88:AB99)</f>
        <v>8143.333333333333</v>
      </c>
      <c r="R701" s="244">
        <f>AVERAGE(oferta!AR88:AR99)</f>
        <v>892.5</v>
      </c>
    </row>
    <row r="702" spans="1:18" ht="15" customHeight="1" x14ac:dyDescent="0.35">
      <c r="A702" s="16"/>
      <c r="C702" s="136" t="s">
        <v>122</v>
      </c>
      <c r="D702" s="244">
        <f>'oferta-enl'!Z182</f>
        <v>31912.7</v>
      </c>
      <c r="E702" s="138">
        <f>'oferta-enl'!Z183</f>
        <v>1.084883846158724E-2</v>
      </c>
      <c r="F702" s="172">
        <f>'oferta-enl'!AH182</f>
        <v>53.678339125175874</v>
      </c>
      <c r="G702" s="173">
        <f>'oferta-enl'!AH184</f>
        <v>0.77075836863965463</v>
      </c>
      <c r="H702" s="254">
        <f>'oferta-enl'!AP182</f>
        <v>3959.7</v>
      </c>
      <c r="I702" s="138">
        <f>'oferta-enl'!AP183</f>
        <v>4.798327334321395E-2</v>
      </c>
      <c r="J702" s="124"/>
      <c r="L702" s="134"/>
      <c r="M702" s="169">
        <f t="shared" si="29"/>
        <v>34.712559682654899</v>
      </c>
      <c r="N702" s="169">
        <f t="shared" si="30"/>
        <v>0.58559233288768864</v>
      </c>
      <c r="O702" s="134"/>
      <c r="P702" s="122" t="s">
        <v>125</v>
      </c>
      <c r="Q702" s="242">
        <f>AVERAGE(oferta!AC88:AC99)</f>
        <v>85966.583333333328</v>
      </c>
      <c r="R702" s="242">
        <f>AVERAGE(oferta!AS88:AS99)</f>
        <v>14068.166666666666</v>
      </c>
    </row>
    <row r="703" spans="1:18" ht="15" customHeight="1" x14ac:dyDescent="0.35">
      <c r="A703" s="15"/>
      <c r="C703" s="122" t="s">
        <v>123</v>
      </c>
      <c r="D703" s="242">
        <f>'oferta-enl'!AA182</f>
        <v>21215.4</v>
      </c>
      <c r="E703" s="243">
        <f>'oferta-enl'!AA183</f>
        <v>-2.5269464379244155E-2</v>
      </c>
      <c r="F703" s="169">
        <f>'oferta-enl'!AI182</f>
        <v>56.4429738303308</v>
      </c>
      <c r="G703" s="170">
        <f>'oferta-enl'!AI184</f>
        <v>0.47811239888455503</v>
      </c>
      <c r="H703" s="253">
        <f>'oferta-enl'!AQ182</f>
        <v>3281.5</v>
      </c>
      <c r="I703" s="124">
        <f>'oferta-enl'!AQ183</f>
        <v>-2.6925243898822782E-2</v>
      </c>
      <c r="J703" s="124"/>
      <c r="L703" s="134"/>
      <c r="M703" s="172">
        <f t="shared" si="29"/>
        <v>40.443979863544989</v>
      </c>
      <c r="N703" s="172">
        <f t="shared" si="30"/>
        <v>0.58559233288768864</v>
      </c>
      <c r="O703" s="134"/>
      <c r="P703" s="136" t="s">
        <v>126</v>
      </c>
      <c r="Q703" s="244">
        <f>AVERAGE(oferta!AD88:AD99)</f>
        <v>31646.083333333332</v>
      </c>
      <c r="R703" s="244">
        <f>AVERAGE(oferta!AT88:AT99)</f>
        <v>4718.916666666667</v>
      </c>
    </row>
    <row r="704" spans="1:18" ht="15" customHeight="1" x14ac:dyDescent="0.35">
      <c r="A704" s="15"/>
      <c r="C704" s="136" t="s">
        <v>124</v>
      </c>
      <c r="D704" s="244">
        <f>'oferta-enl'!AB182</f>
        <v>8135.7</v>
      </c>
      <c r="E704" s="245">
        <f>'oferta-enl'!AB183</f>
        <v>-7.7688611361806936E-3</v>
      </c>
      <c r="F704" s="172">
        <f>'oferta-enl'!AJ182</f>
        <v>36.185065821011101</v>
      </c>
      <c r="G704" s="173">
        <f>'oferta-enl'!AJ184</f>
        <v>0.78567464604707737</v>
      </c>
      <c r="H704" s="254">
        <f>'oferta-enl'!AR182</f>
        <v>947.3</v>
      </c>
      <c r="I704" s="138">
        <f>'oferta-enl'!AR183</f>
        <v>-5.0991785213384211E-2</v>
      </c>
      <c r="J704" s="124"/>
      <c r="L704" s="134"/>
      <c r="M704" s="175">
        <f>100-F707</f>
        <v>41.440766711231134</v>
      </c>
      <c r="N704" s="175">
        <f>$F$707/100</f>
        <v>0.58559233288768864</v>
      </c>
      <c r="O704" s="134"/>
      <c r="P704" s="130" t="s">
        <v>127</v>
      </c>
      <c r="Q704" s="246">
        <f>SUM(Q696:Q703)</f>
        <v>259265.08333333334</v>
      </c>
      <c r="R704" s="246">
        <f>SUM(R696:R703)</f>
        <v>36260.833333333328</v>
      </c>
    </row>
    <row r="705" spans="1:16" ht="15" customHeight="1" x14ac:dyDescent="0.35">
      <c r="A705" s="15"/>
      <c r="C705" s="122" t="s">
        <v>125</v>
      </c>
      <c r="D705" s="242">
        <f>'oferta-enl'!AC182</f>
        <v>96979.6</v>
      </c>
      <c r="E705" s="243">
        <f>'oferta-enl'!AC183</f>
        <v>1.2008915900021844E-2</v>
      </c>
      <c r="F705" s="169">
        <f>'oferta-enl'!AK182</f>
        <v>65.287440317345101</v>
      </c>
      <c r="G705" s="170">
        <f>'oferta-enl'!AK184</f>
        <v>-1.0151217308074365</v>
      </c>
      <c r="H705" s="253">
        <f>'oferta-enl'!AS182</f>
        <v>17200.2</v>
      </c>
      <c r="I705" s="124">
        <f>'oferta-enl'!AS183</f>
        <v>5.6250844376757758E-2</v>
      </c>
      <c r="J705" s="124"/>
      <c r="L705" s="134"/>
      <c r="O705" s="134"/>
      <c r="P705" s="134"/>
    </row>
    <row r="706" spans="1:16" ht="15" customHeight="1" x14ac:dyDescent="0.35">
      <c r="A706" s="15"/>
      <c r="C706" s="136" t="s">
        <v>126</v>
      </c>
      <c r="D706" s="244">
        <f>'oferta-enl'!AD182</f>
        <v>35865.300000000003</v>
      </c>
      <c r="E706" s="138">
        <f>'oferta-enl'!AD183</f>
        <v>2.6849903371269246E-2</v>
      </c>
      <c r="F706" s="172">
        <f>'oferta-enl'!AL182</f>
        <v>59.556020136455011</v>
      </c>
      <c r="G706" s="173">
        <f>'oferta-enl'!AL184</f>
        <v>-2.5909689981810047</v>
      </c>
      <c r="H706" s="254">
        <f>'oferta-enl'!AT182</f>
        <v>5208.3</v>
      </c>
      <c r="I706" s="138">
        <f>'oferta-enl'!AT183</f>
        <v>4.3968759039629823E-3</v>
      </c>
      <c r="J706" s="124"/>
      <c r="L706" s="134"/>
      <c r="M706" s="134"/>
      <c r="N706" s="134"/>
      <c r="O706" s="134"/>
      <c r="P706" s="134"/>
    </row>
    <row r="707" spans="1:16" ht="15" customHeight="1" x14ac:dyDescent="0.35">
      <c r="A707" s="15"/>
      <c r="C707" s="130" t="s">
        <v>127</v>
      </c>
      <c r="D707" s="246">
        <f>'oferta-enl'!C182</f>
        <v>280118.5</v>
      </c>
      <c r="E707" s="247">
        <f>'oferta-enl'!C183</f>
        <v>2.1867049626254076E-3</v>
      </c>
      <c r="F707" s="175">
        <f>'oferta-enl'!J182</f>
        <v>58.559233288768866</v>
      </c>
      <c r="G707" s="176">
        <f>'oferta-enl'!J184</f>
        <v>0.16434386012066682</v>
      </c>
      <c r="H707" s="255">
        <f>'oferta-enl'!Q182</f>
        <v>43703.5</v>
      </c>
      <c r="I707" s="132">
        <f>'oferta-enl'!Q183</f>
        <v>3.255232636436034E-2</v>
      </c>
      <c r="J707" s="294"/>
      <c r="L707" s="134"/>
      <c r="M707" s="134"/>
      <c r="N707" s="134"/>
      <c r="O707" s="134"/>
      <c r="P707" s="134"/>
    </row>
    <row r="708" spans="1:16" ht="15" customHeight="1" x14ac:dyDescent="0.35">
      <c r="A708" s="15"/>
      <c r="B708" s="8"/>
      <c r="J708" s="15"/>
      <c r="L708" s="134"/>
      <c r="M708" s="134"/>
      <c r="N708" s="134"/>
      <c r="O708" s="134"/>
      <c r="P708" s="134"/>
    </row>
    <row r="709" spans="1:16" ht="15" customHeight="1" x14ac:dyDescent="0.35">
      <c r="L709" s="134"/>
      <c r="M709" s="134"/>
      <c r="N709" s="134"/>
      <c r="O709" s="134"/>
      <c r="P709" s="134"/>
    </row>
    <row r="710" spans="1:16" ht="15" customHeight="1" x14ac:dyDescent="0.35">
      <c r="L710" s="134"/>
      <c r="M710" s="134"/>
      <c r="N710" s="134"/>
      <c r="O710" s="134"/>
      <c r="P710" s="134"/>
    </row>
    <row r="711" spans="1:16" ht="15" customHeight="1" x14ac:dyDescent="0.35">
      <c r="L711" s="134"/>
      <c r="M711" s="134"/>
      <c r="N711" s="134"/>
      <c r="O711" s="134"/>
      <c r="P711" s="134"/>
    </row>
    <row r="712" spans="1:16" ht="15" customHeight="1" x14ac:dyDescent="0.35">
      <c r="L712" s="134"/>
      <c r="M712" s="134"/>
      <c r="N712" s="134"/>
      <c r="O712" s="134"/>
      <c r="P712" s="134"/>
    </row>
    <row r="713" spans="1:16" ht="15" customHeight="1" x14ac:dyDescent="0.35">
      <c r="B713" s="8"/>
      <c r="L713" s="134"/>
      <c r="M713" s="134"/>
      <c r="N713" s="134"/>
      <c r="O713" s="134"/>
      <c r="P713" s="134"/>
    </row>
    <row r="714" spans="1:16" ht="15" customHeight="1" x14ac:dyDescent="0.35">
      <c r="B714" s="14"/>
      <c r="L714" s="134"/>
      <c r="M714" s="134"/>
      <c r="N714" s="134"/>
      <c r="O714" s="134"/>
      <c r="P714" s="134"/>
    </row>
    <row r="715" spans="1:16" ht="18.5" x14ac:dyDescent="0.35">
      <c r="B715" s="14"/>
      <c r="L715" s="134"/>
      <c r="M715" s="134"/>
      <c r="N715" s="134"/>
      <c r="O715" s="134"/>
      <c r="P715" s="134"/>
    </row>
    <row r="716" spans="1:16" ht="18.5" x14ac:dyDescent="0.35">
      <c r="L716" s="134"/>
      <c r="M716" s="134"/>
      <c r="N716" s="134"/>
      <c r="O716" s="134"/>
      <c r="P716" s="134"/>
    </row>
    <row r="717" spans="1:16" ht="15" customHeight="1" x14ac:dyDescent="0.35">
      <c r="B717" s="8"/>
      <c r="L717" s="134"/>
      <c r="M717" s="134"/>
      <c r="N717" s="134"/>
      <c r="O717" s="134"/>
      <c r="P717" s="134"/>
    </row>
    <row r="718" spans="1:16" ht="15" customHeight="1" x14ac:dyDescent="0.35">
      <c r="B718" s="152"/>
      <c r="L718" s="134"/>
      <c r="M718" s="134"/>
      <c r="N718" s="134"/>
      <c r="O718" s="134"/>
      <c r="P718" s="134"/>
    </row>
    <row r="719" spans="1:16" ht="15" customHeight="1" x14ac:dyDescent="0.35">
      <c r="B719" s="152"/>
      <c r="L719" s="134"/>
      <c r="M719" s="134"/>
      <c r="N719" s="134"/>
      <c r="O719" s="134"/>
      <c r="P719" s="134"/>
    </row>
    <row r="720" spans="1:16" ht="15" customHeight="1" x14ac:dyDescent="0.35">
      <c r="B720" s="152"/>
      <c r="L720" s="134"/>
      <c r="M720" s="134"/>
      <c r="N720" s="134"/>
      <c r="O720" s="134"/>
      <c r="P720" s="134"/>
    </row>
    <row r="721" spans="1:16" ht="15" customHeight="1" x14ac:dyDescent="0.35">
      <c r="B721" s="328" t="s">
        <v>353</v>
      </c>
      <c r="L721" s="134"/>
      <c r="M721" s="134"/>
      <c r="N721" s="134"/>
      <c r="O721" s="134"/>
      <c r="P721" s="134"/>
    </row>
    <row r="722" spans="1:16" x14ac:dyDescent="0.35">
      <c r="B722" s="33"/>
    </row>
    <row r="723" spans="1:16" x14ac:dyDescent="0.35">
      <c r="A723" s="440">
        <f ca="1">TODAY()</f>
        <v>45982</v>
      </c>
      <c r="B723" s="440"/>
      <c r="C723" s="441" t="s">
        <v>137</v>
      </c>
      <c r="D723" s="441"/>
      <c r="E723" s="442" t="str">
        <f>$B$6</f>
        <v>OCTUBRE 25</v>
      </c>
      <c r="F723" s="442"/>
      <c r="G723" s="441" t="str">
        <f>$G$71</f>
        <v>OFICINA DEL DATO. E. P. TURISMO ANDALUZ</v>
      </c>
      <c r="H723" s="441"/>
      <c r="I723" s="441"/>
      <c r="J723" s="314">
        <v>19</v>
      </c>
    </row>
    <row r="724" spans="1:16" ht="15" customHeight="1" x14ac:dyDescent="0.35">
      <c r="A724" s="317" t="s">
        <v>258</v>
      </c>
      <c r="B724" s="317"/>
      <c r="C724" s="318"/>
      <c r="D724" s="318"/>
      <c r="E724" s="319"/>
      <c r="F724" s="319"/>
      <c r="G724" s="318"/>
      <c r="H724" s="318"/>
      <c r="I724" s="443" t="str">
        <f>$B$15</f>
        <v>ENE-OCT 25</v>
      </c>
      <c r="J724" s="443"/>
      <c r="M724" s="24"/>
    </row>
    <row r="725" spans="1:16" x14ac:dyDescent="0.35">
      <c r="M725" s="24"/>
    </row>
    <row r="727" spans="1:16" ht="26" x14ac:dyDescent="0.35">
      <c r="A727" s="316" t="s">
        <v>296</v>
      </c>
      <c r="B727" s="325"/>
      <c r="C727" s="325"/>
      <c r="D727" s="325"/>
      <c r="E727" s="325"/>
      <c r="F727" s="325"/>
      <c r="G727" s="325"/>
      <c r="H727" s="325"/>
      <c r="I727" s="325"/>
      <c r="J727" s="325"/>
      <c r="M727" s="24"/>
    </row>
    <row r="728" spans="1:16" x14ac:dyDescent="0.35">
      <c r="M728" s="24"/>
    </row>
    <row r="729" spans="1:16" x14ac:dyDescent="0.35">
      <c r="M729" s="24"/>
    </row>
    <row r="732" spans="1:16" ht="12.75" customHeight="1" x14ac:dyDescent="0.35"/>
    <row r="733" spans="1:16" ht="12.75" customHeight="1" x14ac:dyDescent="0.35">
      <c r="A733" s="15"/>
      <c r="J733" s="15"/>
    </row>
    <row r="734" spans="1:16" ht="12.75" customHeight="1" x14ac:dyDescent="0.35">
      <c r="A734" s="16"/>
      <c r="J734" s="15"/>
    </row>
    <row r="735" spans="1:16" ht="12.75" customHeight="1" x14ac:dyDescent="0.35">
      <c r="A735" s="16"/>
      <c r="J735" s="15"/>
    </row>
    <row r="736" spans="1:16" ht="12.75" customHeight="1" x14ac:dyDescent="0.35">
      <c r="A736" s="16"/>
      <c r="J736" s="15"/>
    </row>
    <row r="737" spans="1:10" ht="12.75" customHeight="1" x14ac:dyDescent="0.35">
      <c r="A737" s="16"/>
      <c r="J737" s="15"/>
    </row>
    <row r="738" spans="1:10" ht="12.75" customHeight="1" x14ac:dyDescent="0.35">
      <c r="A738" s="16"/>
      <c r="B738" s="155" t="s">
        <v>246</v>
      </c>
      <c r="C738" s="162"/>
      <c r="D738" s="153" t="s">
        <v>247</v>
      </c>
      <c r="E738" s="154" t="s">
        <v>110</v>
      </c>
      <c r="F738" s="154" t="s">
        <v>248</v>
      </c>
      <c r="G738" s="153" t="s">
        <v>249</v>
      </c>
      <c r="H738" s="154" t="s">
        <v>110</v>
      </c>
      <c r="I738" s="154" t="s">
        <v>248</v>
      </c>
      <c r="J738" s="15"/>
    </row>
    <row r="739" spans="1:10" ht="12.75" customHeight="1" x14ac:dyDescent="0.35">
      <c r="A739" s="16"/>
      <c r="B739" s="126" t="s">
        <v>127</v>
      </c>
      <c r="C739" s="164"/>
      <c r="D739" s="178" t="str">
        <f>rentab!H30</f>
        <v>125,65 €</v>
      </c>
      <c r="E739" s="128">
        <f>(rentab!H30/rentab!G30)-1</f>
        <v>5.7570911539432723E-2</v>
      </c>
      <c r="F739" s="178">
        <f>rentab!H30-rentab!G30</f>
        <v>6.8400000000000034</v>
      </c>
      <c r="G739" s="178" t="str">
        <f>rentab!J30</f>
        <v>86,09 €</v>
      </c>
      <c r="H739" s="128">
        <f>(rentab!J30/rentab!I30)-1</f>
        <v>7.0238687220288476E-2</v>
      </c>
      <c r="I739" s="178">
        <f>rentab!J30-rentab!I30</f>
        <v>5.6500000000000057</v>
      </c>
      <c r="J739" s="15"/>
    </row>
    <row r="740" spans="1:10" ht="12.75" customHeight="1" x14ac:dyDescent="0.35">
      <c r="A740" s="15"/>
      <c r="B740" s="136" t="s">
        <v>33</v>
      </c>
      <c r="C740" s="136"/>
      <c r="D740" s="179" t="str">
        <f>rentab!H40</f>
        <v>158,36 €</v>
      </c>
      <c r="E740" s="138">
        <f>(rentab!H40/rentab!G40)-1</f>
        <v>8.3099651186649304E-2</v>
      </c>
      <c r="F740" s="179">
        <f>rentab!H40-rentab!G40</f>
        <v>12.150000000000006</v>
      </c>
      <c r="G740" s="179" t="str">
        <f>rentab!J40</f>
        <v>130,58 €</v>
      </c>
      <c r="H740" s="138">
        <f>(rentab!J40/rentab!I40)-1</f>
        <v>9.2902577837294942E-2</v>
      </c>
      <c r="I740" s="179">
        <f>rentab!J40-rentab!I40</f>
        <v>11.100000000000009</v>
      </c>
      <c r="J740" s="15"/>
    </row>
    <row r="741" spans="1:10" ht="12.75" customHeight="1" x14ac:dyDescent="0.35">
      <c r="A741" s="15"/>
      <c r="B741" s="122" t="s">
        <v>128</v>
      </c>
      <c r="C741" s="122"/>
      <c r="D741" s="180" t="str">
        <f>rentab!H41</f>
        <v>139,65 €</v>
      </c>
      <c r="E741" s="124">
        <f>(rentab!H41/rentab!G41)-1</f>
        <v>5.4678649648818078E-2</v>
      </c>
      <c r="F741" s="180">
        <f>rentab!H41-rentab!G41</f>
        <v>7.2400000000000091</v>
      </c>
      <c r="G741" s="180" t="str">
        <f>rentab!J41</f>
        <v>117,54 €</v>
      </c>
      <c r="H741" s="124">
        <f>(rentab!J41/rentab!I41)-1</f>
        <v>6.5252854812398065E-2</v>
      </c>
      <c r="I741" s="180">
        <f>rentab!J41-rentab!I41</f>
        <v>7.2000000000000028</v>
      </c>
      <c r="J741" s="15"/>
    </row>
    <row r="742" spans="1:10" ht="12.75" customHeight="1" x14ac:dyDescent="0.35">
      <c r="A742" s="15"/>
      <c r="B742" s="136" t="s">
        <v>129</v>
      </c>
      <c r="C742" s="136"/>
      <c r="D742" s="179" t="str">
        <f>rentab!H42</f>
        <v>134,30 €</v>
      </c>
      <c r="E742" s="138">
        <f>(rentab!H42/rentab!G42)-1</f>
        <v>1.7578420972874875E-2</v>
      </c>
      <c r="F742" s="179">
        <f>rentab!H42-rentab!G42</f>
        <v>2.3200000000000216</v>
      </c>
      <c r="G742" s="179" t="str">
        <f>rentab!J42</f>
        <v>98,79 €</v>
      </c>
      <c r="H742" s="138">
        <f>(rentab!J42/rentab!I42)-1</f>
        <v>2.6923076923077049E-2</v>
      </c>
      <c r="I742" s="179">
        <f>rentab!J42-rentab!I42</f>
        <v>2.5900000000000034</v>
      </c>
      <c r="J742" s="15"/>
    </row>
    <row r="743" spans="1:10" ht="12.75" customHeight="1" x14ac:dyDescent="0.35">
      <c r="A743" s="15"/>
      <c r="B743" s="122" t="s">
        <v>251</v>
      </c>
      <c r="C743" s="122"/>
      <c r="D743" s="180" t="str">
        <f>rentab!H43</f>
        <v>107,79 €</v>
      </c>
      <c r="E743" s="124">
        <f>(rentab!H43/rentab!G43)-1</f>
        <v>2.5302007038904284E-2</v>
      </c>
      <c r="F743" s="180">
        <f>rentab!H43-rentab!G43</f>
        <v>2.6600000000000108</v>
      </c>
      <c r="G743" s="180" t="str">
        <f>rentab!J43</f>
        <v>77,36 €</v>
      </c>
      <c r="H743" s="124">
        <f>(rentab!J43/rentab!I43)-1</f>
        <v>2.3957643944407803E-2</v>
      </c>
      <c r="I743" s="180">
        <f>rentab!J43-rentab!I43</f>
        <v>1.8100000000000023</v>
      </c>
    </row>
    <row r="744" spans="1:10" ht="12.75" customHeight="1" x14ac:dyDescent="0.35">
      <c r="A744" s="15"/>
      <c r="B744" s="136" t="s">
        <v>252</v>
      </c>
      <c r="C744" s="136"/>
      <c r="D744" s="179" t="str">
        <f>rentab!H44</f>
        <v>148,44 €</v>
      </c>
      <c r="E744" s="138">
        <f>(rentab!H44/rentab!G44)-1</f>
        <v>8.5008405818288058E-2</v>
      </c>
      <c r="F744" s="179">
        <f>rentab!H44-rentab!G44</f>
        <v>11.629999999999995</v>
      </c>
      <c r="G744" s="179" t="str">
        <f>rentab!J44</f>
        <v>108,44 €</v>
      </c>
      <c r="H744" s="138">
        <f>(rentab!J44/rentab!I44)-1</f>
        <v>8.7881219903691798E-2</v>
      </c>
      <c r="I744" s="179">
        <f>rentab!J44-rentab!I44</f>
        <v>8.7599999999999909</v>
      </c>
    </row>
    <row r="745" spans="1:10" ht="12.75" customHeight="1" x14ac:dyDescent="0.35">
      <c r="B745" s="130" t="s">
        <v>32</v>
      </c>
      <c r="C745" s="130"/>
      <c r="D745" s="181" t="str">
        <f>rentab!H29</f>
        <v>128,89 €</v>
      </c>
      <c r="E745" s="132">
        <f>(rentab!H29/rentab!G29)-1</f>
        <v>5.3453208009807796E-2</v>
      </c>
      <c r="F745" s="181">
        <f>rentab!H29-rentab!G29</f>
        <v>6.539999999999992</v>
      </c>
      <c r="G745" s="181" t="str">
        <f>rentab!J29</f>
        <v>92,06 €</v>
      </c>
      <c r="H745" s="132">
        <f>(rentab!J29/rentab!I29)-1</f>
        <v>6.5139419183154024E-2</v>
      </c>
      <c r="I745" s="181">
        <f>rentab!J29-rentab!I29</f>
        <v>5.6299999999999955</v>
      </c>
    </row>
    <row r="746" spans="1:10" ht="12.75" customHeight="1" x14ac:dyDescent="0.35">
      <c r="B746" s="134"/>
      <c r="C746" s="134"/>
      <c r="D746" s="226"/>
      <c r="E746" s="226"/>
      <c r="F746" s="226"/>
      <c r="G746" s="226"/>
      <c r="H746" s="134"/>
      <c r="I746" s="134"/>
    </row>
    <row r="747" spans="1:10" ht="12.75" customHeight="1" x14ac:dyDescent="0.35">
      <c r="B747" s="134"/>
      <c r="C747" s="134"/>
      <c r="D747" s="134"/>
      <c r="E747" s="134"/>
      <c r="F747" s="134"/>
      <c r="G747" s="134"/>
      <c r="H747" s="134"/>
      <c r="I747" s="134"/>
    </row>
    <row r="748" spans="1:10" ht="12.75" customHeight="1" x14ac:dyDescent="0.35">
      <c r="B748" s="155" t="s">
        <v>250</v>
      </c>
      <c r="C748" s="162"/>
      <c r="D748" s="153" t="s">
        <v>247</v>
      </c>
      <c r="E748" s="154" t="s">
        <v>110</v>
      </c>
      <c r="F748" s="154" t="s">
        <v>248</v>
      </c>
      <c r="G748" s="153" t="s">
        <v>249</v>
      </c>
      <c r="H748" s="154" t="s">
        <v>110</v>
      </c>
      <c r="I748" s="154" t="s">
        <v>248</v>
      </c>
    </row>
    <row r="749" spans="1:10" ht="12.75" customHeight="1" x14ac:dyDescent="0.35">
      <c r="B749" s="122" t="s">
        <v>119</v>
      </c>
      <c r="C749" s="134"/>
      <c r="D749" s="180" t="str">
        <f>rentab!H32</f>
        <v>108,11 €</v>
      </c>
      <c r="E749" s="124">
        <f>(rentab!H32/rentab!G32)-1</f>
        <v>0.1259112684857322</v>
      </c>
      <c r="F749" s="180">
        <f>rentab!H32-rentab!G32</f>
        <v>12.090000000000003</v>
      </c>
      <c r="G749" s="180" t="str">
        <f>rentab!J32</f>
        <v>70,34 €</v>
      </c>
      <c r="H749" s="124">
        <f>(rentab!J32/rentab!I32)-1</f>
        <v>0.19952251023192358</v>
      </c>
      <c r="I749" s="180">
        <f>rentab!J32-rentab!I32</f>
        <v>11.700000000000003</v>
      </c>
    </row>
    <row r="750" spans="1:10" ht="12.75" customHeight="1" x14ac:dyDescent="0.35">
      <c r="B750" s="136" t="s">
        <v>120</v>
      </c>
      <c r="C750" s="136"/>
      <c r="D750" s="179" t="str">
        <f>rentab!H33</f>
        <v>125,06 €</v>
      </c>
      <c r="E750" s="138">
        <f>(rentab!H33/rentab!G33)-1</f>
        <v>4.6593830334189512E-3</v>
      </c>
      <c r="F750" s="179">
        <f>rentab!H33-rentab!G33</f>
        <v>0.57999999999999829</v>
      </c>
      <c r="G750" s="179" t="str">
        <f>rentab!J33</f>
        <v>84,05 €</v>
      </c>
      <c r="H750" s="138">
        <f>(rentab!J33/rentab!I33)-1</f>
        <v>2.60009765625E-2</v>
      </c>
      <c r="I750" s="179">
        <f>rentab!J33-rentab!I33</f>
        <v>2.1299999999999955</v>
      </c>
    </row>
    <row r="751" spans="1:10" ht="12.75" customHeight="1" x14ac:dyDescent="0.35">
      <c r="B751" s="122" t="s">
        <v>121</v>
      </c>
      <c r="C751" s="122"/>
      <c r="D751" s="180" t="str">
        <f>rentab!H34</f>
        <v>86,54 €</v>
      </c>
      <c r="E751" s="124">
        <f>(rentab!H34/rentab!G34)-1</f>
        <v>8.8598740965259992E-3</v>
      </c>
      <c r="F751" s="180">
        <f>rentab!H34-rentab!G34</f>
        <v>0.76000000000000512</v>
      </c>
      <c r="G751" s="180" t="str">
        <f>rentab!J34</f>
        <v>50,13 €</v>
      </c>
      <c r="H751" s="124">
        <f>(rentab!J34/rentab!I34)-1</f>
        <v>5.2487927776611487E-2</v>
      </c>
      <c r="I751" s="180">
        <f>rentab!J34-rentab!I34</f>
        <v>2.5</v>
      </c>
    </row>
    <row r="752" spans="1:10" ht="12.75" customHeight="1" x14ac:dyDescent="0.35">
      <c r="B752" s="136" t="s">
        <v>122</v>
      </c>
      <c r="C752" s="136"/>
      <c r="D752" s="179" t="str">
        <f>rentab!H35</f>
        <v>97,52 €</v>
      </c>
      <c r="E752" s="138">
        <f>(rentab!H35/rentab!G35)-1</f>
        <v>4.4334975369458185E-2</v>
      </c>
      <c r="F752" s="179">
        <f>rentab!H35-rentab!G35</f>
        <v>4.1400000000000006</v>
      </c>
      <c r="G752" s="179" t="str">
        <f>rentab!J35</f>
        <v>59,80 €</v>
      </c>
      <c r="H752" s="138">
        <f>(rentab!J35/rentab!I35)-1</f>
        <v>6.7475901463762922E-2</v>
      </c>
      <c r="I752" s="179">
        <f>rentab!J35-rentab!I35</f>
        <v>3.779999999999994</v>
      </c>
    </row>
    <row r="753" spans="1:10" ht="12.75" customHeight="1" x14ac:dyDescent="0.35">
      <c r="B753" s="122" t="s">
        <v>123</v>
      </c>
      <c r="C753" s="122"/>
      <c r="D753" s="180" t="str">
        <f>rentab!H36</f>
        <v>118,56 €</v>
      </c>
      <c r="E753" s="124">
        <f>(rentab!H36/rentab!G36)-1</f>
        <v>7.3815777556380802E-2</v>
      </c>
      <c r="F753" s="180">
        <f>rentab!H36-rentab!G36</f>
        <v>8.1500000000000057</v>
      </c>
      <c r="G753" s="180" t="str">
        <f>rentab!J36</f>
        <v>73,86 €</v>
      </c>
      <c r="H753" s="124">
        <f>(rentab!J36/rentab!I36)-1</f>
        <v>7.3546511627907041E-2</v>
      </c>
      <c r="I753" s="180">
        <f>rentab!J36-rentab!I36</f>
        <v>5.0600000000000023</v>
      </c>
    </row>
    <row r="754" spans="1:10" ht="12.75" customHeight="1" x14ac:dyDescent="0.35">
      <c r="B754" s="136" t="s">
        <v>124</v>
      </c>
      <c r="C754" s="136"/>
      <c r="D754" s="179" t="str">
        <f>rentab!H37</f>
        <v>67,82 €</v>
      </c>
      <c r="E754" s="138">
        <f>(rentab!H37/rentab!G37)-1</f>
        <v>5.5071561916614664E-2</v>
      </c>
      <c r="F754" s="179">
        <f>rentab!H37-rentab!G37</f>
        <v>3.539999999999992</v>
      </c>
      <c r="G754" s="179" t="str">
        <f>rentab!J37</f>
        <v>29,01 €</v>
      </c>
      <c r="H754" s="138">
        <f>(rentab!J37/rentab!I37)-1</f>
        <v>0.10725190839694676</v>
      </c>
      <c r="I754" s="179">
        <f>rentab!J37-rentab!I37</f>
        <v>2.8100000000000023</v>
      </c>
    </row>
    <row r="755" spans="1:10" ht="15" x14ac:dyDescent="0.35">
      <c r="B755" s="122" t="s">
        <v>125</v>
      </c>
      <c r="C755" s="122"/>
      <c r="D755" s="180" t="str">
        <f>rentab!H38</f>
        <v>146,40 €</v>
      </c>
      <c r="E755" s="124">
        <f>(rentab!H38/rentab!G38)-1</f>
        <v>8.0283353010625724E-2</v>
      </c>
      <c r="F755" s="180">
        <f>rentab!H38-rentab!G38</f>
        <v>10.879999999999995</v>
      </c>
      <c r="G755" s="180" t="str">
        <f>rentab!J38</f>
        <v>112,89 €</v>
      </c>
      <c r="H755" s="124">
        <f>(rentab!J38/rentab!I38)-1</f>
        <v>7.5552591463414753E-2</v>
      </c>
      <c r="I755" s="180">
        <f>rentab!J38-rentab!I38</f>
        <v>7.9300000000000068</v>
      </c>
    </row>
    <row r="756" spans="1:10" ht="15" x14ac:dyDescent="0.35">
      <c r="B756" s="136" t="s">
        <v>126</v>
      </c>
      <c r="C756" s="136"/>
      <c r="D756" s="179" t="str">
        <f>rentab!H39</f>
        <v>123,14 €</v>
      </c>
      <c r="E756" s="138">
        <f>(rentab!H39/rentab!G39)-1</f>
        <v>2.6252187682306971E-2</v>
      </c>
      <c r="F756" s="179">
        <f>rentab!H39-rentab!G39</f>
        <v>3.1500000000000057</v>
      </c>
      <c r="G756" s="179" t="str">
        <f>rentab!J39</f>
        <v>86,02 €</v>
      </c>
      <c r="H756" s="138">
        <f>(rentab!J39/rentab!I39)-1</f>
        <v>1.5344664778092598E-2</v>
      </c>
      <c r="I756" s="179">
        <f>rentab!J39-rentab!I39</f>
        <v>1.2999999999999972</v>
      </c>
    </row>
    <row r="757" spans="1:10" ht="12.75" customHeight="1" x14ac:dyDescent="0.35">
      <c r="B757" s="130"/>
      <c r="C757" s="130"/>
      <c r="D757" s="131"/>
      <c r="E757" s="132"/>
      <c r="F757" s="132"/>
      <c r="G757" s="131"/>
      <c r="H757" s="132"/>
      <c r="I757" s="132"/>
    </row>
    <row r="758" spans="1:10" x14ac:dyDescent="0.35">
      <c r="B758" s="8"/>
    </row>
    <row r="759" spans="1:10" ht="11.25" customHeight="1" x14ac:dyDescent="0.35">
      <c r="B759" s="8"/>
    </row>
    <row r="760" spans="1:10" ht="11.25" customHeight="1" x14ac:dyDescent="0.35">
      <c r="B760" s="152"/>
    </row>
    <row r="761" spans="1:10" ht="11.25" customHeight="1" x14ac:dyDescent="0.35">
      <c r="B761" s="152"/>
    </row>
    <row r="762" spans="1:10" ht="11.25" customHeight="1" x14ac:dyDescent="0.35">
      <c r="B762" s="328" t="s">
        <v>353</v>
      </c>
    </row>
    <row r="763" spans="1:10" ht="16.5" customHeight="1" x14ac:dyDescent="0.35">
      <c r="B763" s="8"/>
    </row>
    <row r="764" spans="1:10" x14ac:dyDescent="0.35">
      <c r="A764" s="440">
        <f ca="1">TODAY()</f>
        <v>45982</v>
      </c>
      <c r="B764" s="440"/>
      <c r="C764" s="441" t="s">
        <v>137</v>
      </c>
      <c r="D764" s="441"/>
      <c r="E764" s="442" t="str">
        <f>$B$6</f>
        <v>OCTUBRE 25</v>
      </c>
      <c r="F764" s="442"/>
      <c r="G764" s="441" t="str">
        <f>$G$71</f>
        <v>OFICINA DEL DATO. E. P. TURISMO ANDALUZ</v>
      </c>
      <c r="H764" s="441"/>
      <c r="I764" s="441"/>
      <c r="J764" s="314">
        <v>20</v>
      </c>
    </row>
    <row r="765" spans="1:10" x14ac:dyDescent="0.35">
      <c r="A765" s="317" t="s">
        <v>258</v>
      </c>
      <c r="B765" s="317"/>
      <c r="C765" s="318"/>
      <c r="D765" s="318"/>
      <c r="E765" s="319"/>
      <c r="F765" s="319"/>
      <c r="G765" s="318"/>
      <c r="H765" s="318"/>
      <c r="I765" s="443" t="str">
        <f>$B$15</f>
        <v>ENE-OCT 25</v>
      </c>
      <c r="J765" s="443"/>
    </row>
    <row r="766" spans="1:10" ht="15" x14ac:dyDescent="0.35">
      <c r="A766" s="140"/>
      <c r="B766" s="140"/>
      <c r="C766" s="141"/>
      <c r="D766" s="141"/>
      <c r="E766" s="142"/>
      <c r="F766" s="142"/>
      <c r="G766" s="141"/>
      <c r="H766" s="141"/>
      <c r="I766" s="161"/>
      <c r="J766" s="161"/>
    </row>
    <row r="768" spans="1:10" ht="26" x14ac:dyDescent="0.35">
      <c r="A768" s="316" t="s">
        <v>349</v>
      </c>
      <c r="B768" s="325"/>
      <c r="C768" s="325"/>
      <c r="D768" s="325"/>
      <c r="E768" s="325"/>
      <c r="F768" s="325"/>
      <c r="G768" s="325"/>
      <c r="H768" s="325"/>
      <c r="I768" s="325"/>
      <c r="J768" s="325"/>
    </row>
    <row r="770" spans="2:15" x14ac:dyDescent="0.35">
      <c r="K770" s="236"/>
    </row>
    <row r="773" spans="2:15" x14ac:dyDescent="0.35">
      <c r="B773" s="8"/>
    </row>
    <row r="774" spans="2:15" x14ac:dyDescent="0.35">
      <c r="B774" s="8"/>
    </row>
    <row r="776" spans="2:15" ht="15" x14ac:dyDescent="0.45">
      <c r="B776" s="218" t="s">
        <v>141</v>
      </c>
      <c r="C776" s="303"/>
      <c r="D776" s="296" t="s">
        <v>407</v>
      </c>
      <c r="E776" s="296"/>
      <c r="F776" s="296" t="s">
        <v>410</v>
      </c>
      <c r="G776" s="296"/>
      <c r="H776" s="296" t="s">
        <v>426</v>
      </c>
      <c r="I776" s="445" t="s">
        <v>411</v>
      </c>
      <c r="J776" s="445"/>
    </row>
    <row r="777" spans="2:15" ht="15" x14ac:dyDescent="0.45">
      <c r="B777" s="218" t="s">
        <v>286</v>
      </c>
      <c r="C777" s="219" t="s">
        <v>262</v>
      </c>
      <c r="D777" s="219" t="s">
        <v>211</v>
      </c>
      <c r="E777" s="219" t="s">
        <v>262</v>
      </c>
      <c r="F777" s="219" t="s">
        <v>211</v>
      </c>
      <c r="G777" s="219" t="s">
        <v>262</v>
      </c>
      <c r="H777" s="219" t="s">
        <v>211</v>
      </c>
      <c r="I777" s="219" t="s">
        <v>262</v>
      </c>
      <c r="J777" s="219" t="s">
        <v>260</v>
      </c>
    </row>
    <row r="778" spans="2:15" ht="15" x14ac:dyDescent="0.45">
      <c r="B778" s="199" t="s">
        <v>127</v>
      </c>
      <c r="C778" s="200">
        <v>3131.9194287496898</v>
      </c>
      <c r="D778" s="201">
        <v>2.077733892592363</v>
      </c>
      <c r="E778" s="200">
        <v>2663.3372637426751</v>
      </c>
      <c r="F778" s="201">
        <v>5.8769686425482774</v>
      </c>
      <c r="G778" s="200">
        <v>2450.9510781886124</v>
      </c>
      <c r="H778" s="201">
        <v>7.728099494604578</v>
      </c>
      <c r="I778" s="202">
        <v>57100.041692492363</v>
      </c>
      <c r="J778" s="201">
        <v>0.8774275004393095</v>
      </c>
      <c r="L778" s="423"/>
      <c r="M778" s="286"/>
      <c r="N778" s="423"/>
      <c r="O778" s="286"/>
    </row>
    <row r="779" spans="2:15" ht="15" x14ac:dyDescent="0.45">
      <c r="B779" s="203" t="s">
        <v>119</v>
      </c>
      <c r="C779" s="204">
        <v>127.85474684744854</v>
      </c>
      <c r="D779" s="205">
        <v>3.3553861212641038</v>
      </c>
      <c r="E779" s="204">
        <v>124.80242851615607</v>
      </c>
      <c r="F779" s="205">
        <v>3.8721835340458313</v>
      </c>
      <c r="G779" s="204">
        <v>97.601492668942441</v>
      </c>
      <c r="H779" s="205">
        <v>7.3487600846265337</v>
      </c>
      <c r="I779" s="206">
        <v>5300.4731753636052</v>
      </c>
      <c r="J779" s="205">
        <v>3.1641347717853874</v>
      </c>
      <c r="L779" s="423"/>
      <c r="M779" s="286"/>
      <c r="N779" s="423"/>
      <c r="O779" s="286"/>
    </row>
    <row r="780" spans="2:15" ht="15" x14ac:dyDescent="0.45">
      <c r="B780" s="207" t="s">
        <v>120</v>
      </c>
      <c r="C780" s="208">
        <v>371.84449872659502</v>
      </c>
      <c r="D780" s="209">
        <v>8.8677987582109665</v>
      </c>
      <c r="E780" s="208">
        <v>280.2816323455886</v>
      </c>
      <c r="F780" s="209">
        <v>14.114680899944048</v>
      </c>
      <c r="G780" s="208">
        <v>248.28230613216587</v>
      </c>
      <c r="H780" s="209">
        <v>10.073242330086259</v>
      </c>
      <c r="I780" s="210">
        <v>8698.6951310721834</v>
      </c>
      <c r="J780" s="209">
        <v>2.9227723351330281</v>
      </c>
      <c r="L780" s="423"/>
      <c r="M780" s="286"/>
      <c r="N780" s="423"/>
      <c r="O780" s="286"/>
    </row>
    <row r="781" spans="2:15" ht="15" x14ac:dyDescent="0.45">
      <c r="B781" s="203" t="s">
        <v>121</v>
      </c>
      <c r="C781" s="204">
        <v>157.55936034859178</v>
      </c>
      <c r="D781" s="205">
        <v>-4.8295972041969293</v>
      </c>
      <c r="E781" s="204">
        <v>145.35201907760637</v>
      </c>
      <c r="F781" s="205">
        <v>-0.53987650446734392</v>
      </c>
      <c r="G781" s="204">
        <v>125.66961772405564</v>
      </c>
      <c r="H781" s="205">
        <v>-5.5882308170390615</v>
      </c>
      <c r="I781" s="206">
        <v>1974.2713794261981</v>
      </c>
      <c r="J781" s="205">
        <v>-1.2758181791443501</v>
      </c>
      <c r="L781" s="423"/>
      <c r="M781" s="286"/>
      <c r="N781" s="423"/>
      <c r="O781" s="286"/>
    </row>
    <row r="782" spans="2:15" ht="15" x14ac:dyDescent="0.45">
      <c r="B782" s="207" t="s">
        <v>122</v>
      </c>
      <c r="C782" s="208">
        <v>426.32171394955157</v>
      </c>
      <c r="D782" s="209">
        <v>-0.10621195019587049</v>
      </c>
      <c r="E782" s="208">
        <v>422.26764239809319</v>
      </c>
      <c r="F782" s="209">
        <v>10.095410053550964</v>
      </c>
      <c r="G782" s="208">
        <v>410.02436708519002</v>
      </c>
      <c r="H782" s="209">
        <v>10.349752154434725</v>
      </c>
      <c r="I782" s="210">
        <v>6110.8423563476445</v>
      </c>
      <c r="J782" s="209">
        <v>2.6799184982980284</v>
      </c>
      <c r="L782" s="423"/>
      <c r="M782" s="286"/>
      <c r="N782" s="423"/>
      <c r="O782" s="286"/>
    </row>
    <row r="783" spans="2:15" ht="15" x14ac:dyDescent="0.45">
      <c r="B783" s="203" t="s">
        <v>123</v>
      </c>
      <c r="C783" s="204">
        <v>99.046093295588477</v>
      </c>
      <c r="D783" s="205">
        <v>-10.051316548678216</v>
      </c>
      <c r="E783" s="204">
        <v>64.58670314676759</v>
      </c>
      <c r="F783" s="205">
        <v>-4.7941403222813079</v>
      </c>
      <c r="G783" s="204">
        <v>67.377207165713443</v>
      </c>
      <c r="H783" s="205">
        <v>23.78916968107707</v>
      </c>
      <c r="I783" s="206">
        <v>3981.2517964423564</v>
      </c>
      <c r="J783" s="205">
        <v>-0.97280303509096333</v>
      </c>
      <c r="L783" s="423"/>
      <c r="M783" s="286"/>
      <c r="N783" s="423"/>
      <c r="O783" s="286"/>
    </row>
    <row r="784" spans="2:15" ht="15" x14ac:dyDescent="0.45">
      <c r="B784" s="207" t="s">
        <v>124</v>
      </c>
      <c r="C784" s="208">
        <v>82.929589371378171</v>
      </c>
      <c r="D784" s="209">
        <v>-4.9354165514092188</v>
      </c>
      <c r="E784" s="208">
        <v>73.955657024795784</v>
      </c>
      <c r="F784" s="209">
        <v>0.48732560402704905</v>
      </c>
      <c r="G784" s="208">
        <v>54.865533791551798</v>
      </c>
      <c r="H784" s="209">
        <v>-5.4384898716812984</v>
      </c>
      <c r="I784" s="210">
        <v>1061.5032463961741</v>
      </c>
      <c r="J784" s="209">
        <v>0.54789640010022289</v>
      </c>
      <c r="L784" s="423"/>
      <c r="M784" s="286"/>
      <c r="N784" s="423"/>
      <c r="O784" s="286"/>
    </row>
    <row r="785" spans="2:15" ht="15" x14ac:dyDescent="0.45">
      <c r="B785" s="203" t="s">
        <v>125</v>
      </c>
      <c r="C785" s="204">
        <v>1238.2162256048302</v>
      </c>
      <c r="D785" s="205">
        <v>6.0825968052979107</v>
      </c>
      <c r="E785" s="204">
        <v>964.84602490958321</v>
      </c>
      <c r="F785" s="205">
        <v>7.8887690453600072</v>
      </c>
      <c r="G785" s="204">
        <v>923.04768397156215</v>
      </c>
      <c r="H785" s="205">
        <v>9.5631568668172804</v>
      </c>
      <c r="I785" s="206">
        <v>22183.745250514414</v>
      </c>
      <c r="J785" s="205">
        <v>0.60993090250835991</v>
      </c>
      <c r="L785" s="423"/>
      <c r="M785" s="286"/>
      <c r="N785" s="423"/>
      <c r="O785" s="286"/>
    </row>
    <row r="786" spans="2:15" ht="15.5" thickBot="1" x14ac:dyDescent="0.5">
      <c r="B786" s="211" t="s">
        <v>126</v>
      </c>
      <c r="C786" s="212">
        <v>628.14720060570642</v>
      </c>
      <c r="D786" s="213">
        <v>-2.7655479679656025</v>
      </c>
      <c r="E786" s="212">
        <v>587.24515632408441</v>
      </c>
      <c r="F786" s="213">
        <v>0.50095261896508703</v>
      </c>
      <c r="G786" s="212">
        <v>524.08286964943125</v>
      </c>
      <c r="H786" s="213">
        <v>5.0179984509151012</v>
      </c>
      <c r="I786" s="214">
        <v>7789.2583569297904</v>
      </c>
      <c r="J786" s="213">
        <v>-1.8656207460738372</v>
      </c>
      <c r="L786" s="423"/>
      <c r="M786" s="286"/>
      <c r="N786" s="423"/>
      <c r="O786" s="286"/>
    </row>
    <row r="787" spans="2:15" ht="15" x14ac:dyDescent="0.35">
      <c r="B787" s="133"/>
      <c r="C787" s="133"/>
      <c r="D787" s="133"/>
      <c r="E787" s="133"/>
      <c r="F787" s="133"/>
      <c r="G787" s="133"/>
      <c r="H787" s="133"/>
      <c r="I787" s="133"/>
      <c r="J787" s="133"/>
    </row>
    <row r="788" spans="2:15" ht="15" x14ac:dyDescent="0.45">
      <c r="B788" s="283" t="s">
        <v>287</v>
      </c>
      <c r="C788" s="296"/>
      <c r="D788" s="296" t="str">
        <f>(D776)</f>
        <v>Nov.25</v>
      </c>
      <c r="E788" s="296"/>
      <c r="F788" s="296" t="str">
        <f>(F776)</f>
        <v>Dic.25</v>
      </c>
      <c r="G788" s="296"/>
      <c r="H788" s="296" t="str">
        <f>(H776)</f>
        <v>Ene.26</v>
      </c>
      <c r="I788" s="445" t="str">
        <f>(I776)</f>
        <v>Acumulado Ene25-Dic25</v>
      </c>
      <c r="J788" s="445"/>
    </row>
    <row r="789" spans="2:15" ht="15" x14ac:dyDescent="0.45">
      <c r="B789" s="218" t="s">
        <v>260</v>
      </c>
      <c r="C789" s="219" t="s">
        <v>262</v>
      </c>
      <c r="D789" s="219" t="s">
        <v>210</v>
      </c>
      <c r="E789" s="219" t="s">
        <v>262</v>
      </c>
      <c r="F789" s="219" t="s">
        <v>210</v>
      </c>
      <c r="G789" s="219" t="s">
        <v>262</v>
      </c>
      <c r="H789" s="219" t="s">
        <v>210</v>
      </c>
      <c r="I789" s="219" t="s">
        <v>262</v>
      </c>
      <c r="J789" s="219" t="s">
        <v>210</v>
      </c>
      <c r="K789" s="287"/>
      <c r="L789" s="287"/>
      <c r="M789" s="286"/>
    </row>
    <row r="790" spans="2:15" ht="15" x14ac:dyDescent="0.45">
      <c r="B790" s="199" t="s">
        <v>127</v>
      </c>
      <c r="C790" s="200">
        <v>48.057034041136667</v>
      </c>
      <c r="D790" s="201">
        <v>0.25703404113667006</v>
      </c>
      <c r="E790" s="200">
        <v>41.925954337154373</v>
      </c>
      <c r="F790" s="201">
        <v>0.8359543371543694</v>
      </c>
      <c r="G790" s="200">
        <v>41.122079640025326</v>
      </c>
      <c r="H790" s="201">
        <v>1.2120796400253298</v>
      </c>
      <c r="I790" s="202">
        <v>56.956152484427328</v>
      </c>
      <c r="J790" s="201">
        <v>0.19684122856822484</v>
      </c>
      <c r="K790" s="287"/>
      <c r="L790" s="287"/>
      <c r="M790" s="286"/>
    </row>
    <row r="791" spans="2:15" ht="15" x14ac:dyDescent="0.45">
      <c r="B791" s="203" t="s">
        <v>119</v>
      </c>
      <c r="C791" s="204">
        <v>29.03342106977874</v>
      </c>
      <c r="D791" s="205">
        <v>-1.3565789302212607</v>
      </c>
      <c r="E791" s="204">
        <v>26.436637565872012</v>
      </c>
      <c r="F791" s="205">
        <v>-0.68336243412798936</v>
      </c>
      <c r="G791" s="204">
        <v>25.92339760976099</v>
      </c>
      <c r="H791" s="205">
        <v>-1.1066023902390114</v>
      </c>
      <c r="I791" s="206">
        <v>49.642318515771706</v>
      </c>
      <c r="J791" s="205">
        <v>1.7638554160321576</v>
      </c>
      <c r="K791" s="287"/>
      <c r="L791" s="287"/>
      <c r="M791" s="286"/>
    </row>
    <row r="792" spans="2:15" ht="15" x14ac:dyDescent="0.45">
      <c r="B792" s="207" t="s">
        <v>120</v>
      </c>
      <c r="C792" s="208">
        <v>44.530773266091039</v>
      </c>
      <c r="D792" s="209">
        <v>3.4907732660910398</v>
      </c>
      <c r="E792" s="208">
        <v>35.509873635362979</v>
      </c>
      <c r="F792" s="209">
        <v>4.2398736353629793</v>
      </c>
      <c r="G792" s="208">
        <v>36.368984797756561</v>
      </c>
      <c r="H792" s="209">
        <v>2.6389847977565637</v>
      </c>
      <c r="I792" s="210">
        <v>57.360492939648566</v>
      </c>
      <c r="J792" s="209">
        <v>2.4505802591154762</v>
      </c>
      <c r="K792" s="287"/>
      <c r="L792" s="287"/>
      <c r="M792" s="286"/>
    </row>
    <row r="793" spans="2:15" ht="15" x14ac:dyDescent="0.45">
      <c r="B793" s="203" t="s">
        <v>121</v>
      </c>
      <c r="C793" s="204">
        <v>46.540420690270039</v>
      </c>
      <c r="D793" s="205">
        <v>-1.0595793097299619</v>
      </c>
      <c r="E793" s="204">
        <v>41.835053949160802</v>
      </c>
      <c r="F793" s="205">
        <v>0.83505394916080178</v>
      </c>
      <c r="G793" s="204">
        <v>37.605410738391697</v>
      </c>
      <c r="H793" s="205">
        <v>-1.2945892616083015</v>
      </c>
      <c r="I793" s="206">
        <v>48.20239488142817</v>
      </c>
      <c r="J793" s="205">
        <v>0.7653746983848535</v>
      </c>
      <c r="K793" s="287"/>
      <c r="L793" s="287"/>
      <c r="M793" s="286"/>
    </row>
    <row r="794" spans="2:15" ht="15" x14ac:dyDescent="0.45">
      <c r="B794" s="207" t="s">
        <v>122</v>
      </c>
      <c r="C794" s="208">
        <v>48.549386409058734</v>
      </c>
      <c r="D794" s="209">
        <v>-0.33061359094126885</v>
      </c>
      <c r="E794" s="208">
        <v>43.811828129778263</v>
      </c>
      <c r="F794" s="209">
        <v>-9.817187022173357E-2</v>
      </c>
      <c r="G794" s="208">
        <v>43.653624350608659</v>
      </c>
      <c r="H794" s="209">
        <v>0.61362435060866005</v>
      </c>
      <c r="I794" s="210">
        <v>52.464416510493962</v>
      </c>
      <c r="J794" s="209">
        <v>0.54675074888297814</v>
      </c>
      <c r="K794" s="287"/>
      <c r="L794" s="287"/>
      <c r="M794" s="286"/>
    </row>
    <row r="795" spans="2:15" ht="15" x14ac:dyDescent="0.45">
      <c r="B795" s="203" t="s">
        <v>123</v>
      </c>
      <c r="C795" s="204">
        <v>40.917969832340688</v>
      </c>
      <c r="D795" s="205">
        <v>2.5179698323406896</v>
      </c>
      <c r="E795" s="204">
        <v>28.867586692212452</v>
      </c>
      <c r="F795" s="205">
        <v>-1.3224133077875493</v>
      </c>
      <c r="G795" s="204">
        <v>31.313830207396165</v>
      </c>
      <c r="H795" s="205">
        <v>3.7838302073961643</v>
      </c>
      <c r="I795" s="206">
        <v>55.501441140364044</v>
      </c>
      <c r="J795" s="205">
        <v>0.72445032119559727</v>
      </c>
      <c r="K795" s="287"/>
      <c r="L795" s="287"/>
      <c r="M795" s="286"/>
    </row>
    <row r="796" spans="2:15" ht="15" x14ac:dyDescent="0.45">
      <c r="B796" s="207" t="s">
        <v>124</v>
      </c>
      <c r="C796" s="208">
        <v>33.269111870096914</v>
      </c>
      <c r="D796" s="209">
        <v>-1.5808881299030872</v>
      </c>
      <c r="E796" s="208">
        <v>30.227215532734384</v>
      </c>
      <c r="F796" s="209">
        <v>0.13721553273438403</v>
      </c>
      <c r="G796" s="208">
        <v>24.877191667249139</v>
      </c>
      <c r="H796" s="209">
        <v>-1.5528083327508604</v>
      </c>
      <c r="I796" s="210">
        <v>35.47785981993151</v>
      </c>
      <c r="J796" s="209">
        <v>0.53675819094908661</v>
      </c>
      <c r="K796" s="287"/>
      <c r="L796" s="287"/>
      <c r="M796" s="286"/>
    </row>
    <row r="797" spans="2:15" ht="15" x14ac:dyDescent="0.45">
      <c r="B797" s="203" t="s">
        <v>125</v>
      </c>
      <c r="C797" s="204">
        <v>50.572865361042055</v>
      </c>
      <c r="D797" s="205">
        <v>0.76286536104205283</v>
      </c>
      <c r="E797" s="204">
        <v>43.95382696406039</v>
      </c>
      <c r="F797" s="205">
        <v>0.84382696406039059</v>
      </c>
      <c r="G797" s="204">
        <v>44.322116677446189</v>
      </c>
      <c r="H797" s="205">
        <v>1.5721166774461892</v>
      </c>
      <c r="I797" s="206">
        <v>63.114783330457144</v>
      </c>
      <c r="J797" s="205">
        <v>-0.81949514173066262</v>
      </c>
      <c r="K797" s="287"/>
      <c r="L797" s="287"/>
      <c r="M797" s="286"/>
    </row>
    <row r="798" spans="2:15" ht="15.5" thickBot="1" x14ac:dyDescent="0.5">
      <c r="B798" s="211" t="s">
        <v>126</v>
      </c>
      <c r="C798" s="212">
        <v>57.876847029699867</v>
      </c>
      <c r="D798" s="213">
        <v>-2.2031529703001311</v>
      </c>
      <c r="E798" s="212">
        <v>52.606690694661182</v>
      </c>
      <c r="F798" s="213">
        <v>0.22669069466117975</v>
      </c>
      <c r="G798" s="212">
        <v>47.246279214226803</v>
      </c>
      <c r="H798" s="213">
        <v>1.8562792142268023</v>
      </c>
      <c r="I798" s="214">
        <v>58.835028225897751</v>
      </c>
      <c r="J798" s="213">
        <v>-2.299870874026432</v>
      </c>
    </row>
    <row r="799" spans="2:15" ht="15" x14ac:dyDescent="0.45">
      <c r="B799" s="152"/>
      <c r="C799" s="208"/>
      <c r="D799" s="209"/>
      <c r="E799" s="208"/>
      <c r="F799" s="209"/>
      <c r="G799" s="208"/>
      <c r="H799" s="209"/>
      <c r="I799" s="210"/>
      <c r="J799" s="209"/>
    </row>
    <row r="800" spans="2:15" ht="21" customHeight="1" x14ac:dyDescent="0.35">
      <c r="B800" s="328" t="s">
        <v>353</v>
      </c>
    </row>
    <row r="801" spans="1:10" x14ac:dyDescent="0.35">
      <c r="A801" s="440">
        <f ca="1">TODAY()</f>
        <v>45982</v>
      </c>
      <c r="B801" s="440"/>
      <c r="C801" s="441" t="s">
        <v>137</v>
      </c>
      <c r="D801" s="441"/>
      <c r="E801" s="442" t="str">
        <f>$B$6</f>
        <v>OCTUBRE 25</v>
      </c>
      <c r="F801" s="442"/>
      <c r="G801" s="441" t="str">
        <f>$G$71</f>
        <v>OFICINA DEL DATO. E. P. TURISMO ANDALUZ</v>
      </c>
      <c r="H801" s="441"/>
      <c r="I801" s="441"/>
      <c r="J801" s="314">
        <v>21</v>
      </c>
    </row>
    <row r="802" spans="1:10" x14ac:dyDescent="0.35">
      <c r="A802" s="317" t="s">
        <v>258</v>
      </c>
      <c r="B802" s="317"/>
      <c r="C802" s="318"/>
      <c r="D802" s="318"/>
      <c r="E802" s="319"/>
      <c r="F802" s="319"/>
      <c r="G802" s="318"/>
      <c r="H802" s="318"/>
      <c r="I802" s="443" t="s">
        <v>264</v>
      </c>
      <c r="J802" s="443"/>
    </row>
    <row r="803" spans="1:10" x14ac:dyDescent="0.35">
      <c r="A803" s="220"/>
      <c r="B803" s="12"/>
      <c r="C803" s="220"/>
      <c r="D803" s="220"/>
      <c r="E803" s="220"/>
      <c r="F803" s="220"/>
      <c r="G803" s="220"/>
      <c r="H803" s="220"/>
      <c r="I803" s="220"/>
      <c r="J803" s="220"/>
    </row>
    <row r="804" spans="1:10" x14ac:dyDescent="0.35">
      <c r="A804" s="220"/>
      <c r="B804" s="12"/>
      <c r="C804" s="220"/>
      <c r="D804" s="220"/>
      <c r="E804" s="220"/>
      <c r="F804" s="220"/>
      <c r="G804" s="220"/>
      <c r="H804" s="220"/>
      <c r="I804" s="220"/>
      <c r="J804" s="220"/>
    </row>
    <row r="805" spans="1:10" x14ac:dyDescent="0.35">
      <c r="A805" s="220"/>
      <c r="B805" s="12"/>
      <c r="C805" s="220"/>
      <c r="D805" s="220"/>
      <c r="E805" s="220"/>
      <c r="F805" s="220"/>
      <c r="G805" s="220"/>
      <c r="H805" s="220"/>
      <c r="I805" s="220"/>
      <c r="J805" s="220"/>
    </row>
    <row r="806" spans="1:10" x14ac:dyDescent="0.35">
      <c r="A806" s="220"/>
      <c r="B806" s="12"/>
      <c r="C806" s="220"/>
      <c r="D806" s="220"/>
      <c r="E806" s="220"/>
      <c r="F806" s="220"/>
      <c r="G806" s="220"/>
      <c r="H806" s="220"/>
      <c r="I806" s="220"/>
      <c r="J806" s="220"/>
    </row>
    <row r="807" spans="1:10" x14ac:dyDescent="0.35">
      <c r="A807" s="220"/>
      <c r="B807" s="12"/>
      <c r="C807" s="220"/>
      <c r="D807" s="220"/>
      <c r="E807" s="220"/>
      <c r="F807" s="220"/>
      <c r="G807" s="220"/>
      <c r="H807" s="220"/>
      <c r="I807" s="220"/>
      <c r="J807" s="220"/>
    </row>
    <row r="808" spans="1:10" x14ac:dyDescent="0.35">
      <c r="A808" s="220"/>
      <c r="B808" s="12"/>
      <c r="C808" s="220"/>
      <c r="D808" s="220"/>
      <c r="E808" s="220"/>
      <c r="F808" s="220"/>
      <c r="G808" s="220"/>
      <c r="H808" s="220"/>
      <c r="I808" s="220"/>
      <c r="J808" s="220"/>
    </row>
    <row r="809" spans="1:10" x14ac:dyDescent="0.35">
      <c r="A809" s="220"/>
      <c r="B809" s="12"/>
      <c r="C809" s="220"/>
      <c r="D809" s="220"/>
      <c r="E809" s="220"/>
      <c r="F809" s="220"/>
      <c r="G809" s="220"/>
      <c r="H809" s="220"/>
      <c r="I809" s="220"/>
      <c r="J809" s="220"/>
    </row>
    <row r="810" spans="1:10" x14ac:dyDescent="0.35">
      <c r="A810" s="220"/>
      <c r="B810" s="12"/>
      <c r="C810" s="220"/>
      <c r="D810" s="220"/>
      <c r="E810" s="220"/>
      <c r="F810" s="220"/>
      <c r="G810" s="220"/>
      <c r="H810" s="220"/>
      <c r="I810" s="220"/>
      <c r="J810" s="220"/>
    </row>
    <row r="811" spans="1:10" x14ac:dyDescent="0.35">
      <c r="A811" s="220"/>
      <c r="B811" s="12"/>
      <c r="C811" s="220"/>
      <c r="D811" s="220"/>
      <c r="E811" s="220"/>
      <c r="F811" s="220"/>
      <c r="G811" s="220"/>
      <c r="H811" s="220"/>
      <c r="I811" s="220"/>
      <c r="J811" s="220"/>
    </row>
    <row r="812" spans="1:10" x14ac:dyDescent="0.35">
      <c r="A812" s="220"/>
      <c r="B812" s="12"/>
      <c r="C812" s="220"/>
      <c r="D812" s="220"/>
      <c r="E812" s="220"/>
      <c r="F812" s="220"/>
      <c r="G812" s="220"/>
      <c r="H812" s="220"/>
      <c r="I812" s="220"/>
      <c r="J812" s="220"/>
    </row>
    <row r="813" spans="1:10" x14ac:dyDescent="0.35">
      <c r="A813" s="220"/>
      <c r="B813" s="220"/>
      <c r="C813" s="220"/>
      <c r="D813" s="220"/>
      <c r="E813" s="220"/>
      <c r="F813" s="220"/>
      <c r="G813" s="220"/>
      <c r="H813" s="220"/>
      <c r="I813" s="220"/>
      <c r="J813" s="220"/>
    </row>
    <row r="814" spans="1:10" x14ac:dyDescent="0.35">
      <c r="A814" s="220"/>
      <c r="B814" s="220"/>
      <c r="C814" s="220"/>
      <c r="D814" s="220"/>
      <c r="E814" s="220"/>
      <c r="F814" s="220"/>
      <c r="G814" s="220"/>
      <c r="H814" s="220"/>
      <c r="I814" s="220"/>
      <c r="J814" s="220"/>
    </row>
    <row r="815" spans="1:10" x14ac:dyDescent="0.35">
      <c r="A815" s="220"/>
      <c r="B815" s="220"/>
      <c r="C815" s="220"/>
      <c r="D815" s="220"/>
      <c r="E815" s="220"/>
      <c r="F815" s="220"/>
      <c r="G815" s="220"/>
      <c r="H815" s="220"/>
      <c r="I815" s="220"/>
      <c r="J815" s="220"/>
    </row>
    <row r="816" spans="1:10" x14ac:dyDescent="0.35">
      <c r="A816" s="220"/>
      <c r="B816" s="220"/>
      <c r="C816" s="220"/>
      <c r="D816" s="220"/>
      <c r="E816" s="220"/>
      <c r="F816" s="220"/>
      <c r="G816" s="220"/>
      <c r="H816" s="220"/>
      <c r="I816" s="220"/>
      <c r="J816" s="220"/>
    </row>
    <row r="818" spans="1:10" x14ac:dyDescent="0.35">
      <c r="A818" s="220"/>
      <c r="B818" s="12"/>
      <c r="C818" s="220"/>
      <c r="D818" s="220"/>
      <c r="E818" s="220"/>
      <c r="F818" s="220"/>
      <c r="G818" s="220"/>
      <c r="H818" s="220"/>
      <c r="I818" s="220"/>
      <c r="J818" s="220"/>
    </row>
    <row r="819" spans="1:10" x14ac:dyDescent="0.35">
      <c r="A819" s="220"/>
      <c r="B819" s="12"/>
      <c r="C819" s="220"/>
      <c r="D819" s="220"/>
      <c r="E819" s="220"/>
      <c r="F819" s="220"/>
      <c r="G819" s="220"/>
      <c r="H819" s="220"/>
      <c r="I819" s="220"/>
      <c r="J819" s="220"/>
    </row>
    <row r="820" spans="1:10" ht="33.5" x14ac:dyDescent="0.35">
      <c r="A820" s="444" t="s">
        <v>259</v>
      </c>
      <c r="B820" s="444"/>
      <c r="C820" s="444"/>
      <c r="D820" s="444"/>
      <c r="E820" s="444"/>
      <c r="F820" s="444"/>
      <c r="G820" s="444"/>
      <c r="H820" s="444"/>
      <c r="I820" s="444"/>
      <c r="J820" s="444"/>
    </row>
    <row r="821" spans="1:10" x14ac:dyDescent="0.35">
      <c r="A821" s="220"/>
      <c r="B821" s="12"/>
      <c r="C821" s="220"/>
      <c r="D821" s="220"/>
      <c r="E821" s="220"/>
      <c r="F821" s="220"/>
      <c r="G821" s="220"/>
      <c r="H821" s="220"/>
      <c r="I821" s="220"/>
      <c r="J821" s="220"/>
    </row>
    <row r="822" spans="1:10" x14ac:dyDescent="0.35">
      <c r="A822" s="220"/>
      <c r="B822" s="12"/>
      <c r="C822" s="220"/>
      <c r="D822" s="220"/>
      <c r="E822" s="220"/>
      <c r="F822" s="220"/>
      <c r="G822" s="220"/>
      <c r="H822" s="220"/>
      <c r="I822" s="220"/>
      <c r="J822" s="220"/>
    </row>
    <row r="823" spans="1:10" x14ac:dyDescent="0.35">
      <c r="A823" s="220"/>
      <c r="B823" s="12"/>
      <c r="C823" s="220"/>
      <c r="D823" s="220"/>
      <c r="E823" s="220"/>
      <c r="F823" s="220"/>
      <c r="G823" s="220"/>
      <c r="H823" s="220"/>
      <c r="I823" s="220"/>
      <c r="J823" s="220"/>
    </row>
    <row r="824" spans="1:10" x14ac:dyDescent="0.35">
      <c r="A824" s="220"/>
      <c r="B824" s="12"/>
      <c r="C824" s="220"/>
      <c r="D824" s="220"/>
      <c r="E824" s="220"/>
      <c r="F824" s="220"/>
      <c r="G824" s="220"/>
      <c r="H824" s="220"/>
      <c r="I824" s="220"/>
      <c r="J824" s="220"/>
    </row>
    <row r="825" spans="1:10" x14ac:dyDescent="0.35">
      <c r="A825" s="220"/>
      <c r="B825" s="12"/>
      <c r="C825" s="220"/>
      <c r="D825" s="220"/>
      <c r="E825" s="220"/>
      <c r="F825" s="220"/>
      <c r="G825" s="220"/>
      <c r="H825" s="220"/>
      <c r="I825" s="220"/>
      <c r="J825" s="220"/>
    </row>
    <row r="826" spans="1:10" x14ac:dyDescent="0.35">
      <c r="A826" s="220"/>
      <c r="B826" s="12"/>
      <c r="C826" s="220"/>
      <c r="D826" s="220"/>
      <c r="E826" s="220"/>
      <c r="F826" s="220"/>
      <c r="G826" s="220"/>
      <c r="H826" s="220"/>
      <c r="I826" s="220"/>
      <c r="J826" s="220"/>
    </row>
    <row r="827" spans="1:10" x14ac:dyDescent="0.35">
      <c r="A827" s="220"/>
      <c r="B827" s="12"/>
      <c r="C827" s="220"/>
      <c r="D827" s="220"/>
      <c r="E827" s="220"/>
      <c r="F827" s="220"/>
      <c r="G827" s="220"/>
      <c r="H827" s="220"/>
      <c r="I827" s="220"/>
      <c r="J827" s="220"/>
    </row>
    <row r="828" spans="1:10" x14ac:dyDescent="0.35">
      <c r="A828" s="220"/>
      <c r="B828" s="12"/>
      <c r="C828" s="220"/>
      <c r="D828" s="220"/>
      <c r="E828" s="220"/>
      <c r="F828" s="220"/>
      <c r="G828" s="220"/>
      <c r="H828" s="220"/>
      <c r="I828" s="220"/>
      <c r="J828" s="220"/>
    </row>
    <row r="829" spans="1:10" x14ac:dyDescent="0.35">
      <c r="A829" s="220"/>
      <c r="B829" s="12"/>
      <c r="C829" s="220"/>
      <c r="D829" s="220"/>
      <c r="E829" s="220"/>
      <c r="F829" s="220"/>
      <c r="G829" s="220"/>
      <c r="H829" s="220"/>
      <c r="I829" s="220"/>
      <c r="J829" s="220"/>
    </row>
    <row r="830" spans="1:10" x14ac:dyDescent="0.35">
      <c r="A830" s="220"/>
      <c r="B830" s="12"/>
      <c r="C830" s="220"/>
      <c r="D830" s="220"/>
      <c r="E830" s="220"/>
      <c r="F830" s="220"/>
      <c r="G830" s="220"/>
      <c r="H830" s="220"/>
      <c r="I830" s="220"/>
      <c r="J830" s="220"/>
    </row>
    <row r="831" spans="1:10" x14ac:dyDescent="0.35">
      <c r="A831" s="220"/>
      <c r="B831" s="12"/>
      <c r="C831" s="220"/>
      <c r="D831" s="220"/>
      <c r="E831" s="220"/>
      <c r="F831" s="220"/>
      <c r="G831" s="220"/>
      <c r="H831" s="220"/>
      <c r="I831" s="220"/>
      <c r="J831" s="220"/>
    </row>
    <row r="832" spans="1:10" x14ac:dyDescent="0.35">
      <c r="A832" s="220"/>
      <c r="B832" s="12"/>
      <c r="C832" s="220"/>
      <c r="D832" s="220"/>
      <c r="E832" s="220"/>
      <c r="F832" s="220"/>
      <c r="G832" s="220"/>
      <c r="H832" s="220"/>
      <c r="I832" s="220"/>
      <c r="J832" s="220"/>
    </row>
    <row r="833" spans="1:10" x14ac:dyDescent="0.35">
      <c r="A833" s="220"/>
      <c r="B833" s="12"/>
      <c r="C833" s="220"/>
      <c r="D833" s="220"/>
      <c r="E833" s="220"/>
      <c r="F833" s="220"/>
      <c r="G833" s="220"/>
      <c r="H833" s="220"/>
      <c r="I833" s="220"/>
      <c r="J833" s="220"/>
    </row>
    <row r="834" spans="1:10" x14ac:dyDescent="0.35">
      <c r="A834" s="220"/>
      <c r="B834" s="12"/>
      <c r="C834" s="220"/>
      <c r="D834" s="220"/>
      <c r="E834" s="220"/>
      <c r="F834" s="220"/>
      <c r="G834" s="220"/>
      <c r="H834" s="220"/>
      <c r="I834" s="220"/>
      <c r="J834" s="220"/>
    </row>
    <row r="835" spans="1:10" x14ac:dyDescent="0.35">
      <c r="A835" s="220"/>
      <c r="B835" s="12"/>
      <c r="C835" s="220"/>
      <c r="D835" s="220"/>
      <c r="E835" s="220"/>
      <c r="F835" s="220"/>
      <c r="G835" s="220"/>
      <c r="H835" s="220"/>
      <c r="I835" s="220"/>
      <c r="J835" s="220"/>
    </row>
    <row r="836" spans="1:10" x14ac:dyDescent="0.35">
      <c r="A836" s="220"/>
      <c r="B836" s="12"/>
      <c r="C836" s="220"/>
      <c r="D836" s="220"/>
      <c r="E836" s="220"/>
      <c r="F836" s="220"/>
      <c r="G836" s="220"/>
      <c r="H836" s="220"/>
      <c r="I836" s="220"/>
      <c r="J836" s="220"/>
    </row>
    <row r="837" spans="1:10" x14ac:dyDescent="0.35">
      <c r="A837" s="220"/>
      <c r="B837" s="12"/>
      <c r="C837" s="220"/>
      <c r="D837" s="220"/>
      <c r="E837" s="220"/>
      <c r="F837" s="220"/>
      <c r="G837" s="220"/>
      <c r="H837" s="220"/>
      <c r="I837" s="220"/>
      <c r="J837" s="220"/>
    </row>
    <row r="838" spans="1:10" x14ac:dyDescent="0.35">
      <c r="A838" s="220"/>
      <c r="B838" s="220"/>
      <c r="C838" s="220"/>
      <c r="D838" s="220"/>
      <c r="E838" s="220"/>
      <c r="F838" s="220"/>
      <c r="G838" s="220"/>
      <c r="H838" s="220"/>
      <c r="I838" s="220"/>
      <c r="J838" s="220"/>
    </row>
  </sheetData>
  <mergeCells count="111">
    <mergeCell ref="N1:P1"/>
    <mergeCell ref="R1:T1"/>
    <mergeCell ref="C2:E2"/>
    <mergeCell ref="F2:H2"/>
    <mergeCell ref="I2:K2"/>
    <mergeCell ref="I72:J72"/>
    <mergeCell ref="A106:B106"/>
    <mergeCell ref="C106:D106"/>
    <mergeCell ref="E106:F106"/>
    <mergeCell ref="G106:I106"/>
    <mergeCell ref="I107:J107"/>
    <mergeCell ref="I33:J33"/>
    <mergeCell ref="A71:B71"/>
    <mergeCell ref="C71:D71"/>
    <mergeCell ref="E71:F71"/>
    <mergeCell ref="G71:I71"/>
    <mergeCell ref="A144:B144"/>
    <mergeCell ref="C144:D144"/>
    <mergeCell ref="E144:F144"/>
    <mergeCell ref="G144:I144"/>
    <mergeCell ref="I145:J145"/>
    <mergeCell ref="A181:B181"/>
    <mergeCell ref="C181:D181"/>
    <mergeCell ref="E181:F181"/>
    <mergeCell ref="G181:I181"/>
    <mergeCell ref="A257:B257"/>
    <mergeCell ref="C257:D257"/>
    <mergeCell ref="E257:F257"/>
    <mergeCell ref="G257:I257"/>
    <mergeCell ref="I258:J258"/>
    <mergeCell ref="B268:D268"/>
    <mergeCell ref="I182:J182"/>
    <mergeCell ref="A219:B219"/>
    <mergeCell ref="C219:D219"/>
    <mergeCell ref="E219:F219"/>
    <mergeCell ref="G219:I219"/>
    <mergeCell ref="I220:J220"/>
    <mergeCell ref="I339:J339"/>
    <mergeCell ref="A375:B375"/>
    <mergeCell ref="C375:D375"/>
    <mergeCell ref="E375:F375"/>
    <mergeCell ref="G375:I375"/>
    <mergeCell ref="I376:J376"/>
    <mergeCell ref="A299:B299"/>
    <mergeCell ref="C299:D299"/>
    <mergeCell ref="E299:F299"/>
    <mergeCell ref="G299:I299"/>
    <mergeCell ref="I300:J300"/>
    <mergeCell ref="A338:B338"/>
    <mergeCell ref="C338:D338"/>
    <mergeCell ref="E338:F338"/>
    <mergeCell ref="G338:I338"/>
    <mergeCell ref="I455:J455"/>
    <mergeCell ref="A492:B492"/>
    <mergeCell ref="C492:D492"/>
    <mergeCell ref="E492:F492"/>
    <mergeCell ref="G492:I492"/>
    <mergeCell ref="I493:J493"/>
    <mergeCell ref="A412:B412"/>
    <mergeCell ref="C412:D412"/>
    <mergeCell ref="E412:F412"/>
    <mergeCell ref="G412:I412"/>
    <mergeCell ref="I413:J413"/>
    <mergeCell ref="A454:B454"/>
    <mergeCell ref="C454:D454"/>
    <mergeCell ref="E454:F454"/>
    <mergeCell ref="G454:I454"/>
    <mergeCell ref="A530:B530"/>
    <mergeCell ref="C530:D530"/>
    <mergeCell ref="E530:F530"/>
    <mergeCell ref="G530:I530"/>
    <mergeCell ref="I531:J531"/>
    <mergeCell ref="A568:B568"/>
    <mergeCell ref="C568:D568"/>
    <mergeCell ref="E568:F568"/>
    <mergeCell ref="G568:I568"/>
    <mergeCell ref="I611:J611"/>
    <mergeCell ref="A649:B649"/>
    <mergeCell ref="C649:D649"/>
    <mergeCell ref="E649:F649"/>
    <mergeCell ref="G649:I649"/>
    <mergeCell ref="I650:J650"/>
    <mergeCell ref="I569:J569"/>
    <mergeCell ref="B581:D581"/>
    <mergeCell ref="A610:B610"/>
    <mergeCell ref="C610:D610"/>
    <mergeCell ref="E610:F610"/>
    <mergeCell ref="G610:I610"/>
    <mergeCell ref="A686:B686"/>
    <mergeCell ref="C686:D686"/>
    <mergeCell ref="E686:F686"/>
    <mergeCell ref="G686:I686"/>
    <mergeCell ref="I687:J687"/>
    <mergeCell ref="A723:B723"/>
    <mergeCell ref="C723:D723"/>
    <mergeCell ref="E723:F723"/>
    <mergeCell ref="G723:I723"/>
    <mergeCell ref="A801:B801"/>
    <mergeCell ref="C801:D801"/>
    <mergeCell ref="E801:F801"/>
    <mergeCell ref="G801:I801"/>
    <mergeCell ref="I802:J802"/>
    <mergeCell ref="A820:J820"/>
    <mergeCell ref="I776:J776"/>
    <mergeCell ref="I788:J788"/>
    <mergeCell ref="I724:J724"/>
    <mergeCell ref="A764:B764"/>
    <mergeCell ref="C764:D764"/>
    <mergeCell ref="E764:F764"/>
    <mergeCell ref="G764:I764"/>
    <mergeCell ref="I765:J765"/>
  </mergeCells>
  <pageMargins left="0.70866141732283472" right="0.70866141732283472" top="0.19685039370078741" bottom="0.19685039370078741" header="0.19685039370078741" footer="0.19685039370078741"/>
  <pageSetup paperSize="9" scale="94" orientation="landscape" r:id="rId1"/>
  <rowBreaks count="21" manualBreakCount="21">
    <brk id="32" max="9" man="1"/>
    <brk id="71" max="9" man="1"/>
    <brk id="106" max="9" man="1"/>
    <brk id="144" max="9" man="1"/>
    <brk id="181" max="9" man="1"/>
    <brk id="219" max="9" man="1"/>
    <brk id="257" max="9" man="1"/>
    <brk id="299" max="9" man="1"/>
    <brk id="338" max="9" man="1"/>
    <brk id="375" max="9" man="1"/>
    <brk id="412" max="9" man="1"/>
    <brk id="454" max="9" man="1"/>
    <brk id="492" max="9" man="1"/>
    <brk id="530" max="9" man="1"/>
    <brk id="568" max="9" man="1"/>
    <brk id="610" max="9" man="1"/>
    <brk id="649" max="9" man="1"/>
    <brk id="686" max="9" man="1"/>
    <brk id="723" max="9" man="1"/>
    <brk id="764" max="9" man="1"/>
    <brk id="801"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05"/>
  <sheetViews>
    <sheetView view="pageBreakPreview" topLeftCell="A216" zoomScale="85" zoomScaleNormal="85" zoomScaleSheetLayoutView="85" workbookViewId="0">
      <selection activeCell="F7" sqref="F7"/>
    </sheetView>
  </sheetViews>
  <sheetFormatPr baseColWidth="10" defaultColWidth="11.453125" defaultRowHeight="16.5" x14ac:dyDescent="0.5"/>
  <cols>
    <col min="1" max="1" width="43.54296875" style="150" customWidth="1"/>
    <col min="2" max="2" width="23.54296875" style="144" customWidth="1"/>
    <col min="3" max="3" width="19.54296875" style="144" customWidth="1"/>
    <col min="4" max="4" width="20.54296875" style="144" customWidth="1"/>
    <col min="5" max="5" width="38.453125" style="144" customWidth="1"/>
    <col min="6" max="6" width="20" style="144" customWidth="1"/>
    <col min="7" max="7" width="25.54296875" style="144" customWidth="1"/>
    <col min="8" max="16384" width="11.453125" style="144"/>
  </cols>
  <sheetData>
    <row r="1" spans="1:11" ht="18.5" x14ac:dyDescent="0.5">
      <c r="A1" s="329" t="s">
        <v>258</v>
      </c>
      <c r="B1" s="140"/>
      <c r="C1" s="141"/>
      <c r="D1" s="141"/>
      <c r="E1" s="142"/>
      <c r="F1" s="142"/>
      <c r="G1" s="330" t="str">
        <f>demanda!A178</f>
        <v>OCTUBRE 25</v>
      </c>
      <c r="H1" s="151"/>
    </row>
    <row r="2" spans="1:11" x14ac:dyDescent="0.5">
      <c r="A2" s="140"/>
      <c r="B2" s="140"/>
      <c r="C2" s="141"/>
      <c r="D2" s="141"/>
      <c r="E2" s="142"/>
      <c r="F2" s="142"/>
      <c r="G2" s="141"/>
      <c r="H2" s="151"/>
    </row>
    <row r="3" spans="1:11" ht="26" x14ac:dyDescent="0.5">
      <c r="A3" s="331" t="s">
        <v>301</v>
      </c>
      <c r="B3" s="324"/>
      <c r="C3" s="324"/>
      <c r="D3" s="324"/>
      <c r="E3" s="324"/>
      <c r="F3" s="324"/>
      <c r="G3" s="324"/>
    </row>
    <row r="4" spans="1:11" ht="21.75" customHeight="1" x14ac:dyDescent="0.5">
      <c r="A4" s="145"/>
      <c r="B4" s="143"/>
      <c r="C4" s="143"/>
      <c r="D4" s="143"/>
      <c r="E4" s="143"/>
      <c r="F4" s="143"/>
      <c r="G4" s="143"/>
    </row>
    <row r="5" spans="1:11" ht="26.25" customHeight="1" x14ac:dyDescent="0.5">
      <c r="A5" s="450" t="s">
        <v>127</v>
      </c>
      <c r="B5" s="451" t="s">
        <v>405</v>
      </c>
      <c r="C5" s="454" t="s">
        <v>422</v>
      </c>
      <c r="D5" s="455"/>
      <c r="E5" s="458" t="s">
        <v>421</v>
      </c>
      <c r="F5" s="454" t="s">
        <v>423</v>
      </c>
      <c r="G5" s="455"/>
    </row>
    <row r="6" spans="1:11" ht="16.5" customHeight="1" x14ac:dyDescent="0.5">
      <c r="A6" s="450"/>
      <c r="B6" s="452"/>
      <c r="C6" s="456"/>
      <c r="D6" s="457"/>
      <c r="E6" s="459"/>
      <c r="F6" s="456"/>
      <c r="G6" s="457"/>
    </row>
    <row r="7" spans="1:11" x14ac:dyDescent="0.5">
      <c r="A7" s="450"/>
      <c r="B7" s="453"/>
      <c r="C7" s="348" t="s">
        <v>260</v>
      </c>
      <c r="D7" s="348" t="s">
        <v>261</v>
      </c>
      <c r="E7" s="460"/>
      <c r="F7" s="348" t="s">
        <v>260</v>
      </c>
      <c r="G7" s="348" t="s">
        <v>261</v>
      </c>
    </row>
    <row r="8" spans="1:11" x14ac:dyDescent="0.5">
      <c r="A8" s="332" t="s">
        <v>138</v>
      </c>
      <c r="B8" s="333"/>
      <c r="C8" s="333"/>
      <c r="D8" s="333"/>
      <c r="E8" s="333"/>
      <c r="F8" s="333"/>
      <c r="G8" s="333"/>
    </row>
    <row r="9" spans="1:11" x14ac:dyDescent="0.5">
      <c r="A9" s="334" t="s">
        <v>139</v>
      </c>
      <c r="B9" s="335">
        <f>+demanda!J178</f>
        <v>843852</v>
      </c>
      <c r="C9" s="336">
        <f>+'demanda-enl'!J179</f>
        <v>6.0751229065658663E-2</v>
      </c>
      <c r="D9" s="335">
        <f>+'demanda-enl'!J180</f>
        <v>48329</v>
      </c>
      <c r="E9" s="335">
        <f>+demanda!J182</f>
        <v>9221232</v>
      </c>
      <c r="F9" s="336">
        <f>+'demanda-enl'!J183</f>
        <v>-8.7808989005602189E-3</v>
      </c>
      <c r="G9" s="335">
        <f>+'demanda-enl'!J184</f>
        <v>-81688</v>
      </c>
      <c r="I9" s="146"/>
    </row>
    <row r="10" spans="1:11" x14ac:dyDescent="0.5">
      <c r="A10" s="334" t="s">
        <v>140</v>
      </c>
      <c r="B10" s="335">
        <f>+demanda!Q178</f>
        <v>1059793</v>
      </c>
      <c r="C10" s="336">
        <f>+'demanda-enl'!Q179</f>
        <v>1.8819150234999027E-2</v>
      </c>
      <c r="D10" s="335">
        <f>+'demanda-enl'!Q180</f>
        <v>19576</v>
      </c>
      <c r="E10" s="335">
        <f>+demanda!Q182</f>
        <v>8634817</v>
      </c>
      <c r="F10" s="336">
        <f>+'demanda-enl'!Q183</f>
        <v>2.804893698686417E-3</v>
      </c>
      <c r="G10" s="335">
        <f>+'demanda-enl'!Q184</f>
        <v>24152</v>
      </c>
      <c r="I10" s="146"/>
      <c r="J10" s="147"/>
      <c r="K10" s="147"/>
    </row>
    <row r="11" spans="1:11" x14ac:dyDescent="0.5">
      <c r="A11" s="337" t="s">
        <v>135</v>
      </c>
      <c r="B11" s="338">
        <f>+demanda!C178</f>
        <v>1903645</v>
      </c>
      <c r="C11" s="339">
        <f>+'demanda-enl'!C179</f>
        <v>3.6990532428339495E-2</v>
      </c>
      <c r="D11" s="338">
        <f>+'demanda-enl'!C180</f>
        <v>67905</v>
      </c>
      <c r="E11" s="338">
        <f>+demanda!C182</f>
        <v>17856045</v>
      </c>
      <c r="F11" s="339">
        <f>+'demanda-enl'!C183</f>
        <v>-3.2121430069892432E-3</v>
      </c>
      <c r="G11" s="338">
        <f>+'demanda-enl'!C184</f>
        <v>-57541</v>
      </c>
      <c r="I11" s="146"/>
      <c r="J11" s="147"/>
    </row>
    <row r="12" spans="1:11" x14ac:dyDescent="0.5">
      <c r="A12" s="332" t="s">
        <v>141</v>
      </c>
      <c r="B12" s="333"/>
      <c r="C12" s="340"/>
      <c r="D12" s="333"/>
      <c r="E12" s="333"/>
      <c r="F12" s="340"/>
      <c r="G12" s="333"/>
      <c r="I12" s="146"/>
    </row>
    <row r="13" spans="1:11" x14ac:dyDescent="0.5">
      <c r="A13" s="334" t="s">
        <v>139</v>
      </c>
      <c r="B13" s="335">
        <f>+demanda!AE178</f>
        <v>1703330</v>
      </c>
      <c r="C13" s="336">
        <f>+'demanda-enl'!AE179</f>
        <v>2.259724198380253E-2</v>
      </c>
      <c r="D13" s="335">
        <f>+'demanda-enl'!AE180</f>
        <v>37640</v>
      </c>
      <c r="E13" s="335">
        <f>+demanda!AE182</f>
        <v>22673712</v>
      </c>
      <c r="F13" s="336">
        <f>+'demanda-enl'!AE183</f>
        <v>-2.6216155940336217E-3</v>
      </c>
      <c r="G13" s="335">
        <f>+'demanda-enl'!AE184</f>
        <v>-59598</v>
      </c>
      <c r="I13" s="146"/>
    </row>
    <row r="14" spans="1:11" x14ac:dyDescent="0.5">
      <c r="A14" s="334" t="s">
        <v>140</v>
      </c>
      <c r="B14" s="335">
        <f>+demanda!AL178</f>
        <v>3547528</v>
      </c>
      <c r="C14" s="336">
        <f>+'demanda-enl'!AL179</f>
        <v>2.0712752550682723E-2</v>
      </c>
      <c r="D14" s="335">
        <f>+'demanda-enl'!AL180</f>
        <v>71988</v>
      </c>
      <c r="E14" s="335">
        <f>+demanda!AL182</f>
        <v>28631072</v>
      </c>
      <c r="F14" s="336">
        <f>+'demanda-enl'!AL183</f>
        <v>1.2184863640859911E-2</v>
      </c>
      <c r="G14" s="335">
        <f>+'demanda-enl'!AL184</f>
        <v>344666</v>
      </c>
      <c r="J14" s="147"/>
    </row>
    <row r="15" spans="1:11" x14ac:dyDescent="0.5">
      <c r="A15" s="337" t="s">
        <v>135</v>
      </c>
      <c r="B15" s="338">
        <f>+demanda!X178</f>
        <v>5250858</v>
      </c>
      <c r="C15" s="339">
        <f>+'demanda-enl'!X179</f>
        <v>2.1323302011386325E-2</v>
      </c>
      <c r="D15" s="338">
        <f>+'demanda-enl'!X180</f>
        <v>109628</v>
      </c>
      <c r="E15" s="338">
        <f>+demanda!X182</f>
        <v>51304786</v>
      </c>
      <c r="F15" s="339">
        <f>+'demanda-enl'!X183</f>
        <v>5.5874675113336547E-3</v>
      </c>
      <c r="G15" s="338">
        <f>+'demanda-enl'!X184</f>
        <v>285071</v>
      </c>
    </row>
    <row r="16" spans="1:11" x14ac:dyDescent="0.5">
      <c r="A16" s="332" t="s">
        <v>142</v>
      </c>
      <c r="B16" s="333"/>
      <c r="C16" s="333"/>
      <c r="D16" s="333"/>
      <c r="E16" s="333"/>
      <c r="F16" s="333"/>
      <c r="G16" s="333"/>
    </row>
    <row r="17" spans="1:8" x14ac:dyDescent="0.5">
      <c r="A17" s="334" t="s">
        <v>139</v>
      </c>
      <c r="B17" s="341">
        <f>+'demanda-enl'!J204</f>
        <v>2.0185174651479167</v>
      </c>
      <c r="C17" s="341" t="s">
        <v>118</v>
      </c>
      <c r="D17" s="341">
        <f>+'demanda-enl'!J206</f>
        <v>-7.5312631530620511E-2</v>
      </c>
      <c r="E17" s="341">
        <f>+'demanda-enl'!J208</f>
        <v>2.4588592934219635</v>
      </c>
      <c r="F17" s="341" t="s">
        <v>118</v>
      </c>
      <c r="G17" s="341">
        <f>+'demanda-enl'!J210</f>
        <v>1.5184619233644003E-2</v>
      </c>
    </row>
    <row r="18" spans="1:8" x14ac:dyDescent="0.5">
      <c r="A18" s="334" t="s">
        <v>140</v>
      </c>
      <c r="B18" s="341">
        <f>+'demanda-enl'!Q204</f>
        <v>3.3473782144248925</v>
      </c>
      <c r="C18" s="341" t="s">
        <v>118</v>
      </c>
      <c r="D18" s="341">
        <f>+'demanda-enl'!Q206</f>
        <v>6.2099774128077101E-3</v>
      </c>
      <c r="E18" s="341">
        <f>+'demanda-enl'!Q208</f>
        <v>3.3157705600477696</v>
      </c>
      <c r="F18" s="341" t="s">
        <v>118</v>
      </c>
      <c r="G18" s="341">
        <f>+'demanda-enl'!Q210</f>
        <v>3.0727418780515769E-2</v>
      </c>
    </row>
    <row r="19" spans="1:8" x14ac:dyDescent="0.5">
      <c r="A19" s="337" t="s">
        <v>135</v>
      </c>
      <c r="B19" s="342">
        <f>+'demanda-enl'!C204</f>
        <v>2.7583178586343569</v>
      </c>
      <c r="C19" s="342" t="s">
        <v>118</v>
      </c>
      <c r="D19" s="342">
        <f>+'demanda-enl'!C206</f>
        <v>-4.2312949650040732E-2</v>
      </c>
      <c r="E19" s="342">
        <f>+'demanda-enl'!C208</f>
        <v>2.8732446630818864</v>
      </c>
      <c r="F19" s="342" t="s">
        <v>118</v>
      </c>
      <c r="G19" s="342">
        <f>+'demanda-enl'!C210</f>
        <v>2.5142948550803901E-2</v>
      </c>
    </row>
    <row r="20" spans="1:8" x14ac:dyDescent="0.5">
      <c r="A20" s="332" t="s">
        <v>205</v>
      </c>
      <c r="B20" s="333"/>
      <c r="C20" s="333"/>
      <c r="D20" s="333"/>
      <c r="E20" s="333"/>
      <c r="F20" s="333"/>
      <c r="G20" s="333"/>
    </row>
    <row r="21" spans="1:8" x14ac:dyDescent="0.5">
      <c r="A21" s="334" t="s">
        <v>139</v>
      </c>
      <c r="B21" s="343">
        <f>(demanda!AE178/demanda!AD178)</f>
        <v>0.17805896048975439</v>
      </c>
      <c r="C21" s="344" t="s">
        <v>118</v>
      </c>
      <c r="D21" s="345">
        <f>((demanda!AE178/demanda!AD178)-(demanda!AE177/demanda!AD177))*100</f>
        <v>0.48096219188656364</v>
      </c>
      <c r="E21" s="343">
        <f>(demanda!AE182/demanda!AD182)</f>
        <v>0.21184871436450819</v>
      </c>
      <c r="F21" s="344" t="s">
        <v>118</v>
      </c>
      <c r="G21" s="345">
        <f>((demanda!AE182/demanda!AD182)-(demanda!AE181/demanda!AD181))*100</f>
        <v>-1.4086599500381936E-2</v>
      </c>
    </row>
    <row r="22" spans="1:8" x14ac:dyDescent="0.5">
      <c r="A22" s="334" t="s">
        <v>140</v>
      </c>
      <c r="B22" s="343">
        <f>(demanda!AL178/demanda!AK178)</f>
        <v>0.14353683708808843</v>
      </c>
      <c r="C22" s="344" t="s">
        <v>118</v>
      </c>
      <c r="D22" s="345">
        <f>((demanda!AL178/demanda!AK178)-(demanda!AL177/demanda!AK177))*100</f>
        <v>5.2074680721325706E-3</v>
      </c>
      <c r="E22" s="343">
        <f>(demanda!AL182/demanda!AK182)</f>
        <v>0.12964982169786807</v>
      </c>
      <c r="F22" s="344" t="s">
        <v>118</v>
      </c>
      <c r="G22" s="345">
        <f>((demanda!AL182/demanda!AK182)-(demanda!AL181/demanda!AK181))*100</f>
        <v>-2.0939036799597077E-2</v>
      </c>
    </row>
    <row r="23" spans="1:8" x14ac:dyDescent="0.5">
      <c r="A23" s="334" t="s">
        <v>135</v>
      </c>
      <c r="B23" s="343">
        <f>(demanda!X178/demanda!W178)</f>
        <v>0.1531701656003584</v>
      </c>
      <c r="C23" s="345" t="s">
        <v>118</v>
      </c>
      <c r="D23" s="345">
        <f>((demanda!X178/demanda!W178)-(demanda!X177/demanda!W177))*100</f>
        <v>0.12280713603995685</v>
      </c>
      <c r="E23" s="343">
        <f>(demanda!X182/demanda!W182)</f>
        <v>0.15648300238578022</v>
      </c>
      <c r="F23" s="345" t="s">
        <v>118</v>
      </c>
      <c r="G23" s="345">
        <f>((demanda!X182/demanda!W182)-(demanda!X181/demanda!W181))*100</f>
        <v>-4.7103457673894344E-2</v>
      </c>
    </row>
    <row r="24" spans="1:8" x14ac:dyDescent="0.5">
      <c r="A24" s="332" t="s">
        <v>310</v>
      </c>
      <c r="B24" s="333"/>
      <c r="C24" s="333"/>
      <c r="D24" s="333"/>
      <c r="E24" s="333"/>
      <c r="F24" s="333"/>
      <c r="G24" s="333"/>
    </row>
    <row r="25" spans="1:8" x14ac:dyDescent="0.5">
      <c r="A25" s="337" t="s">
        <v>143</v>
      </c>
      <c r="B25" s="346">
        <f>+oferta!Q178</f>
        <v>44622</v>
      </c>
      <c r="C25" s="347">
        <f>+'oferta-enl'!Q179</f>
        <v>3.0221873340567473E-2</v>
      </c>
      <c r="D25" s="346">
        <f>+'oferta-enl'!Q180</f>
        <v>1309</v>
      </c>
      <c r="E25" s="346">
        <f>+oferta!Q182</f>
        <v>43703.5</v>
      </c>
      <c r="F25" s="347">
        <f>+'oferta-enl'!Q183</f>
        <v>3.255232636436034E-2</v>
      </c>
      <c r="G25" s="346">
        <f>+'oferta-enl'!Q184</f>
        <v>1377.8000000000029</v>
      </c>
    </row>
    <row r="26" spans="1:8" x14ac:dyDescent="0.5">
      <c r="A26" s="337" t="s">
        <v>299</v>
      </c>
      <c r="B26" s="347">
        <f>'oferta-enl'!J178/100</f>
        <v>0.58860000000000001</v>
      </c>
      <c r="C26" s="342" t="s">
        <v>118</v>
      </c>
      <c r="D26" s="342">
        <f>'oferta-enl'!J180</f>
        <v>0.58999999999999631</v>
      </c>
      <c r="E26" s="347">
        <f>'oferta-enl'!J182/100</f>
        <v>0.58559233288768864</v>
      </c>
      <c r="F26" s="342" t="s">
        <v>118</v>
      </c>
      <c r="G26" s="342">
        <f>'oferta-enl'!J184</f>
        <v>0.16434386012066682</v>
      </c>
    </row>
    <row r="27" spans="1:8" x14ac:dyDescent="0.5">
      <c r="A27" s="337" t="s">
        <v>300</v>
      </c>
      <c r="B27" s="346">
        <f>'oferta-enl'!C178</f>
        <v>282892</v>
      </c>
      <c r="C27" s="347">
        <f>'oferta-enl'!C179</f>
        <v>7.6977604895789309E-3</v>
      </c>
      <c r="D27" s="346">
        <f>'oferta-enl'!C180</f>
        <v>2161</v>
      </c>
      <c r="E27" s="346">
        <f>'oferta-enl'!C182</f>
        <v>280118.5</v>
      </c>
      <c r="F27" s="347">
        <f>'oferta-enl'!C183</f>
        <v>2.1867049626254076E-3</v>
      </c>
      <c r="G27" s="346">
        <f>'oferta-enl'!C184</f>
        <v>611.20000000001164</v>
      </c>
      <c r="H27" s="151"/>
    </row>
    <row r="28" spans="1:8" x14ac:dyDescent="0.5">
      <c r="A28" s="349" t="s">
        <v>353</v>
      </c>
      <c r="B28" s="350"/>
      <c r="C28" s="350"/>
      <c r="D28" s="350"/>
      <c r="E28" s="350"/>
      <c r="F28" s="350"/>
      <c r="G28" s="350"/>
      <c r="H28" s="151"/>
    </row>
    <row r="29" spans="1:8" x14ac:dyDescent="0.5">
      <c r="A29" s="140"/>
      <c r="B29" s="140"/>
      <c r="C29" s="141"/>
      <c r="D29" s="141"/>
      <c r="E29" s="142"/>
      <c r="F29" s="142"/>
      <c r="G29" s="161"/>
      <c r="H29" s="151"/>
    </row>
    <row r="30" spans="1:8" x14ac:dyDescent="0.5">
      <c r="A30" s="140"/>
      <c r="B30" s="140"/>
      <c r="C30" s="141"/>
      <c r="D30" s="141"/>
      <c r="E30" s="142"/>
      <c r="F30" s="142"/>
      <c r="G30" s="141"/>
      <c r="H30" s="151"/>
    </row>
    <row r="31" spans="1:8" ht="26" x14ac:dyDescent="0.5">
      <c r="A31" s="331" t="s">
        <v>302</v>
      </c>
      <c r="B31" s="324"/>
      <c r="C31" s="324"/>
      <c r="D31" s="324"/>
      <c r="E31" s="324"/>
      <c r="F31" s="324"/>
      <c r="G31" s="324"/>
    </row>
    <row r="32" spans="1:8" ht="21.75" customHeight="1" x14ac:dyDescent="0.5">
      <c r="A32" s="145"/>
      <c r="B32" s="143"/>
      <c r="C32" s="143"/>
      <c r="D32" s="143"/>
      <c r="E32" s="143"/>
      <c r="F32" s="143"/>
      <c r="G32" s="143"/>
    </row>
    <row r="33" spans="1:11" ht="26.25" customHeight="1" x14ac:dyDescent="0.5">
      <c r="A33" s="450" t="s">
        <v>119</v>
      </c>
      <c r="B33" s="461" t="str">
        <f>$B$5</f>
        <v>Oct.25</v>
      </c>
      <c r="C33" s="464" t="str">
        <f>$C$5</f>
        <v>Variación mensual                                   Oct.25/Oct.24</v>
      </c>
      <c r="D33" s="465"/>
      <c r="E33" s="461" t="str">
        <f>$E$5</f>
        <v>Acumulado Ene-Oct.25</v>
      </c>
      <c r="F33" s="464" t="str">
        <f>$F$5</f>
        <v>Var. del acumulado                                                                        Ene-Oct.25/Ene-Oct.24</v>
      </c>
      <c r="G33" s="465"/>
    </row>
    <row r="34" spans="1:11" ht="16.5" customHeight="1" x14ac:dyDescent="0.5">
      <c r="A34" s="450"/>
      <c r="B34" s="462"/>
      <c r="C34" s="466"/>
      <c r="D34" s="467"/>
      <c r="E34" s="462"/>
      <c r="F34" s="466"/>
      <c r="G34" s="467"/>
    </row>
    <row r="35" spans="1:11" x14ac:dyDescent="0.5">
      <c r="A35" s="450"/>
      <c r="B35" s="463"/>
      <c r="C35" s="351" t="str">
        <f>$C$7</f>
        <v>%</v>
      </c>
      <c r="D35" s="351" t="str">
        <f>$D$7</f>
        <v>Diferencias</v>
      </c>
      <c r="E35" s="463"/>
      <c r="F35" s="351" t="str">
        <f>$F$7</f>
        <v>%</v>
      </c>
      <c r="G35" s="351" t="str">
        <f>$G$7</f>
        <v>Diferencias</v>
      </c>
    </row>
    <row r="36" spans="1:11" x14ac:dyDescent="0.5">
      <c r="A36" s="332" t="s">
        <v>138</v>
      </c>
      <c r="B36" s="333"/>
      <c r="C36" s="333"/>
      <c r="D36" s="333"/>
      <c r="E36" s="333"/>
      <c r="F36" s="333"/>
      <c r="G36" s="333"/>
    </row>
    <row r="37" spans="1:11" x14ac:dyDescent="0.5">
      <c r="A37" s="334" t="s">
        <v>139</v>
      </c>
      <c r="B37" s="335">
        <f>+demanda!AZ178</f>
        <v>81044</v>
      </c>
      <c r="C37" s="336">
        <f>+'demanda-enl'!AZ179</f>
        <v>0.15597141593803943</v>
      </c>
      <c r="D37" s="335">
        <f>+'demanda-enl'!AZ180</f>
        <v>10935</v>
      </c>
      <c r="E37" s="335">
        <f>+demanda!AZ182</f>
        <v>1159271</v>
      </c>
      <c r="F37" s="336">
        <f>+'demanda-enl'!AZ183</f>
        <v>8.172636387897203E-2</v>
      </c>
      <c r="G37" s="335">
        <f>+'demanda-enl'!AZ184</f>
        <v>87585</v>
      </c>
      <c r="I37" s="146"/>
    </row>
    <row r="38" spans="1:11" x14ac:dyDescent="0.5">
      <c r="A38" s="334" t="s">
        <v>140</v>
      </c>
      <c r="B38" s="335">
        <f>+demanda!BH178</f>
        <v>34028</v>
      </c>
      <c r="C38" s="336">
        <f>+'demanda-enl'!BH179</f>
        <v>9.1235609146009145E-2</v>
      </c>
      <c r="D38" s="335">
        <f>+'demanda-enl'!BH180</f>
        <v>2845</v>
      </c>
      <c r="E38" s="335">
        <f>+demanda!BH182</f>
        <v>302098</v>
      </c>
      <c r="F38" s="336">
        <f>+'demanda-enl'!BH183</f>
        <v>-1.6566456262797624E-2</v>
      </c>
      <c r="G38" s="335">
        <f>+'demanda-enl'!BH184</f>
        <v>-5089</v>
      </c>
      <c r="I38" s="146"/>
      <c r="J38" s="147"/>
      <c r="K38" s="147"/>
    </row>
    <row r="39" spans="1:11" x14ac:dyDescent="0.5">
      <c r="A39" s="337" t="s">
        <v>135</v>
      </c>
      <c r="B39" s="338">
        <f>+demanda!AR178</f>
        <v>115073</v>
      </c>
      <c r="C39" s="339">
        <f>+'demanda-enl'!AR179</f>
        <v>0.13605220550487696</v>
      </c>
      <c r="D39" s="338">
        <f>+'demanda-enl'!AR180</f>
        <v>13781</v>
      </c>
      <c r="E39" s="338">
        <f>+demanda!AR182</f>
        <v>1461371</v>
      </c>
      <c r="F39" s="339">
        <f>+'demanda-enl'!AR183</f>
        <v>5.983078922481555E-2</v>
      </c>
      <c r="G39" s="338">
        <f>+'demanda-enl'!AR184</f>
        <v>82499</v>
      </c>
      <c r="I39" s="146"/>
      <c r="J39" s="147"/>
    </row>
    <row r="40" spans="1:11" x14ac:dyDescent="0.5">
      <c r="A40" s="332" t="s">
        <v>141</v>
      </c>
      <c r="B40" s="333"/>
      <c r="C40" s="340"/>
      <c r="D40" s="333"/>
      <c r="E40" s="333"/>
      <c r="F40" s="340"/>
      <c r="G40" s="333"/>
      <c r="I40" s="146"/>
    </row>
    <row r="41" spans="1:11" x14ac:dyDescent="0.5">
      <c r="A41" s="334" t="s">
        <v>139</v>
      </c>
      <c r="B41" s="335">
        <f>+demanda!BX178</f>
        <v>184681</v>
      </c>
      <c r="C41" s="336">
        <f>+'demanda-enl'!BX179</f>
        <v>5.5531106221244242E-2</v>
      </c>
      <c r="D41" s="335">
        <f>+'demanda-enl'!BX180</f>
        <v>9716</v>
      </c>
      <c r="E41" s="335">
        <f>+demanda!BX182</f>
        <v>3763739</v>
      </c>
      <c r="F41" s="336">
        <f>+'demanda-enl'!BX183</f>
        <v>3.7906339278820145E-2</v>
      </c>
      <c r="G41" s="335">
        <f>+'demanda-enl'!BX184</f>
        <v>137459</v>
      </c>
      <c r="I41" s="146"/>
    </row>
    <row r="42" spans="1:11" x14ac:dyDescent="0.5">
      <c r="A42" s="334" t="s">
        <v>140</v>
      </c>
      <c r="B42" s="335">
        <f>+demanda!CF178</f>
        <v>134377</v>
      </c>
      <c r="C42" s="336">
        <f>+'demanda-enl'!CF179</f>
        <v>-3.9985997399517026E-2</v>
      </c>
      <c r="D42" s="335">
        <f>+'demanda-enl'!CF180</f>
        <v>-5597</v>
      </c>
      <c r="E42" s="335">
        <f>+demanda!CF182</f>
        <v>1284077</v>
      </c>
      <c r="F42" s="336">
        <f>+'demanda-enl'!CF183</f>
        <v>1.2864341109729782E-2</v>
      </c>
      <c r="G42" s="335">
        <f>+'demanda-enl'!CF184</f>
        <v>16309</v>
      </c>
      <c r="J42" s="147"/>
    </row>
    <row r="43" spans="1:11" x14ac:dyDescent="0.5">
      <c r="A43" s="337" t="s">
        <v>135</v>
      </c>
      <c r="B43" s="338">
        <f>+demanda!BP178</f>
        <v>319058</v>
      </c>
      <c r="C43" s="339">
        <f>+'demanda-enl'!BP179</f>
        <v>1.308193993738449E-2</v>
      </c>
      <c r="D43" s="338">
        <f>+'demanda-enl'!BP180</f>
        <v>4120</v>
      </c>
      <c r="E43" s="338">
        <f>+demanda!BP182</f>
        <v>5047816</v>
      </c>
      <c r="F43" s="339">
        <f>+'demanda-enl'!BP183</f>
        <v>3.1419178680066384E-2</v>
      </c>
      <c r="G43" s="338">
        <f>+'demanda-enl'!BP184</f>
        <v>153767</v>
      </c>
    </row>
    <row r="44" spans="1:11" x14ac:dyDescent="0.5">
      <c r="A44" s="332" t="s">
        <v>142</v>
      </c>
      <c r="B44" s="333"/>
      <c r="C44" s="333"/>
      <c r="D44" s="333"/>
      <c r="E44" s="333"/>
      <c r="F44" s="333"/>
      <c r="G44" s="333"/>
    </row>
    <row r="45" spans="1:11" x14ac:dyDescent="0.5">
      <c r="A45" s="334" t="s">
        <v>139</v>
      </c>
      <c r="B45" s="341">
        <f>+'demanda-enl'!AZ204</f>
        <v>2.2787744928680715</v>
      </c>
      <c r="C45" s="341" t="s">
        <v>118</v>
      </c>
      <c r="D45" s="341">
        <f>+'demanda-enl'!AZ206</f>
        <v>-0.21683947966041961</v>
      </c>
      <c r="E45" s="341">
        <f>+'demanda-enl'!AZ208</f>
        <v>3.246642933360707</v>
      </c>
      <c r="F45" s="341" t="s">
        <v>118</v>
      </c>
      <c r="G45" s="341">
        <f>+'demanda-enl'!AZ210</f>
        <v>-0.13707207271383348</v>
      </c>
    </row>
    <row r="46" spans="1:11" x14ac:dyDescent="0.5">
      <c r="A46" s="334" t="s">
        <v>140</v>
      </c>
      <c r="B46" s="341">
        <f>+'demanda-enl'!BH204</f>
        <v>3.9490125778770424</v>
      </c>
      <c r="C46" s="341" t="s">
        <v>118</v>
      </c>
      <c r="D46" s="341">
        <f>+'demanda-enl'!BH206</f>
        <v>-0.53977939210660209</v>
      </c>
      <c r="E46" s="341">
        <f>+'demanda-enl'!BH208</f>
        <v>4.2505312845500463</v>
      </c>
      <c r="F46" s="341" t="s">
        <v>118</v>
      </c>
      <c r="G46" s="341">
        <f>+'demanda-enl'!BH210</f>
        <v>0.12350768003553192</v>
      </c>
    </row>
    <row r="47" spans="1:11" x14ac:dyDescent="0.5">
      <c r="A47" s="337" t="s">
        <v>135</v>
      </c>
      <c r="B47" s="342">
        <f>+'demanda-enl'!AR204</f>
        <v>2.7726573566344843</v>
      </c>
      <c r="C47" s="342" t="s">
        <v>118</v>
      </c>
      <c r="D47" s="342">
        <f>+'demanda-enl'!AR206</f>
        <v>-0.3365516628339833</v>
      </c>
      <c r="E47" s="342">
        <f>+'demanda-enl'!AR208</f>
        <v>3.4541646166510764</v>
      </c>
      <c r="F47" s="342" t="s">
        <v>118</v>
      </c>
      <c r="G47" s="342">
        <f>+'demanda-enl'!AR210</f>
        <v>-9.51488801782161E-2</v>
      </c>
    </row>
    <row r="48" spans="1:11" x14ac:dyDescent="0.5">
      <c r="A48" s="332" t="s">
        <v>204</v>
      </c>
      <c r="B48" s="333"/>
      <c r="C48" s="333"/>
      <c r="D48" s="333"/>
      <c r="E48" s="333"/>
      <c r="F48" s="333"/>
      <c r="G48" s="333"/>
    </row>
    <row r="49" spans="1:8" x14ac:dyDescent="0.5">
      <c r="A49" s="334" t="s">
        <v>139</v>
      </c>
      <c r="B49" s="343">
        <f>(demanda!BX178/demanda!AE178)</f>
        <v>0.10842349985029325</v>
      </c>
      <c r="C49" s="344" t="s">
        <v>118</v>
      </c>
      <c r="D49" s="345">
        <f>((demanda!BX178/demanda!AE178)-(demanda!BX177/demanda!AE177))*100</f>
        <v>0.33829460857872501</v>
      </c>
      <c r="E49" s="343">
        <f>(demanda!BX182/demanda!AE182)</f>
        <v>0.16599571345000766</v>
      </c>
      <c r="F49" s="344" t="s">
        <v>118</v>
      </c>
      <c r="G49" s="345">
        <f>((demanda!BX182/demanda!AE182)-(demanda!BX181/demanda!AE181))*100</f>
        <v>0.64817667348130714</v>
      </c>
    </row>
    <row r="50" spans="1:8" x14ac:dyDescent="0.5">
      <c r="A50" s="334" t="s">
        <v>140</v>
      </c>
      <c r="B50" s="343">
        <f>(demanda!CF178/demanda!AL178)</f>
        <v>3.7879052681190961E-2</v>
      </c>
      <c r="C50" s="344" t="s">
        <v>118</v>
      </c>
      <c r="D50" s="345">
        <f>((demanda!CF178/demanda!AL178)-(demanda!CF177/demanda!AL177))*100</f>
        <v>-0.23949766782754844</v>
      </c>
      <c r="E50" s="343">
        <f>(demanda!CF182/demanda!AL182)</f>
        <v>4.4849071665915966E-2</v>
      </c>
      <c r="F50" s="344" t="s">
        <v>118</v>
      </c>
      <c r="G50" s="345">
        <f>((demanda!CF182/demanda!AL182)-(demanda!CF181/demanda!AL181))*100</f>
        <v>3.0086885735691737E-3</v>
      </c>
    </row>
    <row r="51" spans="1:8" x14ac:dyDescent="0.5">
      <c r="A51" s="334" t="s">
        <v>135</v>
      </c>
      <c r="B51" s="343">
        <f>(demanda!BP178/demanda!X178)</f>
        <v>6.0763021967076621E-2</v>
      </c>
      <c r="C51" s="345" t="s">
        <v>118</v>
      </c>
      <c r="D51" s="345">
        <f>((demanda!BP178/demanda!X178)-(demanda!BP177/demanda!X177))*100</f>
        <v>-4.9430361454489563E-2</v>
      </c>
      <c r="E51" s="343">
        <f>(demanda!BP182/demanda!X182)</f>
        <v>9.838879359130355E-2</v>
      </c>
      <c r="F51" s="345" t="s">
        <v>118</v>
      </c>
      <c r="G51" s="345">
        <f>((demanda!BP182/demanda!X182)-(demanda!BP181/demanda!X181))*100</f>
        <v>0.24641299588234328</v>
      </c>
    </row>
    <row r="52" spans="1:8" x14ac:dyDescent="0.5">
      <c r="A52" s="332" t="s">
        <v>310</v>
      </c>
      <c r="B52" s="333"/>
      <c r="C52" s="333"/>
      <c r="D52" s="333"/>
      <c r="E52" s="333"/>
      <c r="F52" s="333"/>
      <c r="G52" s="333"/>
    </row>
    <row r="53" spans="1:8" x14ac:dyDescent="0.5">
      <c r="A53" s="337" t="s">
        <v>143</v>
      </c>
      <c r="B53" s="346">
        <f>+oferta!AM178</f>
        <v>3007</v>
      </c>
      <c r="C53" s="347">
        <f>+'oferta-enl'!AM179</f>
        <v>8.7916063675832046E-2</v>
      </c>
      <c r="D53" s="346">
        <f>+'oferta-enl'!AM180</f>
        <v>243</v>
      </c>
      <c r="E53" s="346">
        <f>+oferta!AM182</f>
        <v>3774.5</v>
      </c>
      <c r="F53" s="347">
        <f>+'oferta-enl'!AM183</f>
        <v>2.7046883078011508E-2</v>
      </c>
      <c r="G53" s="346">
        <f>+'oferta-enl'!AM184</f>
        <v>99.400000000000091</v>
      </c>
    </row>
    <row r="54" spans="1:8" x14ac:dyDescent="0.5">
      <c r="A54" s="337" t="s">
        <v>299</v>
      </c>
      <c r="B54" s="347">
        <f>'oferta-enl'!AE178/100</f>
        <v>0.38369999999999999</v>
      </c>
      <c r="C54" s="342" t="s">
        <v>118</v>
      </c>
      <c r="D54" s="342">
        <f>'oferta-enl'!AE180</f>
        <v>-0.78000000000000114</v>
      </c>
      <c r="E54" s="347">
        <f>'oferta-enl'!AE182/100</f>
        <v>0.5139579645678104</v>
      </c>
      <c r="F54" s="342" t="s">
        <v>118</v>
      </c>
      <c r="G54" s="342">
        <f>'oferta-enl'!AE184</f>
        <v>2.2221784656812318</v>
      </c>
    </row>
    <row r="55" spans="1:8" x14ac:dyDescent="0.5">
      <c r="A55" s="337" t="s">
        <v>300</v>
      </c>
      <c r="B55" s="346">
        <f>'oferta-enl'!W178</f>
        <v>26591</v>
      </c>
      <c r="C55" s="347">
        <f>'oferta-enl'!W179</f>
        <v>3.4588747957357446E-2</v>
      </c>
      <c r="D55" s="346">
        <f>'oferta-enl'!W180</f>
        <v>889</v>
      </c>
      <c r="E55" s="346">
        <f>'oferta-enl'!W182</f>
        <v>31271</v>
      </c>
      <c r="F55" s="347">
        <f>'oferta-enl'!W183</f>
        <v>-6.0076287349014601E-3</v>
      </c>
      <c r="G55" s="346">
        <f>'oferta-enl'!W184</f>
        <v>-189</v>
      </c>
      <c r="H55" s="151"/>
    </row>
    <row r="56" spans="1:8" x14ac:dyDescent="0.5">
      <c r="A56" s="349" t="str">
        <f>($A$28)</f>
        <v>Fuente: Oficina del Dato a partir de datos de Encuesta de Ocupación Hotelera (INE)</v>
      </c>
      <c r="B56" s="350"/>
      <c r="C56" s="350"/>
      <c r="D56" s="350"/>
      <c r="E56" s="350"/>
      <c r="F56" s="350"/>
      <c r="G56" s="350"/>
      <c r="H56" s="151"/>
    </row>
    <row r="57" spans="1:8" ht="18.5" x14ac:dyDescent="0.5">
      <c r="A57" s="329" t="s">
        <v>258</v>
      </c>
      <c r="B57" s="140"/>
      <c r="C57" s="141"/>
      <c r="D57" s="141"/>
      <c r="E57" s="142"/>
      <c r="F57" s="142"/>
      <c r="G57" s="330" t="str">
        <f>demanda!A178</f>
        <v>OCTUBRE 25</v>
      </c>
      <c r="H57" s="151"/>
    </row>
    <row r="58" spans="1:8" x14ac:dyDescent="0.5">
      <c r="A58" s="140"/>
      <c r="B58" s="140"/>
      <c r="C58" s="141"/>
      <c r="D58" s="141"/>
      <c r="E58" s="142"/>
      <c r="F58" s="142"/>
      <c r="G58" s="141"/>
      <c r="H58" s="151"/>
    </row>
    <row r="59" spans="1:8" ht="26" x14ac:dyDescent="0.5">
      <c r="A59" s="331" t="s">
        <v>303</v>
      </c>
      <c r="B59" s="324"/>
      <c r="C59" s="324"/>
      <c r="D59" s="324"/>
      <c r="E59" s="324"/>
      <c r="F59" s="324"/>
      <c r="G59" s="324"/>
    </row>
    <row r="60" spans="1:8" ht="21.75" customHeight="1" x14ac:dyDescent="0.5">
      <c r="A60" s="145"/>
      <c r="B60" s="143"/>
      <c r="C60" s="143"/>
      <c r="D60" s="143"/>
      <c r="E60" s="143"/>
      <c r="F60" s="143"/>
      <c r="G60" s="143"/>
    </row>
    <row r="61" spans="1:8" ht="26.25" customHeight="1" x14ac:dyDescent="0.5">
      <c r="A61" s="450" t="s">
        <v>120</v>
      </c>
      <c r="B61" s="461" t="str">
        <f>$B$5</f>
        <v>Oct.25</v>
      </c>
      <c r="C61" s="464" t="str">
        <f>$C$5</f>
        <v>Variación mensual                                   Oct.25/Oct.24</v>
      </c>
      <c r="D61" s="465"/>
      <c r="E61" s="461" t="str">
        <f>$E$5</f>
        <v>Acumulado Ene-Oct.25</v>
      </c>
      <c r="F61" s="464" t="str">
        <f>$F$5</f>
        <v>Var. del acumulado                                                                        Ene-Oct.25/Ene-Oct.24</v>
      </c>
      <c r="G61" s="465"/>
    </row>
    <row r="62" spans="1:8" ht="16.5" customHeight="1" x14ac:dyDescent="0.5">
      <c r="A62" s="450"/>
      <c r="B62" s="462"/>
      <c r="C62" s="466"/>
      <c r="D62" s="467"/>
      <c r="E62" s="462"/>
      <c r="F62" s="466"/>
      <c r="G62" s="467"/>
    </row>
    <row r="63" spans="1:8" x14ac:dyDescent="0.5">
      <c r="A63" s="450"/>
      <c r="B63" s="463"/>
      <c r="C63" s="351" t="str">
        <f>$C$7</f>
        <v>%</v>
      </c>
      <c r="D63" s="351" t="str">
        <f>$D$7</f>
        <v>Diferencias</v>
      </c>
      <c r="E63" s="463"/>
      <c r="F63" s="351" t="str">
        <f>$F$7</f>
        <v>%</v>
      </c>
      <c r="G63" s="351" t="str">
        <f>$G$7</f>
        <v>Diferencias</v>
      </c>
    </row>
    <row r="64" spans="1:8" x14ac:dyDescent="0.5">
      <c r="A64" s="332" t="s">
        <v>138</v>
      </c>
      <c r="B64" s="333"/>
      <c r="C64" s="333"/>
      <c r="D64" s="333"/>
      <c r="E64" s="333"/>
      <c r="F64" s="333"/>
      <c r="G64" s="333"/>
    </row>
    <row r="65" spans="1:11" x14ac:dyDescent="0.5">
      <c r="A65" s="334" t="s">
        <v>139</v>
      </c>
      <c r="B65" s="335">
        <f>+demanda!BA178</f>
        <v>160796</v>
      </c>
      <c r="C65" s="336">
        <f>+'demanda-enl'!BA179</f>
        <v>0.15217219957150729</v>
      </c>
      <c r="D65" s="335">
        <f>+'demanda-enl'!BA180</f>
        <v>21237</v>
      </c>
      <c r="E65" s="335">
        <f>+demanda!BA182</f>
        <v>1793692</v>
      </c>
      <c r="F65" s="336">
        <f>+'demanda-enl'!BA183</f>
        <v>2.5082837943950276E-2</v>
      </c>
      <c r="G65" s="335">
        <f>+'demanda-enl'!BA184</f>
        <v>43890</v>
      </c>
      <c r="I65" s="146"/>
    </row>
    <row r="66" spans="1:11" x14ac:dyDescent="0.5">
      <c r="A66" s="334" t="s">
        <v>140</v>
      </c>
      <c r="B66" s="335">
        <f>+demanda!BI178</f>
        <v>118085</v>
      </c>
      <c r="C66" s="336">
        <f>+'demanda-enl'!BI179</f>
        <v>0.10698114799433789</v>
      </c>
      <c r="D66" s="335">
        <f>+'demanda-enl'!BI180</f>
        <v>11412</v>
      </c>
      <c r="E66" s="335">
        <f>+demanda!BI182</f>
        <v>839423</v>
      </c>
      <c r="F66" s="336">
        <f>+'demanda-enl'!BI183</f>
        <v>-1.6234770239347274E-3</v>
      </c>
      <c r="G66" s="335">
        <f>+'demanda-enl'!BI184</f>
        <v>-1365</v>
      </c>
      <c r="I66" s="146"/>
      <c r="J66" s="147"/>
      <c r="K66" s="147"/>
    </row>
    <row r="67" spans="1:11" x14ac:dyDescent="0.5">
      <c r="A67" s="337" t="s">
        <v>135</v>
      </c>
      <c r="B67" s="338">
        <f>+demanda!AS178</f>
        <v>278880</v>
      </c>
      <c r="C67" s="339">
        <f>+'demanda-enl'!AS179</f>
        <v>0.13259040254719134</v>
      </c>
      <c r="D67" s="338">
        <f>+'demanda-enl'!AS180</f>
        <v>32648</v>
      </c>
      <c r="E67" s="338">
        <f>+demanda!AS182</f>
        <v>2633115</v>
      </c>
      <c r="F67" s="339">
        <f>+'demanda-enl'!AS183</f>
        <v>1.6414787204927395E-2</v>
      </c>
      <c r="G67" s="338">
        <f>+'demanda-enl'!AS184</f>
        <v>42524</v>
      </c>
      <c r="I67" s="146"/>
      <c r="J67" s="147"/>
    </row>
    <row r="68" spans="1:11" x14ac:dyDescent="0.5">
      <c r="A68" s="332" t="s">
        <v>141</v>
      </c>
      <c r="B68" s="333"/>
      <c r="C68" s="340"/>
      <c r="D68" s="333"/>
      <c r="E68" s="333"/>
      <c r="F68" s="340"/>
      <c r="G68" s="333"/>
      <c r="I68" s="146"/>
    </row>
    <row r="69" spans="1:11" x14ac:dyDescent="0.5">
      <c r="A69" s="334" t="s">
        <v>139</v>
      </c>
      <c r="B69" s="335">
        <f>+demanda!BY178</f>
        <v>366178</v>
      </c>
      <c r="C69" s="336">
        <f>+'demanda-enl'!BY179</f>
        <v>7.8415088116105869E-2</v>
      </c>
      <c r="D69" s="335">
        <f>+'demanda-enl'!BY180</f>
        <v>26626</v>
      </c>
      <c r="E69" s="335">
        <f>+demanda!BY182</f>
        <v>5018290</v>
      </c>
      <c r="F69" s="336">
        <f>+'demanda-enl'!BY183</f>
        <v>3.5152728804420219E-2</v>
      </c>
      <c r="G69" s="335">
        <f>+'demanda-enl'!BY184</f>
        <v>170416</v>
      </c>
      <c r="I69" s="146"/>
    </row>
    <row r="70" spans="1:11" x14ac:dyDescent="0.5">
      <c r="A70" s="334" t="s">
        <v>140</v>
      </c>
      <c r="B70" s="335">
        <f>+demanda!CG178</f>
        <v>457373</v>
      </c>
      <c r="C70" s="336">
        <f>+'demanda-enl'!CG179</f>
        <v>0.10514475979683846</v>
      </c>
      <c r="D70" s="335">
        <f>+'demanda-enl'!CG180</f>
        <v>43515</v>
      </c>
      <c r="E70" s="335">
        <f>+demanda!CG182</f>
        <v>3028279</v>
      </c>
      <c r="F70" s="336">
        <f>+'demanda-enl'!CG183</f>
        <v>3.8619266737804914E-3</v>
      </c>
      <c r="G70" s="335">
        <f>+'demanda-enl'!CG184</f>
        <v>11650</v>
      </c>
      <c r="J70" s="147"/>
    </row>
    <row r="71" spans="1:11" x14ac:dyDescent="0.5">
      <c r="A71" s="337" t="s">
        <v>135</v>
      </c>
      <c r="B71" s="338">
        <f>+demanda!BQ178</f>
        <v>823552</v>
      </c>
      <c r="C71" s="339">
        <f>+'demanda-enl'!BQ179</f>
        <v>9.3099374842383398E-2</v>
      </c>
      <c r="D71" s="338">
        <f>+'demanda-enl'!BQ180</f>
        <v>70142</v>
      </c>
      <c r="E71" s="338">
        <f>+demanda!BQ182</f>
        <v>8046570</v>
      </c>
      <c r="F71" s="339">
        <f>+'demanda-enl'!BQ183</f>
        <v>2.315060762906529E-2</v>
      </c>
      <c r="G71" s="338">
        <f>+'demanda-enl'!BQ184</f>
        <v>182068</v>
      </c>
    </row>
    <row r="72" spans="1:11" x14ac:dyDescent="0.5">
      <c r="A72" s="332" t="s">
        <v>142</v>
      </c>
      <c r="B72" s="333"/>
      <c r="C72" s="333"/>
      <c r="D72" s="333"/>
      <c r="E72" s="333"/>
      <c r="F72" s="333"/>
      <c r="G72" s="333"/>
    </row>
    <row r="73" spans="1:11" x14ac:dyDescent="0.5">
      <c r="A73" s="334" t="s">
        <v>139</v>
      </c>
      <c r="B73" s="341">
        <f>+'demanda-enl'!BA204</f>
        <v>2.2772830169904723</v>
      </c>
      <c r="C73" s="341" t="s">
        <v>118</v>
      </c>
      <c r="D73" s="341">
        <f>+'demanda-enl'!BA206</f>
        <v>-0.15575247337560949</v>
      </c>
      <c r="E73" s="341">
        <f>+'demanda-enl'!BA208</f>
        <v>2.7977434252926368</v>
      </c>
      <c r="F73" s="341" t="s">
        <v>118</v>
      </c>
      <c r="G73" s="341">
        <f>+'demanda-enl'!BA210</f>
        <v>2.7216245646025428E-2</v>
      </c>
    </row>
    <row r="74" spans="1:11" x14ac:dyDescent="0.5">
      <c r="A74" s="334" t="s">
        <v>140</v>
      </c>
      <c r="B74" s="341">
        <f>+'demanda-enl'!BI204</f>
        <v>3.8732523182453318</v>
      </c>
      <c r="C74" s="341" t="s">
        <v>118</v>
      </c>
      <c r="D74" s="341">
        <f>+'demanda-enl'!BI206</f>
        <v>-6.4360752563041856E-3</v>
      </c>
      <c r="E74" s="341">
        <f>+'demanda-enl'!BI208</f>
        <v>3.6075721060776273</v>
      </c>
      <c r="F74" s="341" t="s">
        <v>118</v>
      </c>
      <c r="G74" s="341">
        <f>+'demanda-enl'!BI210</f>
        <v>1.9712859751561673E-2</v>
      </c>
    </row>
    <row r="75" spans="1:11" x14ac:dyDescent="0.5">
      <c r="A75" s="337" t="s">
        <v>135</v>
      </c>
      <c r="B75" s="342">
        <f>+'demanda-enl'!AS204</f>
        <v>2.9530694205393</v>
      </c>
      <c r="C75" s="342" t="s">
        <v>118</v>
      </c>
      <c r="D75" s="342">
        <f>+'demanda-enl'!AS206</f>
        <v>-0.1066872317236065</v>
      </c>
      <c r="E75" s="342">
        <f>+'demanda-enl'!AS208</f>
        <v>3.0559128636614807</v>
      </c>
      <c r="F75" s="342" t="s">
        <v>118</v>
      </c>
      <c r="G75" s="342">
        <f>+'demanda-enl'!AS210</f>
        <v>2.0118328746475012E-2</v>
      </c>
    </row>
    <row r="76" spans="1:11" x14ac:dyDescent="0.5">
      <c r="A76" s="332" t="s">
        <v>204</v>
      </c>
      <c r="B76" s="333"/>
      <c r="C76" s="333"/>
      <c r="D76" s="333"/>
      <c r="E76" s="333"/>
      <c r="F76" s="333"/>
      <c r="G76" s="333"/>
    </row>
    <row r="77" spans="1:11" x14ac:dyDescent="0.5">
      <c r="A77" s="334" t="s">
        <v>139</v>
      </c>
      <c r="B77" s="343">
        <f>(demanda!BY178/demanda!AE178)</f>
        <v>0.21497772011295521</v>
      </c>
      <c r="C77" s="344" t="s">
        <v>118</v>
      </c>
      <c r="D77" s="345">
        <f>((demanda!BY178/demanda!AE178)-(demanda!BY177/demanda!AE177))*100</f>
        <v>1.1127063628255192</v>
      </c>
      <c r="E77" s="343">
        <f>(demanda!BY182/demanda!AE182)</f>
        <v>0.2213263536204394</v>
      </c>
      <c r="F77" s="344" t="s">
        <v>118</v>
      </c>
      <c r="G77" s="345">
        <f>((demanda!BY182/demanda!AE182)-(demanda!BY181/demanda!AE181))*100</f>
        <v>0.8076545299521759</v>
      </c>
    </row>
    <row r="78" spans="1:11" x14ac:dyDescent="0.5">
      <c r="A78" s="334" t="s">
        <v>140</v>
      </c>
      <c r="B78" s="343">
        <f>(demanda!CG178/demanda!AL178)</f>
        <v>0.12892724173001593</v>
      </c>
      <c r="C78" s="344" t="s">
        <v>118</v>
      </c>
      <c r="D78" s="345">
        <f>((demanda!CG178/demanda!AL178)-(demanda!CG177/demanda!AL177))*100</f>
        <v>0.98499184939144913</v>
      </c>
      <c r="E78" s="343">
        <f>(demanda!CG182/demanda!AL182)</f>
        <v>0.10576897015941282</v>
      </c>
      <c r="F78" s="344" t="s">
        <v>118</v>
      </c>
      <c r="G78" s="345">
        <f>((demanda!CG182/demanda!AL182)-(demanda!CG181/demanda!AL181))*100</f>
        <v>-8.7692186377315295E-2</v>
      </c>
    </row>
    <row r="79" spans="1:11" x14ac:dyDescent="0.5">
      <c r="A79" s="334" t="s">
        <v>135</v>
      </c>
      <c r="B79" s="343">
        <f>(demanda!BQ178/demanda!X178)</f>
        <v>0.15684141525061238</v>
      </c>
      <c r="C79" s="345" t="s">
        <v>118</v>
      </c>
      <c r="D79" s="345">
        <f>((demanda!BQ178/demanda!X178)-(demanda!BQ177/demanda!X177))*100</f>
        <v>1.0298661862804397</v>
      </c>
      <c r="E79" s="343">
        <f>(demanda!BQ182/demanda!X182)</f>
        <v>0.15683858422097308</v>
      </c>
      <c r="F79" s="345" t="s">
        <v>118</v>
      </c>
      <c r="G79" s="345">
        <f>((demanda!BQ182/demanda!X182)-(demanda!BQ181/demanda!X181))*100</f>
        <v>0.26922507888870739</v>
      </c>
    </row>
    <row r="80" spans="1:11" x14ac:dyDescent="0.5">
      <c r="A80" s="332" t="s">
        <v>310</v>
      </c>
      <c r="B80" s="333"/>
      <c r="C80" s="333"/>
      <c r="D80" s="333"/>
      <c r="E80" s="333"/>
      <c r="F80" s="333"/>
      <c r="G80" s="333"/>
    </row>
    <row r="81" spans="1:11" x14ac:dyDescent="0.5">
      <c r="A81" s="337" t="s">
        <v>143</v>
      </c>
      <c r="B81" s="346">
        <f>+oferta!AN178</f>
        <v>8626</v>
      </c>
      <c r="C81" s="347">
        <f>+'oferta-enl'!AN179</f>
        <v>-4.1560840452551373E-3</v>
      </c>
      <c r="D81" s="346">
        <f>+'oferta-enl'!AN180</f>
        <v>-36</v>
      </c>
      <c r="E81" s="346">
        <f>+oferta!AN182</f>
        <v>7970.3</v>
      </c>
      <c r="F81" s="347">
        <f>+'oferta-enl'!AN183</f>
        <v>3.7421252668297988E-2</v>
      </c>
      <c r="G81" s="346">
        <f>+'oferta-enl'!AN184</f>
        <v>287.5</v>
      </c>
    </row>
    <row r="82" spans="1:11" x14ac:dyDescent="0.5">
      <c r="A82" s="337" t="s">
        <v>299</v>
      </c>
      <c r="B82" s="347">
        <f>'oferta-enl'!AF178/100</f>
        <v>0.55230000000000001</v>
      </c>
      <c r="C82" s="342" t="s">
        <v>118</v>
      </c>
      <c r="D82" s="342">
        <f>'oferta-enl'!AF180</f>
        <v>4.5999999999999943</v>
      </c>
      <c r="E82" s="347">
        <f>'oferta-enl'!AF182/100</f>
        <v>0.59133772060762391</v>
      </c>
      <c r="F82" s="342" t="s">
        <v>118</v>
      </c>
      <c r="G82" s="342">
        <f>'oferta-enl'!AF184</f>
        <v>2.2347391154803233</v>
      </c>
    </row>
    <row r="83" spans="1:11" x14ac:dyDescent="0.5">
      <c r="A83" s="337" t="s">
        <v>300</v>
      </c>
      <c r="B83" s="346">
        <f>'oferta-enl'!X178</f>
        <v>47655</v>
      </c>
      <c r="C83" s="347">
        <f>'oferta-enl'!X179</f>
        <v>1.8889308651304226E-4</v>
      </c>
      <c r="D83" s="346">
        <f>'oferta-enl'!X180</f>
        <v>9</v>
      </c>
      <c r="E83" s="346">
        <f>'oferta-enl'!X182</f>
        <v>43612.5</v>
      </c>
      <c r="F83" s="347">
        <f>'oferta-enl'!X183</f>
        <v>-1.6815304429375288E-2</v>
      </c>
      <c r="G83" s="346">
        <f>'oferta-enl'!X184</f>
        <v>-745.90000000000146</v>
      </c>
      <c r="H83" s="151"/>
    </row>
    <row r="84" spans="1:11" x14ac:dyDescent="0.5">
      <c r="A84" s="349" t="str">
        <f>($A$28)</f>
        <v>Fuente: Oficina del Dato a partir de datos de Encuesta de Ocupación Hotelera (INE)</v>
      </c>
      <c r="B84" s="350"/>
      <c r="C84" s="350"/>
      <c r="D84" s="350"/>
      <c r="E84" s="350"/>
      <c r="F84" s="350"/>
      <c r="G84" s="350"/>
      <c r="H84" s="151"/>
    </row>
    <row r="85" spans="1:11" x14ac:dyDescent="0.5">
      <c r="A85" s="148"/>
      <c r="B85" s="149"/>
      <c r="C85" s="149"/>
      <c r="D85" s="149"/>
      <c r="E85" s="149"/>
      <c r="F85" s="149"/>
      <c r="G85" s="149"/>
    </row>
    <row r="86" spans="1:11" x14ac:dyDescent="0.5">
      <c r="A86" s="148"/>
      <c r="B86" s="149"/>
      <c r="C86" s="149"/>
      <c r="D86" s="149"/>
      <c r="E86" s="149"/>
      <c r="F86" s="149"/>
      <c r="G86" s="149"/>
    </row>
    <row r="87" spans="1:11" ht="26" x14ac:dyDescent="0.5">
      <c r="A87" s="331" t="s">
        <v>304</v>
      </c>
      <c r="B87" s="324"/>
      <c r="C87" s="324"/>
      <c r="D87" s="324"/>
      <c r="E87" s="324"/>
      <c r="F87" s="324"/>
      <c r="G87" s="324"/>
    </row>
    <row r="88" spans="1:11" ht="21.75" customHeight="1" x14ac:dyDescent="0.5">
      <c r="A88" s="145"/>
      <c r="B88" s="143"/>
      <c r="C88" s="143"/>
      <c r="D88" s="143"/>
      <c r="E88" s="143"/>
      <c r="F88" s="143"/>
      <c r="G88" s="143"/>
    </row>
    <row r="89" spans="1:11" ht="26.25" customHeight="1" x14ac:dyDescent="0.5">
      <c r="A89" s="450" t="s">
        <v>121</v>
      </c>
      <c r="B89" s="461" t="str">
        <f>$B$5</f>
        <v>Oct.25</v>
      </c>
      <c r="C89" s="464" t="str">
        <f>$C$5</f>
        <v>Variación mensual                                   Oct.25/Oct.24</v>
      </c>
      <c r="D89" s="465"/>
      <c r="E89" s="461" t="str">
        <f>$E$5</f>
        <v>Acumulado Ene-Oct.25</v>
      </c>
      <c r="F89" s="464" t="str">
        <f>$F$5</f>
        <v>Var. del acumulado                                                                        Ene-Oct.25/Ene-Oct.24</v>
      </c>
      <c r="G89" s="465"/>
    </row>
    <row r="90" spans="1:11" ht="16.5" customHeight="1" x14ac:dyDescent="0.5">
      <c r="A90" s="450"/>
      <c r="B90" s="462"/>
      <c r="C90" s="466"/>
      <c r="D90" s="467"/>
      <c r="E90" s="462"/>
      <c r="F90" s="466"/>
      <c r="G90" s="467"/>
    </row>
    <row r="91" spans="1:11" x14ac:dyDescent="0.5">
      <c r="A91" s="450"/>
      <c r="B91" s="463"/>
      <c r="C91" s="351" t="str">
        <f>$C$7</f>
        <v>%</v>
      </c>
      <c r="D91" s="351" t="str">
        <f>$D$7</f>
        <v>Diferencias</v>
      </c>
      <c r="E91" s="463"/>
      <c r="F91" s="351" t="str">
        <f>$F$7</f>
        <v>%</v>
      </c>
      <c r="G91" s="351" t="str">
        <f>$G$7</f>
        <v>Diferencias</v>
      </c>
    </row>
    <row r="92" spans="1:11" x14ac:dyDescent="0.5">
      <c r="A92" s="332" t="s">
        <v>138</v>
      </c>
      <c r="B92" s="333"/>
      <c r="C92" s="333"/>
      <c r="D92" s="333"/>
      <c r="E92" s="333"/>
      <c r="F92" s="333"/>
      <c r="G92" s="333"/>
    </row>
    <row r="93" spans="1:11" x14ac:dyDescent="0.5">
      <c r="A93" s="334" t="s">
        <v>139</v>
      </c>
      <c r="B93" s="335">
        <f>+demanda!BB178</f>
        <v>59423</v>
      </c>
      <c r="C93" s="336">
        <f>+'demanda-enl'!BB179</f>
        <v>7.2036803175175912E-2</v>
      </c>
      <c r="D93" s="335">
        <f>+'demanda-enl'!BB180</f>
        <v>3993</v>
      </c>
      <c r="E93" s="335">
        <f>+demanda!BB182</f>
        <v>550101</v>
      </c>
      <c r="F93" s="336">
        <f>+'demanda-enl'!BB183</f>
        <v>2.0400554254010883E-2</v>
      </c>
      <c r="G93" s="335">
        <f>+'demanda-enl'!BB184</f>
        <v>10998</v>
      </c>
      <c r="I93" s="146"/>
    </row>
    <row r="94" spans="1:11" x14ac:dyDescent="0.5">
      <c r="A94" s="334" t="s">
        <v>140</v>
      </c>
      <c r="B94" s="335">
        <f>+demanda!BJ178</f>
        <v>57351</v>
      </c>
      <c r="C94" s="336">
        <f>+'demanda-enl'!BJ179</f>
        <v>2.4527492943656526E-2</v>
      </c>
      <c r="D94" s="335">
        <f>+'demanda-enl'!BJ180</f>
        <v>1373</v>
      </c>
      <c r="E94" s="335">
        <f>+demanda!BJ182</f>
        <v>422989</v>
      </c>
      <c r="F94" s="336">
        <f>+'demanda-enl'!BJ183</f>
        <v>-3.2789959046850337E-2</v>
      </c>
      <c r="G94" s="335">
        <f>+'demanda-enl'!BJ184</f>
        <v>-14340</v>
      </c>
      <c r="I94" s="146"/>
      <c r="J94" s="147"/>
      <c r="K94" s="147"/>
    </row>
    <row r="95" spans="1:11" x14ac:dyDescent="0.5">
      <c r="A95" s="337" t="s">
        <v>135</v>
      </c>
      <c r="B95" s="338">
        <f>+demanda!AT178</f>
        <v>116774</v>
      </c>
      <c r="C95" s="339">
        <f>+'demanda-enl'!AT179</f>
        <v>4.8165302312221714E-2</v>
      </c>
      <c r="D95" s="338">
        <f>+'demanda-enl'!AT180</f>
        <v>5366</v>
      </c>
      <c r="E95" s="338">
        <f>+demanda!AT182</f>
        <v>973090</v>
      </c>
      <c r="F95" s="339">
        <f>+'demanda-enl'!AT183</f>
        <v>-3.4247066365981071E-3</v>
      </c>
      <c r="G95" s="338">
        <f>+'demanda-enl'!AT184</f>
        <v>-3344</v>
      </c>
      <c r="I95" s="146"/>
      <c r="J95" s="147"/>
    </row>
    <row r="96" spans="1:11" x14ac:dyDescent="0.5">
      <c r="A96" s="332" t="s">
        <v>141</v>
      </c>
      <c r="B96" s="333"/>
      <c r="C96" s="340"/>
      <c r="D96" s="333"/>
      <c r="E96" s="333"/>
      <c r="F96" s="340"/>
      <c r="G96" s="333"/>
      <c r="I96" s="146"/>
    </row>
    <row r="97" spans="1:10" x14ac:dyDescent="0.5">
      <c r="A97" s="334" t="s">
        <v>139</v>
      </c>
      <c r="B97" s="335">
        <f>+demanda!BZ178</f>
        <v>100091</v>
      </c>
      <c r="C97" s="336">
        <f>+'demanda-enl'!BZ179</f>
        <v>-1.3201222517992717E-2</v>
      </c>
      <c r="D97" s="335">
        <f>+'demanda-enl'!BZ180</f>
        <v>-1339</v>
      </c>
      <c r="E97" s="335">
        <f>+demanda!BZ182</f>
        <v>970213</v>
      </c>
      <c r="F97" s="336">
        <f>+'demanda-enl'!BZ183</f>
        <v>1.548218010698954E-2</v>
      </c>
      <c r="G97" s="335">
        <f>+'demanda-enl'!BZ184</f>
        <v>14792</v>
      </c>
      <c r="I97" s="146"/>
    </row>
    <row r="98" spans="1:10" x14ac:dyDescent="0.5">
      <c r="A98" s="334" t="s">
        <v>140</v>
      </c>
      <c r="B98" s="335">
        <f>+demanda!CH178</f>
        <v>92956</v>
      </c>
      <c r="C98" s="336">
        <f>+'demanda-enl'!CH179</f>
        <v>-8.2160806500982453E-2</v>
      </c>
      <c r="D98" s="335">
        <f>+'demanda-enl'!CH180</f>
        <v>-8321</v>
      </c>
      <c r="E98" s="335">
        <f>+demanda!CH182</f>
        <v>701146</v>
      </c>
      <c r="F98" s="336">
        <f>+'demanda-enl'!CH183</f>
        <v>-4.3027498017527699E-2</v>
      </c>
      <c r="G98" s="335">
        <f>+'demanda-enl'!CH184</f>
        <v>-31525</v>
      </c>
      <c r="J98" s="147"/>
    </row>
    <row r="99" spans="1:10" x14ac:dyDescent="0.5">
      <c r="A99" s="337" t="s">
        <v>135</v>
      </c>
      <c r="B99" s="338">
        <f>+demanda!BR178</f>
        <v>193047</v>
      </c>
      <c r="C99" s="339">
        <f>+'demanda-enl'!BR179</f>
        <v>-4.765498971421811E-2</v>
      </c>
      <c r="D99" s="338">
        <f>+'demanda-enl'!BR180</f>
        <v>-9660</v>
      </c>
      <c r="E99" s="338">
        <f>+demanda!BR182</f>
        <v>1671360</v>
      </c>
      <c r="F99" s="339">
        <f>+'demanda-enl'!BR183</f>
        <v>-9.9100225165853484E-3</v>
      </c>
      <c r="G99" s="338">
        <f>+'demanda-enl'!BR184</f>
        <v>-16729</v>
      </c>
    </row>
    <row r="100" spans="1:10" x14ac:dyDescent="0.5">
      <c r="A100" s="332" t="s">
        <v>142</v>
      </c>
      <c r="B100" s="333"/>
      <c r="C100" s="333"/>
      <c r="D100" s="333"/>
      <c r="E100" s="333"/>
      <c r="F100" s="333"/>
      <c r="G100" s="333"/>
    </row>
    <row r="101" spans="1:10" x14ac:dyDescent="0.5">
      <c r="A101" s="334" t="s">
        <v>139</v>
      </c>
      <c r="B101" s="341">
        <f>+'demanda-enl'!BB204</f>
        <v>1.6843814684549754</v>
      </c>
      <c r="C101" s="341" t="s">
        <v>118</v>
      </c>
      <c r="D101" s="341">
        <f>+'demanda-enl'!BB206</f>
        <v>-0.14549405021722372</v>
      </c>
      <c r="E101" s="341">
        <f>+'demanda-enl'!BB208</f>
        <v>1.7636997569537229</v>
      </c>
      <c r="F101" s="341" t="s">
        <v>118</v>
      </c>
      <c r="G101" s="341">
        <f>+'demanda-enl'!BB210</f>
        <v>-8.5422821371372581E-3</v>
      </c>
    </row>
    <row r="102" spans="1:10" x14ac:dyDescent="0.5">
      <c r="A102" s="334" t="s">
        <v>140</v>
      </c>
      <c r="B102" s="341">
        <f>+'demanda-enl'!BJ204</f>
        <v>1.6208261407822009</v>
      </c>
      <c r="C102" s="341" t="s">
        <v>118</v>
      </c>
      <c r="D102" s="341">
        <f>+'demanda-enl'!BJ206</f>
        <v>-0.1884024847492578</v>
      </c>
      <c r="E102" s="341">
        <f>+'demanda-enl'!BJ208</f>
        <v>1.6575986609580864</v>
      </c>
      <c r="F102" s="341" t="s">
        <v>118</v>
      </c>
      <c r="G102" s="341">
        <f>+'demanda-enl'!BJ210</f>
        <v>-1.7732725709616926E-2</v>
      </c>
    </row>
    <row r="103" spans="1:10" x14ac:dyDescent="0.5">
      <c r="A103" s="337" t="s">
        <v>135</v>
      </c>
      <c r="B103" s="342">
        <f>+'demanda-enl'!AT204</f>
        <v>1.6531676571839622</v>
      </c>
      <c r="C103" s="342" t="s">
        <v>118</v>
      </c>
      <c r="D103" s="342">
        <f>+'demanda-enl'!AT206</f>
        <v>-0.16633363536235413</v>
      </c>
      <c r="E103" s="342">
        <f>+'demanda-enl'!AT208</f>
        <v>1.7175800799514946</v>
      </c>
      <c r="F103" s="342" t="s">
        <v>118</v>
      </c>
      <c r="G103" s="342">
        <f>+'demanda-enl'!AT210</f>
        <v>-1.1250542497129645E-2</v>
      </c>
    </row>
    <row r="104" spans="1:10" x14ac:dyDescent="0.5">
      <c r="A104" s="332" t="s">
        <v>204</v>
      </c>
      <c r="B104" s="333"/>
      <c r="C104" s="333"/>
      <c r="D104" s="333"/>
      <c r="E104" s="333"/>
      <c r="F104" s="333"/>
      <c r="G104" s="333"/>
    </row>
    <row r="105" spans="1:10" x14ac:dyDescent="0.5">
      <c r="A105" s="334" t="s">
        <v>139</v>
      </c>
      <c r="B105" s="343">
        <f>(demanda!BZ178/demanda!AE178)</f>
        <v>5.8761954524372849E-2</v>
      </c>
      <c r="C105" s="344" t="s">
        <v>118</v>
      </c>
      <c r="D105" s="345">
        <f>((demanda!BZ178/demanda!AE178)-(demanda!BZ177/demanda!AE177))*100</f>
        <v>-0.21317291742745589</v>
      </c>
      <c r="E105" s="343">
        <f>(demanda!BZ182/demanda!AE182)</f>
        <v>4.2790214500387058E-2</v>
      </c>
      <c r="F105" s="344" t="s">
        <v>118</v>
      </c>
      <c r="G105" s="345">
        <f>((demanda!BZ182/demanda!AE182)-(demanda!BZ181/demanda!AE181))*100</f>
        <v>7.6285464825817662E-2</v>
      </c>
    </row>
    <row r="106" spans="1:10" x14ac:dyDescent="0.5">
      <c r="A106" s="334" t="s">
        <v>140</v>
      </c>
      <c r="B106" s="343">
        <f>(demanda!CH178/demanda!AL178)</f>
        <v>2.6203034902050105E-2</v>
      </c>
      <c r="C106" s="344" t="s">
        <v>118</v>
      </c>
      <c r="D106" s="345">
        <f>((demanda!CH178/demanda!AL178)-(demanda!CH177/demanda!AL177))*100</f>
        <v>-0.29368973099227097</v>
      </c>
      <c r="E106" s="343">
        <f>(demanda!CH182/demanda!AL182)</f>
        <v>2.4488988746212508E-2</v>
      </c>
      <c r="F106" s="344" t="s">
        <v>118</v>
      </c>
      <c r="G106" s="345">
        <f>((demanda!CH182/demanda!AL182)-(demanda!CH181/demanda!AL181))*100</f>
        <v>-0.14128879361769048</v>
      </c>
    </row>
    <row r="107" spans="1:10" x14ac:dyDescent="0.5">
      <c r="A107" s="334" t="s">
        <v>135</v>
      </c>
      <c r="B107" s="343">
        <f>(demanda!BR178/demanda!X178)</f>
        <v>3.6764848716152675E-2</v>
      </c>
      <c r="C107" s="345" t="s">
        <v>118</v>
      </c>
      <c r="D107" s="345">
        <f>((demanda!BR178/demanda!X178)-(demanda!BR177/demanda!X177))*100</f>
        <v>-0.2662875777791382</v>
      </c>
      <c r="E107" s="343">
        <f>(demanda!BR182/demanda!X182)</f>
        <v>3.2577077701873659E-2</v>
      </c>
      <c r="F107" s="345" t="s">
        <v>118</v>
      </c>
      <c r="G107" s="345">
        <f>((demanda!BR182/demanda!X182)-(demanda!BR181/demanda!X181))*100</f>
        <v>-5.099162180257355E-2</v>
      </c>
    </row>
    <row r="108" spans="1:10" x14ac:dyDescent="0.5">
      <c r="A108" s="332" t="s">
        <v>310</v>
      </c>
      <c r="B108" s="333"/>
      <c r="C108" s="333"/>
      <c r="D108" s="333"/>
      <c r="E108" s="333"/>
      <c r="F108" s="333"/>
      <c r="G108" s="333"/>
    </row>
    <row r="109" spans="1:10" x14ac:dyDescent="0.5">
      <c r="A109" s="337" t="s">
        <v>143</v>
      </c>
      <c r="B109" s="346">
        <f>+oferta!AO178</f>
        <v>1375</v>
      </c>
      <c r="C109" s="347">
        <f>+'oferta-enl'!AO179</f>
        <v>9.5447870778266886E-3</v>
      </c>
      <c r="D109" s="346">
        <f>+'oferta-enl'!AO180</f>
        <v>13</v>
      </c>
      <c r="E109" s="346">
        <f>+oferta!AO182</f>
        <v>1361.5</v>
      </c>
      <c r="F109" s="347">
        <f>+'oferta-enl'!AO183</f>
        <v>9.1913127270033534E-3</v>
      </c>
      <c r="G109" s="346">
        <f>+'oferta-enl'!AO184</f>
        <v>12.400000000000091</v>
      </c>
    </row>
    <row r="110" spans="1:10" x14ac:dyDescent="0.5">
      <c r="A110" s="337" t="s">
        <v>299</v>
      </c>
      <c r="B110" s="347">
        <f>'oferta-enl'!AG178/100</f>
        <v>0.54310000000000003</v>
      </c>
      <c r="C110" s="342" t="s">
        <v>118</v>
      </c>
      <c r="D110" s="342">
        <f>'oferta-enl'!AG180</f>
        <v>-1.769999999999996</v>
      </c>
      <c r="E110" s="347">
        <f>'oferta-enl'!AG182/100</f>
        <v>0.48991368109793909</v>
      </c>
      <c r="F110" s="342" t="s">
        <v>118</v>
      </c>
      <c r="G110" s="342">
        <f>'oferta-enl'!AG184</f>
        <v>0.91087502785632068</v>
      </c>
    </row>
    <row r="111" spans="1:10" x14ac:dyDescent="0.5">
      <c r="A111" s="337" t="s">
        <v>300</v>
      </c>
      <c r="B111" s="346">
        <f>'oferta-enl'!Y178</f>
        <v>11404</v>
      </c>
      <c r="C111" s="347">
        <f>'oferta-enl'!Y179</f>
        <v>-1.4006570983918332E-2</v>
      </c>
      <c r="D111" s="346">
        <f>'oferta-enl'!Y180</f>
        <v>-162</v>
      </c>
      <c r="E111" s="346">
        <f>'oferta-enl'!Y182</f>
        <v>11126.3</v>
      </c>
      <c r="F111" s="347">
        <f>'oferta-enl'!Y183</f>
        <v>-2.3811821683322187E-2</v>
      </c>
      <c r="G111" s="346">
        <f>'oferta-enl'!Y184</f>
        <v>-271.40000000000146</v>
      </c>
      <c r="H111" s="151"/>
    </row>
    <row r="112" spans="1:10" x14ac:dyDescent="0.5">
      <c r="A112" s="349" t="str">
        <f>($A$28)</f>
        <v>Fuente: Oficina del Dato a partir de datos de Encuesta de Ocupación Hotelera (INE)</v>
      </c>
      <c r="B112" s="350"/>
      <c r="C112" s="350"/>
      <c r="D112" s="350"/>
      <c r="E112" s="350"/>
      <c r="F112" s="350"/>
      <c r="G112" s="350"/>
      <c r="H112" s="151"/>
    </row>
    <row r="113" spans="1:11" ht="18.5" x14ac:dyDescent="0.5">
      <c r="A113" s="329" t="s">
        <v>258</v>
      </c>
      <c r="B113" s="140"/>
      <c r="C113" s="141"/>
      <c r="D113" s="141"/>
      <c r="E113" s="142"/>
      <c r="F113" s="142"/>
      <c r="G113" s="330" t="str">
        <f>demanda!A178</f>
        <v>OCTUBRE 25</v>
      </c>
    </row>
    <row r="114" spans="1:11" x14ac:dyDescent="0.5">
      <c r="A114" s="148"/>
      <c r="B114" s="149"/>
      <c r="C114" s="149"/>
      <c r="D114" s="149"/>
      <c r="E114" s="149"/>
      <c r="F114" s="149"/>
      <c r="G114" s="149"/>
    </row>
    <row r="115" spans="1:11" ht="26" x14ac:dyDescent="0.5">
      <c r="A115" s="331" t="s">
        <v>305</v>
      </c>
      <c r="B115" s="324"/>
      <c r="C115" s="324"/>
      <c r="D115" s="324"/>
      <c r="E115" s="324"/>
      <c r="F115" s="324"/>
      <c r="G115" s="324"/>
    </row>
    <row r="116" spans="1:11" ht="21.75" customHeight="1" x14ac:dyDescent="0.5">
      <c r="A116" s="145"/>
      <c r="B116" s="143"/>
      <c r="C116" s="143"/>
      <c r="D116" s="143"/>
      <c r="E116" s="143"/>
      <c r="F116" s="143"/>
      <c r="G116" s="143"/>
    </row>
    <row r="117" spans="1:11" ht="26.25" customHeight="1" x14ac:dyDescent="0.5">
      <c r="A117" s="450" t="s">
        <v>122</v>
      </c>
      <c r="B117" s="461" t="str">
        <f>$B$5</f>
        <v>Oct.25</v>
      </c>
      <c r="C117" s="464" t="str">
        <f>$C$5</f>
        <v>Variación mensual                                   Oct.25/Oct.24</v>
      </c>
      <c r="D117" s="465"/>
      <c r="E117" s="461" t="str">
        <f>$E$5</f>
        <v>Acumulado Ene-Oct.25</v>
      </c>
      <c r="F117" s="464" t="str">
        <f>$F$5</f>
        <v>Var. del acumulado                                                                        Ene-Oct.25/Ene-Oct.24</v>
      </c>
      <c r="G117" s="465"/>
    </row>
    <row r="118" spans="1:11" ht="16.5" customHeight="1" x14ac:dyDescent="0.5">
      <c r="A118" s="450"/>
      <c r="B118" s="462"/>
      <c r="C118" s="466"/>
      <c r="D118" s="467"/>
      <c r="E118" s="462"/>
      <c r="F118" s="466"/>
      <c r="G118" s="467"/>
    </row>
    <row r="119" spans="1:11" x14ac:dyDescent="0.5">
      <c r="A119" s="450"/>
      <c r="B119" s="463"/>
      <c r="C119" s="351" t="str">
        <f>$C$7</f>
        <v>%</v>
      </c>
      <c r="D119" s="351" t="str">
        <f>$D$7</f>
        <v>Diferencias</v>
      </c>
      <c r="E119" s="463"/>
      <c r="F119" s="351" t="str">
        <f>$F$7</f>
        <v>%</v>
      </c>
      <c r="G119" s="351" t="str">
        <f>$G$7</f>
        <v>Diferencias</v>
      </c>
    </row>
    <row r="120" spans="1:11" x14ac:dyDescent="0.5">
      <c r="A120" s="332" t="s">
        <v>138</v>
      </c>
      <c r="B120" s="333"/>
      <c r="C120" s="333"/>
      <c r="D120" s="333"/>
      <c r="E120" s="333"/>
      <c r="F120" s="333"/>
      <c r="G120" s="333"/>
    </row>
    <row r="121" spans="1:11" x14ac:dyDescent="0.5">
      <c r="A121" s="334" t="s">
        <v>139</v>
      </c>
      <c r="B121" s="335">
        <f>+demanda!BC178</f>
        <v>130914</v>
      </c>
      <c r="C121" s="336">
        <f>+'demanda-enl'!BC179</f>
        <v>8.7958115183246033E-2</v>
      </c>
      <c r="D121" s="335">
        <f>+'demanda-enl'!BC180</f>
        <v>10584</v>
      </c>
      <c r="E121" s="335">
        <f>+demanda!BC182</f>
        <v>1305936</v>
      </c>
      <c r="F121" s="336">
        <f>+'demanda-enl'!BC183</f>
        <v>-1.7825093940996295E-3</v>
      </c>
      <c r="G121" s="335">
        <f>+'demanda-enl'!BC184</f>
        <v>-2332</v>
      </c>
      <c r="I121" s="146"/>
    </row>
    <row r="122" spans="1:11" x14ac:dyDescent="0.5">
      <c r="A122" s="334" t="s">
        <v>140</v>
      </c>
      <c r="B122" s="335">
        <f>+demanda!BK178</f>
        <v>138315</v>
      </c>
      <c r="C122" s="336">
        <f>+'demanda-enl'!BK179</f>
        <v>-4.0937740519626398E-2</v>
      </c>
      <c r="D122" s="335">
        <f>+'demanda-enl'!BK180</f>
        <v>-5904</v>
      </c>
      <c r="E122" s="335">
        <f>+demanda!BK182</f>
        <v>1132398</v>
      </c>
      <c r="F122" s="336">
        <f>+'demanda-enl'!BK183</f>
        <v>-8.5157128297802531E-3</v>
      </c>
      <c r="G122" s="335">
        <f>+'demanda-enl'!BK184</f>
        <v>-9726</v>
      </c>
      <c r="I122" s="146"/>
      <c r="J122" s="147"/>
      <c r="K122" s="147"/>
    </row>
    <row r="123" spans="1:11" x14ac:dyDescent="0.5">
      <c r="A123" s="337" t="s">
        <v>135</v>
      </c>
      <c r="B123" s="338">
        <f>+demanda!AU178</f>
        <v>269229</v>
      </c>
      <c r="C123" s="339">
        <f>+'demanda-enl'!AU179</f>
        <v>1.769048456051614E-2</v>
      </c>
      <c r="D123" s="338">
        <f>+'demanda-enl'!AU180</f>
        <v>4680</v>
      </c>
      <c r="E123" s="338">
        <f>+demanda!AU182</f>
        <v>2438335</v>
      </c>
      <c r="F123" s="339">
        <f>+'demanda-enl'!AU183</f>
        <v>-4.9200311297258326E-3</v>
      </c>
      <c r="G123" s="338">
        <f>+'demanda-enl'!AU184</f>
        <v>-12056</v>
      </c>
      <c r="I123" s="146"/>
      <c r="J123" s="147"/>
    </row>
    <row r="124" spans="1:11" x14ac:dyDescent="0.5">
      <c r="A124" s="332" t="s">
        <v>141</v>
      </c>
      <c r="B124" s="333"/>
      <c r="C124" s="340"/>
      <c r="D124" s="333"/>
      <c r="E124" s="333"/>
      <c r="F124" s="340"/>
      <c r="G124" s="333"/>
      <c r="I124" s="146"/>
    </row>
    <row r="125" spans="1:11" x14ac:dyDescent="0.5">
      <c r="A125" s="334" t="s">
        <v>139</v>
      </c>
      <c r="B125" s="335">
        <f>+demanda!CA178</f>
        <v>252672</v>
      </c>
      <c r="C125" s="336">
        <f>+'demanda-enl'!CA179</f>
        <v>0.11093914878649325</v>
      </c>
      <c r="D125" s="335">
        <f>+'demanda-enl'!CA180</f>
        <v>25232</v>
      </c>
      <c r="E125" s="335">
        <f>+demanda!CA182</f>
        <v>2771480</v>
      </c>
      <c r="F125" s="336">
        <f>+'demanda-enl'!CA183</f>
        <v>3.6850644917150399E-2</v>
      </c>
      <c r="G125" s="335">
        <f>+'demanda-enl'!CA184</f>
        <v>98501</v>
      </c>
      <c r="I125" s="146"/>
    </row>
    <row r="126" spans="1:11" x14ac:dyDescent="0.5">
      <c r="A126" s="334" t="s">
        <v>140</v>
      </c>
      <c r="B126" s="335">
        <f>+demanda!CI178</f>
        <v>305431</v>
      </c>
      <c r="C126" s="336">
        <f>+'demanda-enl'!CI179</f>
        <v>-7.7704702201930154E-2</v>
      </c>
      <c r="D126" s="335">
        <f>+'demanda-enl'!CI180</f>
        <v>-25733</v>
      </c>
      <c r="E126" s="335">
        <f>+demanda!CI182</f>
        <v>2490775</v>
      </c>
      <c r="F126" s="336">
        <f>+'demanda-enl'!CI183</f>
        <v>9.2072651659143023E-3</v>
      </c>
      <c r="G126" s="335">
        <f>+'demanda-enl'!CI184</f>
        <v>22724</v>
      </c>
      <c r="J126" s="147"/>
    </row>
    <row r="127" spans="1:11" x14ac:dyDescent="0.5">
      <c r="A127" s="337" t="s">
        <v>135</v>
      </c>
      <c r="B127" s="338">
        <f>+demanda!BS178</f>
        <v>558102</v>
      </c>
      <c r="C127" s="339">
        <f>+'demanda-enl'!BS179</f>
        <v>-8.9866882442657392E-4</v>
      </c>
      <c r="D127" s="338">
        <f>+'demanda-enl'!BS180</f>
        <v>-502</v>
      </c>
      <c r="E127" s="338">
        <f>+demanda!BS182</f>
        <v>5262253</v>
      </c>
      <c r="F127" s="339">
        <f>+'demanda-enl'!BS183</f>
        <v>2.3579715267118662E-2</v>
      </c>
      <c r="G127" s="338">
        <f>+'demanda-enl'!BS184</f>
        <v>121224</v>
      </c>
    </row>
    <row r="128" spans="1:11" x14ac:dyDescent="0.5">
      <c r="A128" s="332" t="s">
        <v>142</v>
      </c>
      <c r="B128" s="333"/>
      <c r="C128" s="333"/>
      <c r="D128" s="333"/>
      <c r="E128" s="333"/>
      <c r="F128" s="333"/>
      <c r="G128" s="333"/>
    </row>
    <row r="129" spans="1:8" x14ac:dyDescent="0.5">
      <c r="A129" s="334" t="s">
        <v>139</v>
      </c>
      <c r="B129" s="341">
        <f>+'demanda-enl'!BC204</f>
        <v>1.9300609560474815</v>
      </c>
      <c r="C129" s="341" t="s">
        <v>118</v>
      </c>
      <c r="D129" s="341">
        <f>+'demanda-enl'!BC206</f>
        <v>3.9925495231392327E-2</v>
      </c>
      <c r="E129" s="341">
        <f>+'demanda-enl'!BC208</f>
        <v>2.1222173215226472</v>
      </c>
      <c r="F129" s="341" t="s">
        <v>118</v>
      </c>
      <c r="G129" s="341">
        <f>+'demanda-enl'!BC210</f>
        <v>7.9074020608767004E-2</v>
      </c>
    </row>
    <row r="130" spans="1:8" x14ac:dyDescent="0.5">
      <c r="A130" s="334" t="s">
        <v>140</v>
      </c>
      <c r="B130" s="341">
        <f>+'demanda-enl'!BK204</f>
        <v>2.2082275964284421</v>
      </c>
      <c r="C130" s="341" t="s">
        <v>118</v>
      </c>
      <c r="D130" s="341">
        <f>+'demanda-enl'!BK206</f>
        <v>-8.8030178205968035E-2</v>
      </c>
      <c r="E130" s="341">
        <f>+'demanda-enl'!BK208</f>
        <v>2.1995579292792815</v>
      </c>
      <c r="F130" s="341" t="s">
        <v>118</v>
      </c>
      <c r="G130" s="341">
        <f>+'demanda-enl'!BK210</f>
        <v>3.8627067131213444E-2</v>
      </c>
    </row>
    <row r="131" spans="1:8" x14ac:dyDescent="0.5">
      <c r="A131" s="337" t="s">
        <v>135</v>
      </c>
      <c r="B131" s="342">
        <f>+'demanda-enl'!AU204</f>
        <v>2.0729639080485387</v>
      </c>
      <c r="C131" s="342" t="s">
        <v>118</v>
      </c>
      <c r="D131" s="342">
        <f>+'demanda-enl'!AU206</f>
        <v>-3.8569305080220051E-2</v>
      </c>
      <c r="E131" s="342">
        <f>+'demanda-enl'!AU208</f>
        <v>2.1581337264977947</v>
      </c>
      <c r="F131" s="342" t="s">
        <v>118</v>
      </c>
      <c r="G131" s="342">
        <f>+'demanda-enl'!AU210</f>
        <v>6.0089373576158955E-2</v>
      </c>
    </row>
    <row r="132" spans="1:8" x14ac:dyDescent="0.5">
      <c r="A132" s="332" t="s">
        <v>204</v>
      </c>
      <c r="B132" s="333"/>
      <c r="C132" s="333"/>
      <c r="D132" s="333"/>
      <c r="E132" s="333"/>
      <c r="F132" s="333"/>
      <c r="G132" s="333"/>
    </row>
    <row r="133" spans="1:8" x14ac:dyDescent="0.5">
      <c r="A133" s="334" t="s">
        <v>139</v>
      </c>
      <c r="B133" s="343">
        <f>(demanda!CA178/demanda!AE178)</f>
        <v>0.14834001632097127</v>
      </c>
      <c r="C133" s="344" t="s">
        <v>118</v>
      </c>
      <c r="D133" s="345">
        <f>((demanda!CA178/demanda!AE178)-(demanda!CA177/demanda!AE177))*100</f>
        <v>1.1796001528302762</v>
      </c>
      <c r="E133" s="343">
        <f>(demanda!CA182/demanda!AE182)</f>
        <v>0.12223318352107498</v>
      </c>
      <c r="F133" s="344" t="s">
        <v>118</v>
      </c>
      <c r="G133" s="345">
        <f>((demanda!CA182/demanda!AE182)-(demanda!CA181/demanda!AE181))*100</f>
        <v>0.4653341430327973</v>
      </c>
    </row>
    <row r="134" spans="1:8" x14ac:dyDescent="0.5">
      <c r="A134" s="334" t="s">
        <v>140</v>
      </c>
      <c r="B134" s="343">
        <f>(demanda!CI178/demanda!AL178)</f>
        <v>8.609685392194226E-2</v>
      </c>
      <c r="C134" s="344" t="s">
        <v>118</v>
      </c>
      <c r="D134" s="345">
        <f>((demanda!CI178/demanda!AL178)-(demanda!CI177/demanda!AL177))*100</f>
        <v>-0.9187332132598911</v>
      </c>
      <c r="E134" s="343">
        <f>(demanda!CI182/demanda!AL182)</f>
        <v>8.6995520111856101E-2</v>
      </c>
      <c r="F134" s="344" t="s">
        <v>118</v>
      </c>
      <c r="G134" s="345">
        <f>((demanda!CI182/demanda!AL182)-(demanda!CI181/demanda!AL181))*100</f>
        <v>-2.5667445821406232E-2</v>
      </c>
    </row>
    <row r="135" spans="1:8" x14ac:dyDescent="0.5">
      <c r="A135" s="334" t="s">
        <v>135</v>
      </c>
      <c r="B135" s="343">
        <f>(demanda!BS178/demanda!X178)</f>
        <v>0.10628777239833948</v>
      </c>
      <c r="C135" s="345" t="s">
        <v>118</v>
      </c>
      <c r="D135" s="345">
        <f>((demanda!BS178/demanda!X178)-(demanda!BS177/demanda!X177))*100</f>
        <v>-0.23640482749235359</v>
      </c>
      <c r="E135" s="343">
        <f>(demanda!BS182/demanda!X182)</f>
        <v>0.10256846213138868</v>
      </c>
      <c r="F135" s="345" t="s">
        <v>118</v>
      </c>
      <c r="G135" s="345">
        <f>((demanda!BS182/demanda!X182)-(demanda!BS181/demanda!X181))*100</f>
        <v>0.18029247307975588</v>
      </c>
    </row>
    <row r="136" spans="1:8" x14ac:dyDescent="0.5">
      <c r="A136" s="332" t="s">
        <v>310</v>
      </c>
      <c r="B136" s="333"/>
      <c r="C136" s="333"/>
      <c r="D136" s="333"/>
      <c r="E136" s="333"/>
      <c r="F136" s="333"/>
      <c r="G136" s="333"/>
    </row>
    <row r="137" spans="1:8" x14ac:dyDescent="0.5">
      <c r="A137" s="337" t="s">
        <v>143</v>
      </c>
      <c r="B137" s="346">
        <f>+oferta!AP178</f>
        <v>3885</v>
      </c>
      <c r="C137" s="347">
        <f>+'oferta-enl'!AP179</f>
        <v>5.1746442432083484E-3</v>
      </c>
      <c r="D137" s="346">
        <f>+'oferta-enl'!AP180</f>
        <v>20</v>
      </c>
      <c r="E137" s="346">
        <f>+oferta!AP182</f>
        <v>3959.7</v>
      </c>
      <c r="F137" s="347">
        <f>+'oferta-enl'!AP183</f>
        <v>4.798327334321395E-2</v>
      </c>
      <c r="G137" s="346">
        <f>+'oferta-enl'!AP184</f>
        <v>181.29999999999973</v>
      </c>
    </row>
    <row r="138" spans="1:8" x14ac:dyDescent="0.5">
      <c r="A138" s="337" t="s">
        <v>299</v>
      </c>
      <c r="B138" s="347">
        <f>'oferta-enl'!AH178/100</f>
        <v>0.56509999999999994</v>
      </c>
      <c r="C138" s="342" t="s">
        <v>118</v>
      </c>
      <c r="D138" s="342">
        <f>'oferta-enl'!AH180</f>
        <v>0</v>
      </c>
      <c r="E138" s="347">
        <f>'oferta-enl'!AH182/100</f>
        <v>0.53678339125175878</v>
      </c>
      <c r="F138" s="342" t="s">
        <v>118</v>
      </c>
      <c r="G138" s="342">
        <f>'oferta-enl'!AH184</f>
        <v>0.77075836863965463</v>
      </c>
    </row>
    <row r="139" spans="1:8" x14ac:dyDescent="0.5">
      <c r="A139" s="337" t="s">
        <v>300</v>
      </c>
      <c r="B139" s="346">
        <f>'oferta-enl'!Z178</f>
        <v>31679</v>
      </c>
      <c r="C139" s="347">
        <f>'oferta-enl'!Z179</f>
        <v>-1.4499605988967934E-3</v>
      </c>
      <c r="D139" s="346">
        <f>'oferta-enl'!Z180</f>
        <v>-46</v>
      </c>
      <c r="E139" s="346">
        <f>'oferta-enl'!Z182</f>
        <v>31912.7</v>
      </c>
      <c r="F139" s="347">
        <f>'oferta-enl'!Z183</f>
        <v>1.084883846158724E-2</v>
      </c>
      <c r="G139" s="346">
        <f>'oferta-enl'!Z184</f>
        <v>342.5</v>
      </c>
      <c r="H139" s="151"/>
    </row>
    <row r="140" spans="1:8" x14ac:dyDescent="0.5">
      <c r="A140" s="349" t="str">
        <f>($A$28)</f>
        <v>Fuente: Oficina del Dato a partir de datos de Encuesta de Ocupación Hotelera (INE)</v>
      </c>
      <c r="B140" s="350"/>
      <c r="C140" s="350"/>
      <c r="D140" s="350"/>
      <c r="E140" s="350"/>
      <c r="F140" s="350"/>
      <c r="G140" s="350"/>
      <c r="H140" s="151"/>
    </row>
    <row r="141" spans="1:8" x14ac:dyDescent="0.5">
      <c r="A141" s="148"/>
      <c r="B141" s="149"/>
      <c r="C141" s="149"/>
      <c r="D141" s="149"/>
      <c r="E141" s="149"/>
      <c r="F141" s="149"/>
      <c r="G141" s="149"/>
    </row>
    <row r="142" spans="1:8" x14ac:dyDescent="0.5">
      <c r="A142" s="148"/>
      <c r="B142" s="149"/>
      <c r="C142" s="149"/>
      <c r="D142" s="149"/>
      <c r="E142" s="149"/>
      <c r="F142" s="149"/>
      <c r="G142" s="149"/>
    </row>
    <row r="143" spans="1:8" ht="26" x14ac:dyDescent="0.5">
      <c r="A143" s="331" t="s">
        <v>306</v>
      </c>
      <c r="B143" s="324"/>
      <c r="C143" s="324"/>
      <c r="D143" s="324"/>
      <c r="E143" s="324"/>
      <c r="F143" s="324"/>
      <c r="G143" s="324"/>
    </row>
    <row r="144" spans="1:8" ht="21.75" customHeight="1" x14ac:dyDescent="0.5">
      <c r="A144" s="145"/>
      <c r="B144" s="143"/>
      <c r="C144" s="143"/>
      <c r="D144" s="143"/>
      <c r="E144" s="143"/>
      <c r="F144" s="143"/>
      <c r="G144" s="143"/>
    </row>
    <row r="145" spans="1:11" ht="26.25" customHeight="1" x14ac:dyDescent="0.5">
      <c r="A145" s="450" t="s">
        <v>123</v>
      </c>
      <c r="B145" s="461" t="str">
        <f>$B$5</f>
        <v>Oct.25</v>
      </c>
      <c r="C145" s="464" t="str">
        <f>$C$5</f>
        <v>Variación mensual                                   Oct.25/Oct.24</v>
      </c>
      <c r="D145" s="465"/>
      <c r="E145" s="461" t="str">
        <f>$E$5</f>
        <v>Acumulado Ene-Oct.25</v>
      </c>
      <c r="F145" s="464" t="str">
        <f>$F$5</f>
        <v>Var. del acumulado                                                                        Ene-Oct.25/Ene-Oct.24</v>
      </c>
      <c r="G145" s="465"/>
    </row>
    <row r="146" spans="1:11" ht="16.5" customHeight="1" x14ac:dyDescent="0.5">
      <c r="A146" s="450"/>
      <c r="B146" s="462"/>
      <c r="C146" s="466"/>
      <c r="D146" s="467"/>
      <c r="E146" s="462"/>
      <c r="F146" s="466"/>
      <c r="G146" s="467"/>
    </row>
    <row r="147" spans="1:11" x14ac:dyDescent="0.5">
      <c r="A147" s="450"/>
      <c r="B147" s="463"/>
      <c r="C147" s="351" t="str">
        <f>$C$7</f>
        <v>%</v>
      </c>
      <c r="D147" s="351" t="str">
        <f>$D$7</f>
        <v>Diferencias</v>
      </c>
      <c r="E147" s="463"/>
      <c r="F147" s="351" t="str">
        <f>$F$7</f>
        <v>%</v>
      </c>
      <c r="G147" s="351" t="str">
        <f>$G$7</f>
        <v>Diferencias</v>
      </c>
    </row>
    <row r="148" spans="1:11" x14ac:dyDescent="0.5">
      <c r="A148" s="332" t="s">
        <v>138</v>
      </c>
      <c r="B148" s="333"/>
      <c r="C148" s="333"/>
      <c r="D148" s="333"/>
      <c r="E148" s="333"/>
      <c r="F148" s="333"/>
      <c r="G148" s="333"/>
    </row>
    <row r="149" spans="1:11" x14ac:dyDescent="0.5">
      <c r="A149" s="334" t="s">
        <v>139</v>
      </c>
      <c r="B149" s="335">
        <f>+demanda!BD178</f>
        <v>56029</v>
      </c>
      <c r="C149" s="336">
        <f>+'demanda-enl'!BD179</f>
        <v>1.7931761200537855E-2</v>
      </c>
      <c r="D149" s="335">
        <f>+'demanda-enl'!BD180</f>
        <v>987</v>
      </c>
      <c r="E149" s="335">
        <f>+demanda!BD182</f>
        <v>789714</v>
      </c>
      <c r="F149" s="336">
        <f>+'demanda-enl'!BD183</f>
        <v>1.7809087815892743E-2</v>
      </c>
      <c r="G149" s="335">
        <f>+'demanda-enl'!BD184</f>
        <v>13818</v>
      </c>
      <c r="I149" s="146"/>
    </row>
    <row r="150" spans="1:11" x14ac:dyDescent="0.5">
      <c r="A150" s="334" t="s">
        <v>140</v>
      </c>
      <c r="B150" s="335">
        <f>+demanda!BL178</f>
        <v>22166</v>
      </c>
      <c r="C150" s="336">
        <f>+'demanda-enl'!BL179</f>
        <v>-6.6694736842105251E-2</v>
      </c>
      <c r="D150" s="335">
        <f>+'demanda-enl'!BL180</f>
        <v>-1584</v>
      </c>
      <c r="E150" s="335">
        <f>+demanda!BL182</f>
        <v>291185</v>
      </c>
      <c r="F150" s="336">
        <f>+'demanda-enl'!BL183</f>
        <v>3.321209970726513E-2</v>
      </c>
      <c r="G150" s="335">
        <f>+'demanda-enl'!BL184</f>
        <v>9360</v>
      </c>
      <c r="I150" s="146"/>
      <c r="J150" s="147"/>
      <c r="K150" s="147"/>
    </row>
    <row r="151" spans="1:11" x14ac:dyDescent="0.5">
      <c r="A151" s="337" t="s">
        <v>135</v>
      </c>
      <c r="B151" s="338">
        <f>+demanda!AV178</f>
        <v>78195</v>
      </c>
      <c r="C151" s="339">
        <f>+'demanda-enl'!AV179</f>
        <v>-7.5769113615595796E-3</v>
      </c>
      <c r="D151" s="338">
        <f>+'demanda-enl'!AV180</f>
        <v>-597</v>
      </c>
      <c r="E151" s="338">
        <f>+demanda!AV182</f>
        <v>1080901</v>
      </c>
      <c r="F151" s="339">
        <f>+'demanda-enl'!AV183</f>
        <v>2.1916974167997427E-2</v>
      </c>
      <c r="G151" s="338">
        <f>+'demanda-enl'!AV184</f>
        <v>23182</v>
      </c>
      <c r="I151" s="146"/>
      <c r="J151" s="147"/>
    </row>
    <row r="152" spans="1:11" x14ac:dyDescent="0.5">
      <c r="A152" s="332" t="s">
        <v>141</v>
      </c>
      <c r="B152" s="333"/>
      <c r="C152" s="340"/>
      <c r="D152" s="333"/>
      <c r="E152" s="333"/>
      <c r="F152" s="340"/>
      <c r="G152" s="333"/>
      <c r="I152" s="146"/>
    </row>
    <row r="153" spans="1:11" x14ac:dyDescent="0.5">
      <c r="A153" s="334" t="s">
        <v>139</v>
      </c>
      <c r="B153" s="335">
        <f>+demanda!CB178</f>
        <v>127430</v>
      </c>
      <c r="C153" s="336">
        <f>+'demanda-enl'!CB179</f>
        <v>-4.0574014260007951E-2</v>
      </c>
      <c r="D153" s="335">
        <f>+'demanda-enl'!CB180</f>
        <v>-5389</v>
      </c>
      <c r="E153" s="335">
        <f>+demanda!CB182</f>
        <v>2415975</v>
      </c>
      <c r="F153" s="336">
        <f>+'demanda-enl'!CB183</f>
        <v>-1.8213626084253254E-2</v>
      </c>
      <c r="G153" s="335">
        <f>+'demanda-enl'!CB184</f>
        <v>-44820</v>
      </c>
      <c r="I153" s="146"/>
    </row>
    <row r="154" spans="1:11" x14ac:dyDescent="0.5">
      <c r="A154" s="334" t="s">
        <v>140</v>
      </c>
      <c r="B154" s="335">
        <f>+demanda!CJ178</f>
        <v>106792</v>
      </c>
      <c r="C154" s="336">
        <f>+'demanda-enl'!CJ179</f>
        <v>-0.12357816988100123</v>
      </c>
      <c r="D154" s="335">
        <f>+'demanda-enl'!CJ180</f>
        <v>-15058</v>
      </c>
      <c r="E154" s="335">
        <f>+demanda!CJ182</f>
        <v>1401644</v>
      </c>
      <c r="F154" s="336">
        <f>+'demanda-enl'!CJ183</f>
        <v>1.4499005509506224E-2</v>
      </c>
      <c r="G154" s="335">
        <f>+'demanda-enl'!CJ184</f>
        <v>20032</v>
      </c>
      <c r="J154" s="147"/>
    </row>
    <row r="155" spans="1:11" x14ac:dyDescent="0.5">
      <c r="A155" s="337" t="s">
        <v>135</v>
      </c>
      <c r="B155" s="338">
        <f>+demanda!BT178</f>
        <v>234221</v>
      </c>
      <c r="C155" s="339">
        <f>+'demanda-enl'!BT179</f>
        <v>-8.0296069423175132E-2</v>
      </c>
      <c r="D155" s="338">
        <f>+'demanda-enl'!BT180</f>
        <v>-20449</v>
      </c>
      <c r="E155" s="338">
        <f>+demanda!BT182</f>
        <v>3817618</v>
      </c>
      <c r="F155" s="339">
        <f>+'demanda-enl'!BT183</f>
        <v>-6.4519419978456005E-3</v>
      </c>
      <c r="G155" s="338">
        <f>+'demanda-enl'!BT184</f>
        <v>-24791</v>
      </c>
    </row>
    <row r="156" spans="1:11" x14ac:dyDescent="0.5">
      <c r="A156" s="332" t="s">
        <v>142</v>
      </c>
      <c r="B156" s="333"/>
      <c r="C156" s="333"/>
      <c r="D156" s="333"/>
      <c r="E156" s="333"/>
      <c r="F156" s="333"/>
      <c r="G156" s="333"/>
    </row>
    <row r="157" spans="1:11" x14ac:dyDescent="0.5">
      <c r="A157" s="334" t="s">
        <v>139</v>
      </c>
      <c r="B157" s="341">
        <f>+'demanda-enl'!BD204</f>
        <v>2.2743579217905014</v>
      </c>
      <c r="C157" s="341" t="s">
        <v>118</v>
      </c>
      <c r="D157" s="341">
        <f>+'demanda-enl'!BD206</f>
        <v>-0.13869029593414517</v>
      </c>
      <c r="E157" s="341">
        <f>+'demanda-enl'!BD208</f>
        <v>3.0593037479391274</v>
      </c>
      <c r="F157" s="341" t="s">
        <v>118</v>
      </c>
      <c r="G157" s="341">
        <f>+'demanda-enl'!BD210</f>
        <v>-0.11224888282582057</v>
      </c>
    </row>
    <row r="158" spans="1:11" x14ac:dyDescent="0.5">
      <c r="A158" s="334" t="s">
        <v>140</v>
      </c>
      <c r="B158" s="341">
        <f>+'demanda-enl'!BL204</f>
        <v>4.8178291076423347</v>
      </c>
      <c r="C158" s="341" t="s">
        <v>118</v>
      </c>
      <c r="D158" s="341">
        <f>+'demanda-enl'!BL206</f>
        <v>-0.31269720814713864</v>
      </c>
      <c r="E158" s="341">
        <f>+'demanda-enl'!BL208</f>
        <v>4.8135858646564902</v>
      </c>
      <c r="F158" s="341" t="s">
        <v>118</v>
      </c>
      <c r="G158" s="341">
        <f>+'demanda-enl'!BL210</f>
        <v>-8.878972303090471E-2</v>
      </c>
    </row>
    <row r="159" spans="1:11" x14ac:dyDescent="0.5">
      <c r="A159" s="337" t="s">
        <v>135</v>
      </c>
      <c r="B159" s="342">
        <f>+'demanda-enl'!AV204</f>
        <v>2.9953449709060682</v>
      </c>
      <c r="C159" s="342" t="s">
        <v>118</v>
      </c>
      <c r="D159" s="342">
        <f>+'demanda-enl'!AV206</f>
        <v>-0.23683596116825401</v>
      </c>
      <c r="E159" s="342">
        <f>+'demanda-enl'!AV208</f>
        <v>3.5318849737395008</v>
      </c>
      <c r="F159" s="342" t="s">
        <v>118</v>
      </c>
      <c r="G159" s="342">
        <f>+'demanda-enl'!AV210</f>
        <v>-0.10084640387591515</v>
      </c>
    </row>
    <row r="160" spans="1:11" x14ac:dyDescent="0.5">
      <c r="A160" s="332" t="s">
        <v>204</v>
      </c>
      <c r="B160" s="333"/>
      <c r="C160" s="333"/>
      <c r="D160" s="333"/>
      <c r="E160" s="333"/>
      <c r="F160" s="333"/>
      <c r="G160" s="333"/>
    </row>
    <row r="161" spans="1:8" x14ac:dyDescent="0.5">
      <c r="A161" s="334" t="s">
        <v>139</v>
      </c>
      <c r="B161" s="343">
        <f>(demanda!CB178/demanda!AE178)</f>
        <v>7.4812279476085083E-2</v>
      </c>
      <c r="C161" s="344" t="s">
        <v>118</v>
      </c>
      <c r="D161" s="345">
        <f>((demanda!CB178/demanda!AE178)-(demanda!CB177/demanda!AE177))*100</f>
        <v>-0.49258470660686199</v>
      </c>
      <c r="E161" s="343">
        <f>(demanda!CB182/demanda!AE182)</f>
        <v>0.10655401285859148</v>
      </c>
      <c r="F161" s="344" t="s">
        <v>118</v>
      </c>
      <c r="G161" s="345">
        <f>((demanda!CB182/demanda!AE182)-(demanda!CB181/demanda!AE181))*100</f>
        <v>-0.16922126140739568</v>
      </c>
    </row>
    <row r="162" spans="1:8" x14ac:dyDescent="0.5">
      <c r="A162" s="334" t="s">
        <v>140</v>
      </c>
      <c r="B162" s="343">
        <f>(demanda!CJ178/demanda!AL178)</f>
        <v>3.0103215534873863E-2</v>
      </c>
      <c r="C162" s="344" t="s">
        <v>118</v>
      </c>
      <c r="D162" s="345">
        <f>((demanda!CJ178/demanda!AL178)-(demanda!CJ177/demanda!AL177))*100</f>
        <v>-0.49560846026587213</v>
      </c>
      <c r="E162" s="343">
        <f>(demanda!CJ182/demanda!AL182)</f>
        <v>4.8955344738750961E-2</v>
      </c>
      <c r="F162" s="344" t="s">
        <v>118</v>
      </c>
      <c r="G162" s="345">
        <f>((demanda!CJ182/demanda!AL182)-(demanda!CJ181/demanda!AL181))*100</f>
        <v>1.1167050173407217E-2</v>
      </c>
    </row>
    <row r="163" spans="1:8" x14ac:dyDescent="0.5">
      <c r="A163" s="334" t="s">
        <v>135</v>
      </c>
      <c r="B163" s="343">
        <f>(demanda!BT178/demanda!X178)</f>
        <v>4.4606233876444572E-2</v>
      </c>
      <c r="C163" s="345" t="s">
        <v>118</v>
      </c>
      <c r="D163" s="345">
        <f>((demanda!BT178/demanda!X178)-(demanda!BT177/demanda!X177))*100</f>
        <v>-0.49286050628753952</v>
      </c>
      <c r="E163" s="343">
        <f>(demanda!BT182/demanda!X182)</f>
        <v>7.4410562788430695E-2</v>
      </c>
      <c r="F163" s="345" t="s">
        <v>118</v>
      </c>
      <c r="G163" s="345">
        <f>((demanda!BT182/demanda!X182)-(demanda!BT181/demanda!X181))*100</f>
        <v>-9.0167680365640934E-2</v>
      </c>
    </row>
    <row r="164" spans="1:8" x14ac:dyDescent="0.5">
      <c r="A164" s="332" t="s">
        <v>310</v>
      </c>
      <c r="B164" s="333"/>
      <c r="C164" s="333"/>
      <c r="D164" s="333"/>
      <c r="E164" s="333"/>
      <c r="F164" s="333"/>
      <c r="G164" s="333"/>
    </row>
    <row r="165" spans="1:8" x14ac:dyDescent="0.5">
      <c r="A165" s="337" t="s">
        <v>143</v>
      </c>
      <c r="B165" s="346">
        <f>+oferta!AQ178</f>
        <v>2317</v>
      </c>
      <c r="C165" s="347">
        <f>+'oferta-enl'!AQ179</f>
        <v>-6.4594267258780813E-2</v>
      </c>
      <c r="D165" s="346">
        <f>+'oferta-enl'!AQ180</f>
        <v>-160</v>
      </c>
      <c r="E165" s="346">
        <f>+oferta!AQ182</f>
        <v>3281.5</v>
      </c>
      <c r="F165" s="347">
        <f>+'oferta-enl'!AQ183</f>
        <v>-2.6925243898822782E-2</v>
      </c>
      <c r="G165" s="346">
        <f>+'oferta-enl'!AQ184</f>
        <v>-90.800000000000182</v>
      </c>
    </row>
    <row r="166" spans="1:8" x14ac:dyDescent="0.5">
      <c r="A166" s="337" t="s">
        <v>299</v>
      </c>
      <c r="B166" s="347">
        <f>'oferta-enl'!AI178/100</f>
        <v>0.49020000000000002</v>
      </c>
      <c r="C166" s="342" t="s">
        <v>118</v>
      </c>
      <c r="D166" s="342">
        <f>'oferta-enl'!AI180</f>
        <v>2.75</v>
      </c>
      <c r="E166" s="347">
        <f>'oferta-enl'!AI182/100</f>
        <v>0.564429738303308</v>
      </c>
      <c r="F166" s="342" t="s">
        <v>118</v>
      </c>
      <c r="G166" s="342">
        <f>'oferta-enl'!AI184</f>
        <v>0.47811239888455503</v>
      </c>
    </row>
    <row r="167" spans="1:8" x14ac:dyDescent="0.5">
      <c r="A167" s="337" t="s">
        <v>300</v>
      </c>
      <c r="B167" s="346">
        <f>'oferta-enl'!AA178</f>
        <v>15214</v>
      </c>
      <c r="C167" s="347">
        <f>'oferta-enl'!AA179</f>
        <v>-0.13777274015301788</v>
      </c>
      <c r="D167" s="346">
        <f>'oferta-enl'!AA180</f>
        <v>-2431</v>
      </c>
      <c r="E167" s="346">
        <f>'oferta-enl'!AA182</f>
        <v>21215.4</v>
      </c>
      <c r="F167" s="347">
        <f>'oferta-enl'!AA183</f>
        <v>-2.5269464379244155E-2</v>
      </c>
      <c r="G167" s="346">
        <f>'oferta-enl'!AA184</f>
        <v>-550</v>
      </c>
      <c r="H167" s="151"/>
    </row>
    <row r="168" spans="1:8" x14ac:dyDescent="0.5">
      <c r="A168" s="349" t="str">
        <f>($A$28)</f>
        <v>Fuente: Oficina del Dato a partir de datos de Encuesta de Ocupación Hotelera (INE)</v>
      </c>
      <c r="B168" s="350"/>
      <c r="C168" s="350"/>
      <c r="D168" s="350"/>
      <c r="E168" s="350"/>
      <c r="F168" s="350"/>
      <c r="G168" s="350"/>
      <c r="H168" s="151"/>
    </row>
    <row r="169" spans="1:8" ht="18.5" x14ac:dyDescent="0.5">
      <c r="A169" s="329" t="s">
        <v>258</v>
      </c>
      <c r="B169" s="140"/>
      <c r="C169" s="141"/>
      <c r="D169" s="141"/>
      <c r="E169" s="142"/>
      <c r="F169" s="142"/>
      <c r="G169" s="330" t="str">
        <f>demanda!A178</f>
        <v>OCTUBRE 25</v>
      </c>
    </row>
    <row r="170" spans="1:8" x14ac:dyDescent="0.5">
      <c r="A170" s="148"/>
      <c r="B170" s="149"/>
      <c r="C170" s="149"/>
      <c r="D170" s="149"/>
      <c r="E170" s="149"/>
      <c r="F170" s="149"/>
      <c r="G170" s="149"/>
    </row>
    <row r="171" spans="1:8" ht="26" x14ac:dyDescent="0.5">
      <c r="A171" s="331" t="s">
        <v>307</v>
      </c>
      <c r="B171" s="324"/>
      <c r="C171" s="324"/>
      <c r="D171" s="324"/>
      <c r="E171" s="324"/>
      <c r="F171" s="324"/>
      <c r="G171" s="324"/>
    </row>
    <row r="172" spans="1:8" ht="21.75" customHeight="1" x14ac:dyDescent="0.5">
      <c r="A172" s="145"/>
      <c r="B172" s="143"/>
      <c r="C172" s="143"/>
      <c r="D172" s="143"/>
      <c r="E172" s="143"/>
      <c r="F172" s="143"/>
      <c r="G172" s="143"/>
    </row>
    <row r="173" spans="1:8" ht="26.25" customHeight="1" x14ac:dyDescent="0.5">
      <c r="A173" s="450" t="s">
        <v>124</v>
      </c>
      <c r="B173" s="461" t="str">
        <f>$B$5</f>
        <v>Oct.25</v>
      </c>
      <c r="C173" s="464" t="str">
        <f>$C$5</f>
        <v>Variación mensual                                   Oct.25/Oct.24</v>
      </c>
      <c r="D173" s="465"/>
      <c r="E173" s="461" t="str">
        <f>$E$5</f>
        <v>Acumulado Ene-Oct.25</v>
      </c>
      <c r="F173" s="464" t="str">
        <f>$F$5</f>
        <v>Var. del acumulado                                                                        Ene-Oct.25/Ene-Oct.24</v>
      </c>
      <c r="G173" s="465"/>
    </row>
    <row r="174" spans="1:8" ht="16.5" customHeight="1" x14ac:dyDescent="0.5">
      <c r="A174" s="450"/>
      <c r="B174" s="462"/>
      <c r="C174" s="466"/>
      <c r="D174" s="467"/>
      <c r="E174" s="462"/>
      <c r="F174" s="466"/>
      <c r="G174" s="467"/>
    </row>
    <row r="175" spans="1:8" x14ac:dyDescent="0.5">
      <c r="A175" s="450"/>
      <c r="B175" s="463"/>
      <c r="C175" s="351" t="str">
        <f>$C$7</f>
        <v>%</v>
      </c>
      <c r="D175" s="351" t="str">
        <f>$D$7</f>
        <v>Diferencias</v>
      </c>
      <c r="E175" s="463"/>
      <c r="F175" s="351" t="str">
        <f>$F$7</f>
        <v>%</v>
      </c>
      <c r="G175" s="351" t="str">
        <f>$G$7</f>
        <v>Diferencias</v>
      </c>
    </row>
    <row r="176" spans="1:8" x14ac:dyDescent="0.5">
      <c r="A176" s="332" t="s">
        <v>138</v>
      </c>
      <c r="B176" s="333"/>
      <c r="C176" s="333"/>
      <c r="D176" s="333"/>
      <c r="E176" s="333"/>
      <c r="F176" s="333"/>
      <c r="G176" s="333"/>
    </row>
    <row r="177" spans="1:11" x14ac:dyDescent="0.5">
      <c r="A177" s="334" t="s">
        <v>139</v>
      </c>
      <c r="B177" s="335">
        <f>+demanda!BE178</f>
        <v>52018</v>
      </c>
      <c r="C177" s="336">
        <f>+'demanda-enl'!BE179</f>
        <v>2.4137659473932871E-2</v>
      </c>
      <c r="D177" s="335">
        <f>+'demanda-enl'!BE180</f>
        <v>1226</v>
      </c>
      <c r="E177" s="335">
        <f>+demanda!BE182</f>
        <v>439009</v>
      </c>
      <c r="F177" s="336">
        <f>+'demanda-enl'!BE183</f>
        <v>1.5841245085766342E-2</v>
      </c>
      <c r="G177" s="335">
        <f>+'demanda-enl'!BE184</f>
        <v>6846</v>
      </c>
      <c r="I177" s="146"/>
    </row>
    <row r="178" spans="1:11" x14ac:dyDescent="0.5">
      <c r="A178" s="334" t="s">
        <v>140</v>
      </c>
      <c r="B178" s="335">
        <f>+demanda!BM178</f>
        <v>8151</v>
      </c>
      <c r="C178" s="336">
        <f>+'demanda-enl'!BM179</f>
        <v>-4.1509877704609566E-2</v>
      </c>
      <c r="D178" s="335">
        <f>+'demanda-enl'!BM180</f>
        <v>-353</v>
      </c>
      <c r="E178" s="335">
        <f>+demanda!BM182</f>
        <v>63276</v>
      </c>
      <c r="F178" s="336">
        <f>+'demanda-enl'!BM183</f>
        <v>-5.606110332070291E-2</v>
      </c>
      <c r="G178" s="335">
        <f>+'demanda-enl'!BM184</f>
        <v>-3758</v>
      </c>
      <c r="I178" s="146"/>
      <c r="J178" s="147"/>
      <c r="K178" s="147"/>
    </row>
    <row r="179" spans="1:11" x14ac:dyDescent="0.5">
      <c r="A179" s="337" t="s">
        <v>135</v>
      </c>
      <c r="B179" s="338">
        <f>+demanda!AW178</f>
        <v>60169</v>
      </c>
      <c r="C179" s="339">
        <f>+'demanda-enl'!AW179</f>
        <v>1.4722746896923988E-2</v>
      </c>
      <c r="D179" s="338">
        <f>+'demanda-enl'!AW180</f>
        <v>873</v>
      </c>
      <c r="E179" s="338">
        <f>+demanda!AW182</f>
        <v>502286</v>
      </c>
      <c r="F179" s="339">
        <f>+'demanda-enl'!AW183</f>
        <v>6.1919690702030294E-3</v>
      </c>
      <c r="G179" s="338">
        <f>+'demanda-enl'!AW184</f>
        <v>3091</v>
      </c>
      <c r="I179" s="146"/>
      <c r="J179" s="147"/>
    </row>
    <row r="180" spans="1:11" x14ac:dyDescent="0.5">
      <c r="A180" s="332" t="s">
        <v>141</v>
      </c>
      <c r="B180" s="333"/>
      <c r="C180" s="340"/>
      <c r="D180" s="333"/>
      <c r="E180" s="333"/>
      <c r="F180" s="340"/>
      <c r="G180" s="333"/>
      <c r="I180" s="146"/>
    </row>
    <row r="181" spans="1:11" x14ac:dyDescent="0.5">
      <c r="A181" s="334" t="s">
        <v>139</v>
      </c>
      <c r="B181" s="335">
        <f>+demanda!CC178</f>
        <v>92194</v>
      </c>
      <c r="C181" s="336">
        <f>+'demanda-enl'!CC179</f>
        <v>4.6446164672765633E-2</v>
      </c>
      <c r="D181" s="335">
        <f>+'demanda-enl'!CC180</f>
        <v>4092</v>
      </c>
      <c r="E181" s="335">
        <f>+demanda!CC182</f>
        <v>801963</v>
      </c>
      <c r="F181" s="336">
        <f>+'demanda-enl'!CC183</f>
        <v>2.1861453658611252E-2</v>
      </c>
      <c r="G181" s="335">
        <f>+'demanda-enl'!CC184</f>
        <v>17157</v>
      </c>
      <c r="I181" s="146"/>
    </row>
    <row r="182" spans="1:11" x14ac:dyDescent="0.5">
      <c r="A182" s="334" t="s">
        <v>140</v>
      </c>
      <c r="B182" s="335">
        <f>+demanda!CK178</f>
        <v>12844</v>
      </c>
      <c r="C182" s="336">
        <f>+'demanda-enl'!CK179</f>
        <v>-4.2492917847025469E-2</v>
      </c>
      <c r="D182" s="335">
        <f>+'demanda-enl'!CK180</f>
        <v>-570</v>
      </c>
      <c r="E182" s="335">
        <f>+demanda!CK182</f>
        <v>102655</v>
      </c>
      <c r="F182" s="336">
        <f>+'demanda-enl'!CK183</f>
        <v>-6.7459416248035531E-2</v>
      </c>
      <c r="G182" s="335">
        <f>+'demanda-enl'!CK184</f>
        <v>-7426</v>
      </c>
      <c r="J182" s="147"/>
    </row>
    <row r="183" spans="1:11" x14ac:dyDescent="0.5">
      <c r="A183" s="337" t="s">
        <v>135</v>
      </c>
      <c r="B183" s="338">
        <f>+demanda!BU178</f>
        <v>105039</v>
      </c>
      <c r="C183" s="339">
        <f>+'demanda-enl'!BU179</f>
        <v>3.4703889042121405E-2</v>
      </c>
      <c r="D183" s="338">
        <f>+'demanda-enl'!BU180</f>
        <v>3523</v>
      </c>
      <c r="E183" s="338">
        <f>+demanda!BU182</f>
        <v>904619</v>
      </c>
      <c r="F183" s="339">
        <f>+'demanda-enl'!BU183</f>
        <v>1.0875116076108027E-2</v>
      </c>
      <c r="G183" s="338">
        <f>+'demanda-enl'!BU184</f>
        <v>9732</v>
      </c>
    </row>
    <row r="184" spans="1:11" x14ac:dyDescent="0.5">
      <c r="A184" s="332" t="s">
        <v>142</v>
      </c>
      <c r="B184" s="333"/>
      <c r="C184" s="333"/>
      <c r="D184" s="333"/>
      <c r="E184" s="333"/>
      <c r="F184" s="333"/>
      <c r="G184" s="333"/>
    </row>
    <row r="185" spans="1:11" x14ac:dyDescent="0.5">
      <c r="A185" s="334" t="s">
        <v>139</v>
      </c>
      <c r="B185" s="341">
        <f>+'demanda-enl'!BE204</f>
        <v>1.7723480333730632</v>
      </c>
      <c r="C185" s="341" t="s">
        <v>118</v>
      </c>
      <c r="D185" s="341">
        <f>+'demanda-enl'!BE206</f>
        <v>3.7783535026866932E-2</v>
      </c>
      <c r="E185" s="341">
        <f>+'demanda-enl'!BE208</f>
        <v>1.82675753800036</v>
      </c>
      <c r="F185" s="341" t="s">
        <v>118</v>
      </c>
      <c r="G185" s="341">
        <f>+'demanda-enl'!BE210</f>
        <v>1.0762184395354479E-2</v>
      </c>
    </row>
    <row r="186" spans="1:11" x14ac:dyDescent="0.5">
      <c r="A186" s="334" t="s">
        <v>140</v>
      </c>
      <c r="B186" s="341">
        <f>+'demanda-enl'!BM204</f>
        <v>1.5757575757575757</v>
      </c>
      <c r="C186" s="341" t="s">
        <v>118</v>
      </c>
      <c r="D186" s="341">
        <f>+'demanda-enl'!BM206</f>
        <v>-1.6177770175889172E-3</v>
      </c>
      <c r="E186" s="341">
        <f>+'demanda-enl'!BM208</f>
        <v>1.6223370630254756</v>
      </c>
      <c r="F186" s="341" t="s">
        <v>118</v>
      </c>
      <c r="G186" s="341">
        <f>+'demanda-enl'!BM210</f>
        <v>-1.9829598668590132E-2</v>
      </c>
    </row>
    <row r="187" spans="1:11" x14ac:dyDescent="0.5">
      <c r="A187" s="337" t="s">
        <v>135</v>
      </c>
      <c r="B187" s="342">
        <f>+'demanda-enl'!AW204</f>
        <v>1.7457328524655553</v>
      </c>
      <c r="C187" s="342" t="s">
        <v>118</v>
      </c>
      <c r="D187" s="342">
        <f>+'demanda-enl'!AW206</f>
        <v>3.3711805514664794E-2</v>
      </c>
      <c r="E187" s="342">
        <f>+'demanda-enl'!AW208</f>
        <v>1.8010038105780373</v>
      </c>
      <c r="F187" s="342" t="s">
        <v>118</v>
      </c>
      <c r="G187" s="342">
        <f>+'demanda-enl'!AW210</f>
        <v>8.3436276835771039E-3</v>
      </c>
    </row>
    <row r="188" spans="1:11" x14ac:dyDescent="0.5">
      <c r="A188" s="332" t="s">
        <v>204</v>
      </c>
      <c r="B188" s="333"/>
      <c r="C188" s="333"/>
      <c r="D188" s="333"/>
      <c r="E188" s="333"/>
      <c r="F188" s="333"/>
      <c r="G188" s="333"/>
    </row>
    <row r="189" spans="1:11" x14ac:dyDescent="0.5">
      <c r="A189" s="334" t="s">
        <v>139</v>
      </c>
      <c r="B189" s="343">
        <f>(demanda!CC178/demanda!AE178)</f>
        <v>5.4125741929044874E-2</v>
      </c>
      <c r="C189" s="344" t="s">
        <v>118</v>
      </c>
      <c r="D189" s="345">
        <f>((demanda!CC178/demanda!AE178)-(demanda!CC177/demanda!AE177))*100</f>
        <v>0.12335471028767364</v>
      </c>
      <c r="E189" s="343">
        <f>(demanda!CC182/demanda!AE182)</f>
        <v>3.5369726844903034E-2</v>
      </c>
      <c r="F189" s="344" t="s">
        <v>118</v>
      </c>
      <c r="G189" s="345">
        <f>((demanda!CC182/demanda!AE182)-(demanda!CC181/demanda!AE181))*100</f>
        <v>8.4743334694783318E-2</v>
      </c>
    </row>
    <row r="190" spans="1:11" x14ac:dyDescent="0.5">
      <c r="A190" s="334" t="s">
        <v>140</v>
      </c>
      <c r="B190" s="343">
        <f>(demanda!CK178/demanda!AL178)</f>
        <v>3.6205492951711729E-3</v>
      </c>
      <c r="C190" s="344" t="s">
        <v>118</v>
      </c>
      <c r="D190" s="345">
        <f>((demanda!CK178/demanda!AL178)-(demanda!CK177/demanda!AL177))*100</f>
        <v>-2.3899483322326359E-2</v>
      </c>
      <c r="E190" s="343">
        <f>(demanda!CK182/demanda!AL182)</f>
        <v>3.585440321619812E-3</v>
      </c>
      <c r="F190" s="344" t="s">
        <v>118</v>
      </c>
      <c r="G190" s="345">
        <f>((demanda!CK182/demanda!AL182)-(demanda!CK181/demanda!AL181))*100</f>
        <v>-3.0621703492099417E-2</v>
      </c>
    </row>
    <row r="191" spans="1:11" x14ac:dyDescent="0.5">
      <c r="A191" s="334" t="s">
        <v>135</v>
      </c>
      <c r="B191" s="343">
        <f>(demanda!BU178/demanda!X178)</f>
        <v>2.0004159320248235E-2</v>
      </c>
      <c r="C191" s="345" t="s">
        <v>118</v>
      </c>
      <c r="D191" s="345">
        <f>((demanda!BU178/demanda!X178)-(demanda!BU177/demanda!X177))*100</f>
        <v>2.5868985088000826E-2</v>
      </c>
      <c r="E191" s="343">
        <f>(demanda!BU182/demanda!X182)</f>
        <v>1.763225364588793E-2</v>
      </c>
      <c r="F191" s="345" t="s">
        <v>118</v>
      </c>
      <c r="G191" s="345">
        <f>((demanda!BU182/demanda!X182)-(demanda!BU181/demanda!X181))*100</f>
        <v>9.2230147128675999E-3</v>
      </c>
    </row>
    <row r="192" spans="1:11" x14ac:dyDescent="0.5">
      <c r="A192" s="332" t="s">
        <v>310</v>
      </c>
      <c r="B192" s="333"/>
      <c r="C192" s="333"/>
      <c r="D192" s="333"/>
      <c r="E192" s="333"/>
      <c r="F192" s="333"/>
      <c r="G192" s="333"/>
    </row>
    <row r="193" spans="1:11" x14ac:dyDescent="0.5">
      <c r="A193" s="337" t="s">
        <v>143</v>
      </c>
      <c r="B193" s="346">
        <f>+oferta!AR178</f>
        <v>983</v>
      </c>
      <c r="C193" s="347">
        <f>+'oferta-enl'!AR179</f>
        <v>-5.3897978825794057E-2</v>
      </c>
      <c r="D193" s="346">
        <f>+'oferta-enl'!AR180</f>
        <v>-56</v>
      </c>
      <c r="E193" s="346">
        <f>+oferta!AR182</f>
        <v>947.3</v>
      </c>
      <c r="F193" s="347">
        <f>+'oferta-enl'!AR183</f>
        <v>-5.0991785213384211E-2</v>
      </c>
      <c r="G193" s="346">
        <f>+'oferta-enl'!AR184</f>
        <v>-50.900000000000091</v>
      </c>
    </row>
    <row r="194" spans="1:11" x14ac:dyDescent="0.5">
      <c r="A194" s="337" t="s">
        <v>299</v>
      </c>
      <c r="B194" s="347">
        <f>'oferta-enl'!AJ178/100</f>
        <v>0.40289999999999998</v>
      </c>
      <c r="C194" s="342" t="s">
        <v>118</v>
      </c>
      <c r="D194" s="342">
        <f>'oferta-enl'!AJ180</f>
        <v>1.1099999999999994</v>
      </c>
      <c r="E194" s="347">
        <f>'oferta-enl'!AJ182/100</f>
        <v>0.36185065821011103</v>
      </c>
      <c r="F194" s="342" t="s">
        <v>118</v>
      </c>
      <c r="G194" s="342">
        <f>'oferta-enl'!AJ184</f>
        <v>0.78567464604707737</v>
      </c>
    </row>
    <row r="195" spans="1:11" x14ac:dyDescent="0.5">
      <c r="A195" s="337" t="s">
        <v>300</v>
      </c>
      <c r="B195" s="346">
        <f>'oferta-enl'!AB178</f>
        <v>8337</v>
      </c>
      <c r="C195" s="347">
        <f>'oferta-enl'!AB179</f>
        <v>4.8210196456550669E-3</v>
      </c>
      <c r="D195" s="346">
        <f>'oferta-enl'!AB180</f>
        <v>40</v>
      </c>
      <c r="E195" s="346">
        <f>'oferta-enl'!AB182</f>
        <v>8135.7</v>
      </c>
      <c r="F195" s="347">
        <f>'oferta-enl'!AB183</f>
        <v>-7.7688611361806936E-3</v>
      </c>
      <c r="G195" s="346">
        <f>'oferta-enl'!AB184</f>
        <v>-63.699999999999818</v>
      </c>
      <c r="H195" s="151"/>
    </row>
    <row r="196" spans="1:11" x14ac:dyDescent="0.5">
      <c r="A196" s="349" t="str">
        <f>($A$28)</f>
        <v>Fuente: Oficina del Dato a partir de datos de Encuesta de Ocupación Hotelera (INE)</v>
      </c>
      <c r="B196" s="350"/>
      <c r="C196" s="350"/>
      <c r="D196" s="350"/>
      <c r="E196" s="350"/>
      <c r="F196" s="350"/>
      <c r="G196" s="350"/>
      <c r="H196" s="151"/>
    </row>
    <row r="197" spans="1:11" x14ac:dyDescent="0.5">
      <c r="A197" s="148"/>
      <c r="B197" s="149"/>
      <c r="C197" s="149"/>
      <c r="D197" s="149"/>
      <c r="E197" s="149"/>
      <c r="F197" s="149"/>
      <c r="G197" s="149"/>
    </row>
    <row r="198" spans="1:11" x14ac:dyDescent="0.5">
      <c r="A198" s="148"/>
      <c r="B198" s="149"/>
      <c r="C198" s="149"/>
      <c r="D198" s="149"/>
      <c r="E198" s="149"/>
      <c r="F198" s="149"/>
      <c r="G198" s="149"/>
    </row>
    <row r="199" spans="1:11" ht="26" x14ac:dyDescent="0.5">
      <c r="A199" s="331" t="s">
        <v>308</v>
      </c>
      <c r="B199" s="324"/>
      <c r="C199" s="324"/>
      <c r="D199" s="324"/>
      <c r="E199" s="324"/>
      <c r="F199" s="324"/>
      <c r="G199" s="324"/>
    </row>
    <row r="200" spans="1:11" ht="21.75" customHeight="1" x14ac:dyDescent="0.5">
      <c r="A200" s="145"/>
      <c r="B200" s="143"/>
      <c r="C200" s="143"/>
      <c r="D200" s="143"/>
      <c r="E200" s="143"/>
      <c r="F200" s="143"/>
      <c r="G200" s="143"/>
    </row>
    <row r="201" spans="1:11" ht="26.25" customHeight="1" x14ac:dyDescent="0.5">
      <c r="A201" s="450" t="s">
        <v>125</v>
      </c>
      <c r="B201" s="461" t="str">
        <f>$B$5</f>
        <v>Oct.25</v>
      </c>
      <c r="C201" s="464" t="str">
        <f>$C$5</f>
        <v>Variación mensual                                   Oct.25/Oct.24</v>
      </c>
      <c r="D201" s="465"/>
      <c r="E201" s="461" t="str">
        <f>$E$5</f>
        <v>Acumulado Ene-Oct.25</v>
      </c>
      <c r="F201" s="464" t="str">
        <f>$F$5</f>
        <v>Var. del acumulado                                                                        Ene-Oct.25/Ene-Oct.24</v>
      </c>
      <c r="G201" s="465"/>
    </row>
    <row r="202" spans="1:11" ht="16.5" customHeight="1" x14ac:dyDescent="0.5">
      <c r="A202" s="450"/>
      <c r="B202" s="462"/>
      <c r="C202" s="466"/>
      <c r="D202" s="467"/>
      <c r="E202" s="462"/>
      <c r="F202" s="466"/>
      <c r="G202" s="467"/>
    </row>
    <row r="203" spans="1:11" x14ac:dyDescent="0.5">
      <c r="A203" s="450"/>
      <c r="B203" s="463"/>
      <c r="C203" s="351" t="str">
        <f>$C$7</f>
        <v>%</v>
      </c>
      <c r="D203" s="351" t="str">
        <f>$D$7</f>
        <v>Diferencias</v>
      </c>
      <c r="E203" s="463"/>
      <c r="F203" s="351" t="str">
        <f>$F$7</f>
        <v>%</v>
      </c>
      <c r="G203" s="351" t="str">
        <f>$G$7</f>
        <v>Diferencias</v>
      </c>
    </row>
    <row r="204" spans="1:11" x14ac:dyDescent="0.5">
      <c r="A204" s="332" t="s">
        <v>138</v>
      </c>
      <c r="B204" s="333"/>
      <c r="C204" s="333"/>
      <c r="D204" s="333"/>
      <c r="E204" s="333"/>
      <c r="F204" s="333"/>
      <c r="G204" s="333"/>
    </row>
    <row r="205" spans="1:11" x14ac:dyDescent="0.5">
      <c r="A205" s="334" t="s">
        <v>139</v>
      </c>
      <c r="B205" s="335">
        <f>+demanda!BF178</f>
        <v>163815</v>
      </c>
      <c r="C205" s="336">
        <f>+'demanda-enl'!BF179</f>
        <v>-6.2836296196877583E-4</v>
      </c>
      <c r="D205" s="335">
        <f>+'demanda-enl'!BF180</f>
        <v>-103</v>
      </c>
      <c r="E205" s="335">
        <f>+demanda!BF182</f>
        <v>1835470</v>
      </c>
      <c r="F205" s="336">
        <f>+'demanda-enl'!BF183</f>
        <v>-8.2514556040756859E-2</v>
      </c>
      <c r="G205" s="335">
        <f>+'demanda-enl'!BF184</f>
        <v>-165074</v>
      </c>
      <c r="I205" s="146"/>
    </row>
    <row r="206" spans="1:11" x14ac:dyDescent="0.5">
      <c r="A206" s="334" t="s">
        <v>140</v>
      </c>
      <c r="B206" s="335">
        <f>+demanda!BN178</f>
        <v>454770</v>
      </c>
      <c r="C206" s="336">
        <f>+'demanda-enl'!BN179</f>
        <v>3.7986702485808932E-2</v>
      </c>
      <c r="D206" s="335">
        <f>+'demanda-enl'!BN180</f>
        <v>16643</v>
      </c>
      <c r="E206" s="335">
        <f>+demanda!BN182</f>
        <v>3717213</v>
      </c>
      <c r="F206" s="336">
        <f>+'demanda-enl'!BN183</f>
        <v>2.0416773954812228E-2</v>
      </c>
      <c r="G206" s="335">
        <f>+'demanda-enl'!BN184</f>
        <v>74375</v>
      </c>
      <c r="I206" s="146"/>
      <c r="J206" s="147"/>
      <c r="K206" s="147"/>
    </row>
    <row r="207" spans="1:11" x14ac:dyDescent="0.5">
      <c r="A207" s="337" t="s">
        <v>135</v>
      </c>
      <c r="B207" s="338">
        <f>+demanda!AX178</f>
        <v>618584</v>
      </c>
      <c r="C207" s="339">
        <f>+'demanda-enl'!AX179</f>
        <v>2.7471368419304198E-2</v>
      </c>
      <c r="D207" s="338">
        <f>+'demanda-enl'!AX180</f>
        <v>16539</v>
      </c>
      <c r="E207" s="338">
        <f>+demanda!AX182</f>
        <v>5552683</v>
      </c>
      <c r="F207" s="339">
        <f>+'demanda-enl'!AX183</f>
        <v>-1.6071571279699159E-2</v>
      </c>
      <c r="G207" s="338">
        <f>+'demanda-enl'!AX184</f>
        <v>-90698</v>
      </c>
      <c r="I207" s="146"/>
      <c r="J207" s="147"/>
    </row>
    <row r="208" spans="1:11" x14ac:dyDescent="0.5">
      <c r="A208" s="332" t="s">
        <v>141</v>
      </c>
      <c r="B208" s="333"/>
      <c r="C208" s="340"/>
      <c r="D208" s="333"/>
      <c r="E208" s="333"/>
      <c r="F208" s="340"/>
      <c r="G208" s="333"/>
      <c r="I208" s="146"/>
    </row>
    <row r="209" spans="1:10" x14ac:dyDescent="0.5">
      <c r="A209" s="334" t="s">
        <v>139</v>
      </c>
      <c r="B209" s="335">
        <f>+demanda!CD178</f>
        <v>339091</v>
      </c>
      <c r="C209" s="336">
        <f>+'demanda-enl'!CD179</f>
        <v>-4.8371299396340994E-2</v>
      </c>
      <c r="D209" s="335">
        <f>+'demanda-enl'!CD180</f>
        <v>-17236</v>
      </c>
      <c r="E209" s="335">
        <f>+demanda!CD182</f>
        <v>4594208</v>
      </c>
      <c r="F209" s="336">
        <f>+'demanda-enl'!CD183</f>
        <v>-6.7381763409078865E-2</v>
      </c>
      <c r="G209" s="335">
        <f>+'demanda-enl'!CD184</f>
        <v>-331932</v>
      </c>
      <c r="I209" s="146"/>
    </row>
    <row r="210" spans="1:10" x14ac:dyDescent="0.5">
      <c r="A210" s="334" t="s">
        <v>140</v>
      </c>
      <c r="B210" s="335">
        <f>+demanda!CL178</f>
        <v>1922316</v>
      </c>
      <c r="C210" s="336">
        <f>+'demanda-enl'!CL179</f>
        <v>4.9473847993252162E-2</v>
      </c>
      <c r="D210" s="335">
        <f>+'demanda-enl'!CL180</f>
        <v>90621</v>
      </c>
      <c r="E210" s="335">
        <f>+demanda!CL182</f>
        <v>15386476</v>
      </c>
      <c r="F210" s="336">
        <f>+'demanda-enl'!CL183</f>
        <v>2.1569345156861486E-2</v>
      </c>
      <c r="G210" s="335">
        <f>+'demanda-enl'!CL184</f>
        <v>324869</v>
      </c>
      <c r="J210" s="147"/>
    </row>
    <row r="211" spans="1:10" x14ac:dyDescent="0.5">
      <c r="A211" s="337" t="s">
        <v>135</v>
      </c>
      <c r="B211" s="338">
        <f>+demanda!BV178</f>
        <v>2261407</v>
      </c>
      <c r="C211" s="339">
        <f>+'demanda-enl'!BV179</f>
        <v>3.3539897468991331E-2</v>
      </c>
      <c r="D211" s="338">
        <f>+'demanda-enl'!BV180</f>
        <v>73386</v>
      </c>
      <c r="E211" s="338">
        <f>+demanda!BV182</f>
        <v>19980683</v>
      </c>
      <c r="F211" s="339">
        <f>+'demanda-enl'!BV183</f>
        <v>-3.5326648169997643E-4</v>
      </c>
      <c r="G211" s="338">
        <f>+'demanda-enl'!BV184</f>
        <v>-7061</v>
      </c>
    </row>
    <row r="212" spans="1:10" x14ac:dyDescent="0.5">
      <c r="A212" s="332" t="s">
        <v>142</v>
      </c>
      <c r="B212" s="333"/>
      <c r="C212" s="333"/>
      <c r="D212" s="333"/>
      <c r="E212" s="333"/>
      <c r="F212" s="333"/>
      <c r="G212" s="333"/>
    </row>
    <row r="213" spans="1:10" x14ac:dyDescent="0.5">
      <c r="A213" s="334" t="s">
        <v>139</v>
      </c>
      <c r="B213" s="341">
        <f>+'demanda-enl'!BF204</f>
        <v>2.0699630680951073</v>
      </c>
      <c r="C213" s="341" t="s">
        <v>118</v>
      </c>
      <c r="D213" s="341">
        <f>+'demanda-enl'!BF206</f>
        <v>-0.10384944791899731</v>
      </c>
      <c r="E213" s="341">
        <f>+'demanda-enl'!BF208</f>
        <v>2.5030144867527118</v>
      </c>
      <c r="F213" s="341" t="s">
        <v>118</v>
      </c>
      <c r="G213" s="341">
        <f>+'demanda-enl'!BF210</f>
        <v>4.0614259614493164E-2</v>
      </c>
    </row>
    <row r="214" spans="1:10" x14ac:dyDescent="0.5">
      <c r="A214" s="334" t="s">
        <v>140</v>
      </c>
      <c r="B214" s="341">
        <f>+'demanda-enl'!BN204</f>
        <v>4.2270070585130943</v>
      </c>
      <c r="C214" s="341" t="s">
        <v>118</v>
      </c>
      <c r="D214" s="341">
        <f>+'demanda-enl'!BN206</f>
        <v>4.6267227368243624E-2</v>
      </c>
      <c r="E214" s="341">
        <f>+'demanda-enl'!BN208</f>
        <v>4.1392505621819362</v>
      </c>
      <c r="F214" s="341" t="s">
        <v>118</v>
      </c>
      <c r="G214" s="341">
        <f>+'demanda-enl'!BN210</f>
        <v>4.6700510529760209E-3</v>
      </c>
    </row>
    <row r="215" spans="1:10" x14ac:dyDescent="0.5">
      <c r="A215" s="337" t="s">
        <v>135</v>
      </c>
      <c r="B215" s="342">
        <f>+'demanda-enl'!AX204</f>
        <v>3.6557799749104407</v>
      </c>
      <c r="C215" s="342" t="s">
        <v>118</v>
      </c>
      <c r="D215" s="342">
        <f>+'demanda-enl'!AX206</f>
        <v>2.1465264216057545E-2</v>
      </c>
      <c r="E215" s="342">
        <f>+'demanda-enl'!AX208</f>
        <v>3.5983835201829457</v>
      </c>
      <c r="F215" s="342" t="s">
        <v>118</v>
      </c>
      <c r="G215" s="342">
        <f>+'demanda-enl'!AX210</f>
        <v>5.658047693635293E-2</v>
      </c>
    </row>
    <row r="216" spans="1:10" x14ac:dyDescent="0.5">
      <c r="A216" s="332" t="s">
        <v>204</v>
      </c>
      <c r="B216" s="333"/>
      <c r="C216" s="333"/>
      <c r="D216" s="333"/>
      <c r="E216" s="333"/>
      <c r="F216" s="333"/>
      <c r="G216" s="333"/>
    </row>
    <row r="217" spans="1:10" x14ac:dyDescent="0.5">
      <c r="A217" s="334" t="s">
        <v>139</v>
      </c>
      <c r="B217" s="343">
        <f>(demanda!CD178/demanda!AE178)</f>
        <v>0.19907534065624394</v>
      </c>
      <c r="C217" s="344" t="s">
        <v>118</v>
      </c>
      <c r="D217" s="345">
        <f>((demanda!CD178/demanda!AE178)-(demanda!CD177/demanda!AE177))*100</f>
        <v>-1.4846217376763393</v>
      </c>
      <c r="E217" s="343">
        <f>(demanda!CD182/demanda!AE182)</f>
        <v>0.20262266716627608</v>
      </c>
      <c r="F217" s="344" t="s">
        <v>118</v>
      </c>
      <c r="G217" s="345">
        <f>((demanda!CD182/demanda!AE182)-(demanda!CD181/demanda!AE181))*100</f>
        <v>-1.4069930612050086</v>
      </c>
    </row>
    <row r="218" spans="1:10" x14ac:dyDescent="0.5">
      <c r="A218" s="334" t="s">
        <v>140</v>
      </c>
      <c r="B218" s="343">
        <f>(demanda!CL178/demanda!AL178)</f>
        <v>0.54187479281347462</v>
      </c>
      <c r="C218" s="344" t="s">
        <v>118</v>
      </c>
      <c r="D218" s="345">
        <f>((demanda!CL178/demanda!AL178)-(demanda!CL177/demanda!AL177))*100</f>
        <v>1.4850215337744221</v>
      </c>
      <c r="E218" s="343">
        <f>(demanda!CL182/demanda!AL182)</f>
        <v>0.53740481669704854</v>
      </c>
      <c r="F218" s="344" t="s">
        <v>118</v>
      </c>
      <c r="G218" s="345">
        <f>((demanda!CL182/demanda!AL182)-(demanda!CL181/demanda!AL181))*100</f>
        <v>0.49367824052406473</v>
      </c>
    </row>
    <row r="219" spans="1:10" x14ac:dyDescent="0.5">
      <c r="A219" s="334" t="s">
        <v>135</v>
      </c>
      <c r="B219" s="343">
        <f>(demanda!BV178/demanda!X178)</f>
        <v>0.43067380607131256</v>
      </c>
      <c r="C219" s="345" t="s">
        <v>118</v>
      </c>
      <c r="D219" s="345">
        <f>((demanda!BV178/demanda!X178)-(demanda!BV177/demanda!X177))*100</f>
        <v>0.50906285048546995</v>
      </c>
      <c r="E219" s="343">
        <f>(demanda!BV182/demanda!X182)</f>
        <v>0.38945066450525689</v>
      </c>
      <c r="F219" s="345" t="s">
        <v>118</v>
      </c>
      <c r="G219" s="345">
        <f>((demanda!BV182/demanda!X182)-(demanda!BV181/demanda!X181))*100</f>
        <v>-0.23144404154585851</v>
      </c>
    </row>
    <row r="220" spans="1:10" x14ac:dyDescent="0.5">
      <c r="A220" s="332" t="s">
        <v>310</v>
      </c>
      <c r="B220" s="333"/>
      <c r="C220" s="333"/>
      <c r="D220" s="333"/>
      <c r="E220" s="333"/>
      <c r="F220" s="333"/>
      <c r="G220" s="333"/>
    </row>
    <row r="221" spans="1:10" x14ac:dyDescent="0.5">
      <c r="A221" s="337" t="s">
        <v>143</v>
      </c>
      <c r="B221" s="346">
        <f>+oferta!AS178</f>
        <v>19106</v>
      </c>
      <c r="C221" s="347">
        <f>+'oferta-enl'!AS179</f>
        <v>7.6758340847610462E-2</v>
      </c>
      <c r="D221" s="346">
        <f>+'oferta-enl'!AS180</f>
        <v>1362</v>
      </c>
      <c r="E221" s="346">
        <f>+oferta!AS182</f>
        <v>17200.2</v>
      </c>
      <c r="F221" s="347">
        <f>+'oferta-enl'!AS183</f>
        <v>5.6250844376757758E-2</v>
      </c>
      <c r="G221" s="346">
        <f>+'oferta-enl'!AS184</f>
        <v>916</v>
      </c>
    </row>
    <row r="222" spans="1:10" x14ac:dyDescent="0.5">
      <c r="A222" s="337" t="s">
        <v>299</v>
      </c>
      <c r="B222" s="347">
        <f>'oferta-enl'!AK178/100</f>
        <v>0.6694</v>
      </c>
      <c r="C222" s="342" t="s">
        <v>118</v>
      </c>
      <c r="D222" s="342">
        <f>'oferta-enl'!AK180</f>
        <v>-0.51000000000000512</v>
      </c>
      <c r="E222" s="347">
        <f>'oferta-enl'!AK182/100</f>
        <v>0.65287440317345102</v>
      </c>
      <c r="F222" s="342" t="s">
        <v>118</v>
      </c>
      <c r="G222" s="342">
        <f>'oferta-enl'!AK184</f>
        <v>-1.0151217308074365</v>
      </c>
    </row>
    <row r="223" spans="1:10" x14ac:dyDescent="0.5">
      <c r="A223" s="337" t="s">
        <v>300</v>
      </c>
      <c r="B223" s="346">
        <f>'oferta-enl'!AC178</f>
        <v>105951</v>
      </c>
      <c r="C223" s="347">
        <f>'oferta-enl'!AC179</f>
        <v>3.4314108321293224E-2</v>
      </c>
      <c r="D223" s="346">
        <f>'oferta-enl'!AC180</f>
        <v>3515</v>
      </c>
      <c r="E223" s="346">
        <f>'oferta-enl'!AC182</f>
        <v>96979.6</v>
      </c>
      <c r="F223" s="347">
        <f>'oferta-enl'!AC183</f>
        <v>1.2008915900021844E-2</v>
      </c>
      <c r="G223" s="346">
        <f>'oferta-enl'!AC184</f>
        <v>1150.8000000000029</v>
      </c>
      <c r="H223" s="151"/>
    </row>
    <row r="224" spans="1:10" x14ac:dyDescent="0.5">
      <c r="A224" s="349" t="str">
        <f>($A$28)</f>
        <v>Fuente: Oficina del Dato a partir de datos de Encuesta de Ocupación Hotelera (INE)</v>
      </c>
      <c r="B224" s="350"/>
      <c r="C224" s="350"/>
      <c r="D224" s="350"/>
      <c r="E224" s="350"/>
      <c r="F224" s="350"/>
      <c r="G224" s="350"/>
      <c r="H224" s="151"/>
    </row>
    <row r="225" spans="1:11" ht="18.5" x14ac:dyDescent="0.5">
      <c r="A225" s="329" t="s">
        <v>258</v>
      </c>
      <c r="B225" s="140"/>
      <c r="C225" s="141"/>
      <c r="D225" s="141"/>
      <c r="E225" s="142"/>
      <c r="F225" s="142"/>
      <c r="G225" s="330" t="str">
        <f>demanda!A178</f>
        <v>OCTUBRE 25</v>
      </c>
    </row>
    <row r="226" spans="1:11" x14ac:dyDescent="0.5">
      <c r="A226" s="148"/>
      <c r="B226" s="149"/>
      <c r="C226" s="149"/>
      <c r="D226" s="149"/>
      <c r="E226" s="149"/>
      <c r="F226" s="149"/>
      <c r="G226" s="149"/>
    </row>
    <row r="227" spans="1:11" ht="26" x14ac:dyDescent="0.5">
      <c r="A227" s="331" t="s">
        <v>309</v>
      </c>
      <c r="B227" s="324"/>
      <c r="C227" s="324"/>
      <c r="D227" s="324"/>
      <c r="E227" s="324"/>
      <c r="F227" s="324"/>
      <c r="G227" s="324"/>
    </row>
    <row r="228" spans="1:11" ht="21.75" customHeight="1" x14ac:dyDescent="0.5">
      <c r="A228" s="145"/>
      <c r="B228" s="143"/>
      <c r="C228" s="143"/>
      <c r="D228" s="143"/>
      <c r="E228" s="143"/>
      <c r="F228" s="143"/>
      <c r="G228" s="143"/>
    </row>
    <row r="229" spans="1:11" ht="26.25" customHeight="1" x14ac:dyDescent="0.5">
      <c r="A229" s="450" t="s">
        <v>126</v>
      </c>
      <c r="B229" s="461" t="str">
        <f>$B$5</f>
        <v>Oct.25</v>
      </c>
      <c r="C229" s="464" t="str">
        <f>$C$5</f>
        <v>Variación mensual                                   Oct.25/Oct.24</v>
      </c>
      <c r="D229" s="465"/>
      <c r="E229" s="461" t="str">
        <f>$E$5</f>
        <v>Acumulado Ene-Oct.25</v>
      </c>
      <c r="F229" s="464" t="str">
        <f>$F$5</f>
        <v>Var. del acumulado                                                                        Ene-Oct.25/Ene-Oct.24</v>
      </c>
      <c r="G229" s="465"/>
    </row>
    <row r="230" spans="1:11" ht="16.5" customHeight="1" x14ac:dyDescent="0.5">
      <c r="A230" s="450"/>
      <c r="B230" s="462"/>
      <c r="C230" s="466"/>
      <c r="D230" s="467"/>
      <c r="E230" s="462"/>
      <c r="F230" s="466"/>
      <c r="G230" s="467"/>
    </row>
    <row r="231" spans="1:11" x14ac:dyDescent="0.5">
      <c r="A231" s="450"/>
      <c r="B231" s="463"/>
      <c r="C231" s="351" t="str">
        <f>$C$7</f>
        <v>%</v>
      </c>
      <c r="D231" s="351" t="str">
        <f>$D$7</f>
        <v>Diferencias</v>
      </c>
      <c r="E231" s="463"/>
      <c r="F231" s="351" t="str">
        <f>$F$7</f>
        <v>%</v>
      </c>
      <c r="G231" s="351" t="str">
        <f>$G$7</f>
        <v>Diferencias</v>
      </c>
    </row>
    <row r="232" spans="1:11" x14ac:dyDescent="0.5">
      <c r="A232" s="332" t="s">
        <v>138</v>
      </c>
      <c r="B232" s="333"/>
      <c r="C232" s="333"/>
      <c r="D232" s="333"/>
      <c r="E232" s="333"/>
      <c r="F232" s="333"/>
      <c r="G232" s="333"/>
    </row>
    <row r="233" spans="1:11" x14ac:dyDescent="0.5">
      <c r="A233" s="334" t="s">
        <v>139</v>
      </c>
      <c r="B233" s="335">
        <f>+demanda!BG178</f>
        <v>139814</v>
      </c>
      <c r="C233" s="336">
        <f>+'demanda-enl'!BG179</f>
        <v>-3.7693365540141244E-3</v>
      </c>
      <c r="D233" s="335">
        <f>+'demanda-enl'!BG180</f>
        <v>-529</v>
      </c>
      <c r="E233" s="335">
        <f>+demanda!BG182</f>
        <v>1348034</v>
      </c>
      <c r="F233" s="336">
        <f>+'demanda-enl'!BG183</f>
        <v>-5.4317164762838099E-2</v>
      </c>
      <c r="G233" s="335">
        <f>+'demanda-enl'!BG184</f>
        <v>-77427</v>
      </c>
      <c r="I233" s="146"/>
    </row>
    <row r="234" spans="1:11" x14ac:dyDescent="0.5">
      <c r="A234" s="334" t="s">
        <v>140</v>
      </c>
      <c r="B234" s="335">
        <f>+demanda!BO178</f>
        <v>226927</v>
      </c>
      <c r="C234" s="336">
        <f>+'demanda-enl'!BO179</f>
        <v>-2.095485451972523E-2</v>
      </c>
      <c r="D234" s="335">
        <f>+'demanda-enl'!BO180</f>
        <v>-4857</v>
      </c>
      <c r="E234" s="335">
        <f>+demanda!BO182</f>
        <v>1866232</v>
      </c>
      <c r="F234" s="336">
        <f>+'demanda-enl'!BO183</f>
        <v>-1.338009591121736E-2</v>
      </c>
      <c r="G234" s="335">
        <f>+'demanda-enl'!BO184</f>
        <v>-25309</v>
      </c>
      <c r="I234" s="146"/>
      <c r="J234" s="147"/>
      <c r="K234" s="147"/>
    </row>
    <row r="235" spans="1:11" x14ac:dyDescent="0.5">
      <c r="A235" s="337" t="s">
        <v>135</v>
      </c>
      <c r="B235" s="338">
        <f>+demanda!AY178</f>
        <v>366742</v>
      </c>
      <c r="C235" s="339">
        <f>+'demanda-enl'!AY179</f>
        <v>-1.4470866129036586E-2</v>
      </c>
      <c r="D235" s="338">
        <f>+'demanda-enl'!AY180</f>
        <v>-5385</v>
      </c>
      <c r="E235" s="338">
        <f>+demanda!AY182</f>
        <v>3214266</v>
      </c>
      <c r="F235" s="339">
        <f>+'demanda-enl'!AY183</f>
        <v>-3.0972546896263609E-2</v>
      </c>
      <c r="G235" s="338">
        <f>+'demanda-enl'!AY184</f>
        <v>-102736</v>
      </c>
      <c r="I235" s="146"/>
      <c r="J235" s="147"/>
    </row>
    <row r="236" spans="1:11" x14ac:dyDescent="0.5">
      <c r="A236" s="332" t="s">
        <v>141</v>
      </c>
      <c r="B236" s="333"/>
      <c r="C236" s="340"/>
      <c r="D236" s="333"/>
      <c r="E236" s="333"/>
      <c r="F236" s="340"/>
      <c r="G236" s="333"/>
      <c r="I236" s="146"/>
    </row>
    <row r="237" spans="1:11" x14ac:dyDescent="0.5">
      <c r="A237" s="334" t="s">
        <v>139</v>
      </c>
      <c r="B237" s="335">
        <f>+demanda!CE178</f>
        <v>240993</v>
      </c>
      <c r="C237" s="336">
        <f>+'demanda-enl'!CE179</f>
        <v>-1.65758707228989E-2</v>
      </c>
      <c r="D237" s="335">
        <f>+'demanda-enl'!CE180</f>
        <v>-4062</v>
      </c>
      <c r="E237" s="335">
        <f>+demanda!CE182</f>
        <v>2337848</v>
      </c>
      <c r="F237" s="336">
        <f>+'demanda-enl'!CE183</f>
        <v>-4.9274994550665752E-2</v>
      </c>
      <c r="G237" s="335">
        <f>+'demanda-enl'!CE184</f>
        <v>-121168</v>
      </c>
      <c r="I237" s="146"/>
    </row>
    <row r="238" spans="1:11" x14ac:dyDescent="0.5">
      <c r="A238" s="334" t="s">
        <v>140</v>
      </c>
      <c r="B238" s="335">
        <f>+demanda!CM178</f>
        <v>515439</v>
      </c>
      <c r="C238" s="336">
        <f>+'demanda-enl'!CM179</f>
        <v>-1.3149354689866333E-2</v>
      </c>
      <c r="D238" s="335">
        <f>+'demanda-enl'!CM180</f>
        <v>-6868</v>
      </c>
      <c r="E238" s="335">
        <f>+demanda!CM182</f>
        <v>4236017</v>
      </c>
      <c r="F238" s="336">
        <f>+'demanda-enl'!CM183</f>
        <v>-2.818274717754643E-3</v>
      </c>
      <c r="G238" s="335">
        <f>+'demanda-enl'!CM184</f>
        <v>-11972</v>
      </c>
      <c r="J238" s="147"/>
    </row>
    <row r="239" spans="1:11" x14ac:dyDescent="0.5">
      <c r="A239" s="337" t="s">
        <v>135</v>
      </c>
      <c r="B239" s="338">
        <f>+demanda!BW178</f>
        <v>756432</v>
      </c>
      <c r="C239" s="339">
        <f>+'demanda-enl'!BW179</f>
        <v>-1.424488801258339E-2</v>
      </c>
      <c r="D239" s="338">
        <f>+'demanda-enl'!BW180</f>
        <v>-10931</v>
      </c>
      <c r="E239" s="338">
        <f>+demanda!BW182</f>
        <v>6573866</v>
      </c>
      <c r="F239" s="339">
        <f>+'demanda-enl'!BW183</f>
        <v>-1.9851176560397699E-2</v>
      </c>
      <c r="G239" s="338">
        <f>+'demanda-enl'!BW184</f>
        <v>-133142</v>
      </c>
    </row>
    <row r="240" spans="1:11" x14ac:dyDescent="0.5">
      <c r="A240" s="332" t="s">
        <v>142</v>
      </c>
      <c r="B240" s="333"/>
      <c r="C240" s="333"/>
      <c r="D240" s="333"/>
      <c r="E240" s="333"/>
      <c r="F240" s="333"/>
      <c r="G240" s="333"/>
    </row>
    <row r="241" spans="1:8" x14ac:dyDescent="0.5">
      <c r="A241" s="334" t="s">
        <v>139</v>
      </c>
      <c r="B241" s="341">
        <f>+'demanda-enl'!BG204</f>
        <v>1.7236685882672693</v>
      </c>
      <c r="C241" s="341" t="s">
        <v>118</v>
      </c>
      <c r="D241" s="341">
        <f>+'demanda-enl'!BG206</f>
        <v>-2.2446287430129219E-2</v>
      </c>
      <c r="E241" s="341">
        <f>+'demanda-enl'!BG208</f>
        <v>1.7342648627556871</v>
      </c>
      <c r="F241" s="341" t="s">
        <v>118</v>
      </c>
      <c r="G241" s="341">
        <f>+'demanda-enl'!BG210</f>
        <v>9.197673965534392E-3</v>
      </c>
    </row>
    <row r="242" spans="1:8" x14ac:dyDescent="0.5">
      <c r="A242" s="334" t="s">
        <v>140</v>
      </c>
      <c r="B242" s="341">
        <f>+'demanda-enl'!BO204</f>
        <v>2.2713868336513503</v>
      </c>
      <c r="C242" s="341" t="s">
        <v>118</v>
      </c>
      <c r="D242" s="341">
        <f>+'demanda-enl'!BO206</f>
        <v>1.7965544865238936E-2</v>
      </c>
      <c r="E242" s="341">
        <f>+'demanda-enl'!BO208</f>
        <v>2.2698233660123717</v>
      </c>
      <c r="F242" s="341" t="s">
        <v>118</v>
      </c>
      <c r="G242" s="341">
        <f>+'demanda-enl'!BO210</f>
        <v>2.4041223304389181E-2</v>
      </c>
    </row>
    <row r="243" spans="1:8" x14ac:dyDescent="0.5">
      <c r="A243" s="337" t="s">
        <v>135</v>
      </c>
      <c r="B243" s="342">
        <f>+'demanda-enl'!AY204</f>
        <v>2.0625725987206267</v>
      </c>
      <c r="C243" s="342" t="s">
        <v>118</v>
      </c>
      <c r="D243" s="342">
        <f>+'demanda-enl'!AY206</f>
        <v>4.7283170560241672E-4</v>
      </c>
      <c r="E243" s="342">
        <f>+'demanda-enl'!AY208</f>
        <v>2.045215299542726</v>
      </c>
      <c r="F243" s="342" t="s">
        <v>118</v>
      </c>
      <c r="G243" s="342">
        <f>+'demanda-enl'!AY210</f>
        <v>2.3206268496015703E-2</v>
      </c>
    </row>
    <row r="244" spans="1:8" x14ac:dyDescent="0.5">
      <c r="A244" s="332" t="s">
        <v>204</v>
      </c>
      <c r="B244" s="333"/>
      <c r="C244" s="333"/>
      <c r="D244" s="333"/>
      <c r="E244" s="333"/>
      <c r="F244" s="333"/>
      <c r="G244" s="333"/>
    </row>
    <row r="245" spans="1:8" x14ac:dyDescent="0.5">
      <c r="A245" s="334" t="s">
        <v>139</v>
      </c>
      <c r="B245" s="343">
        <f>(demanda!CE178/demanda!AE178)</f>
        <v>0.14148344713003352</v>
      </c>
      <c r="C245" s="344" t="s">
        <v>118</v>
      </c>
      <c r="D245" s="345">
        <f>((demanda!CE178/demanda!AE178)-(demanda!CE177/demanda!AE177))*100</f>
        <v>-0.56357647281153611</v>
      </c>
      <c r="E245" s="343">
        <f>(demanda!CE182/demanda!AE182)</f>
        <v>0.10310830445407439</v>
      </c>
      <c r="F245" s="344" t="s">
        <v>118</v>
      </c>
      <c r="G245" s="345">
        <f>((demanda!CE182/demanda!AE182)-(demanda!CE181/demanda!AE181))*100</f>
        <v>-0.50596658063056521</v>
      </c>
    </row>
    <row r="246" spans="1:8" x14ac:dyDescent="0.5">
      <c r="A246" s="334" t="s">
        <v>140</v>
      </c>
      <c r="B246" s="343">
        <f>(demanda!CM178/demanda!AL178)</f>
        <v>0.14529525912128108</v>
      </c>
      <c r="C246" s="344" t="s">
        <v>118</v>
      </c>
      <c r="D246" s="345">
        <f>((demanda!CM178/demanda!AL178)-(demanda!CM177/demanda!AL177))*100</f>
        <v>-0.49855605499067035</v>
      </c>
      <c r="E246" s="343">
        <f>(demanda!CM182/demanda!AL182)</f>
        <v>0.14795174277791626</v>
      </c>
      <c r="F246" s="344" t="s">
        <v>118</v>
      </c>
      <c r="G246" s="345">
        <f>((demanda!CM182/demanda!AL182)-(demanda!CM181/demanda!AL181))*100</f>
        <v>-0.22260139862339823</v>
      </c>
    </row>
    <row r="247" spans="1:8" x14ac:dyDescent="0.5">
      <c r="A247" s="334" t="s">
        <v>135</v>
      </c>
      <c r="B247" s="343">
        <f>(demanda!BW178/demanda!X178)</f>
        <v>0.14405874239981351</v>
      </c>
      <c r="C247" s="345" t="s">
        <v>118</v>
      </c>
      <c r="D247" s="345">
        <f>((demanda!BW178/demanda!X178)-(demanda!BW177/demanda!X177))*100</f>
        <v>-0.51979529824199289</v>
      </c>
      <c r="E247" s="343">
        <f>(demanda!BW182/demanda!X182)</f>
        <v>0.12813358192352658</v>
      </c>
      <c r="F247" s="345" t="s">
        <v>118</v>
      </c>
      <c r="G247" s="345">
        <f>((demanda!BW182/demanda!X182)-(demanda!BW181/demanda!X181))*100</f>
        <v>-0.33255608803875458</v>
      </c>
    </row>
    <row r="248" spans="1:8" x14ac:dyDescent="0.5">
      <c r="A248" s="332" t="s">
        <v>310</v>
      </c>
      <c r="B248" s="333"/>
      <c r="C248" s="333"/>
      <c r="D248" s="333"/>
      <c r="E248" s="333"/>
      <c r="F248" s="333"/>
      <c r="G248" s="333"/>
    </row>
    <row r="249" spans="1:8" x14ac:dyDescent="0.5">
      <c r="A249" s="337" t="s">
        <v>143</v>
      </c>
      <c r="B249" s="346">
        <f>+oferta!AT178</f>
        <v>5322</v>
      </c>
      <c r="C249" s="347">
        <f>+'oferta-enl'!AT179</f>
        <v>-1.4444444444444482E-2</v>
      </c>
      <c r="D249" s="346">
        <f>+'oferta-enl'!AT180</f>
        <v>-78</v>
      </c>
      <c r="E249" s="346">
        <f>+oferta!AT182</f>
        <v>5208.3</v>
      </c>
      <c r="F249" s="347">
        <f>+'oferta-enl'!AT183</f>
        <v>4.3968759039629823E-3</v>
      </c>
      <c r="G249" s="346">
        <f>+'oferta-enl'!AT184</f>
        <v>22.800000000000182</v>
      </c>
    </row>
    <row r="250" spans="1:8" x14ac:dyDescent="0.5">
      <c r="A250" s="337" t="s">
        <v>299</v>
      </c>
      <c r="B250" s="347">
        <f>'oferta-enl'!AL178/100</f>
        <v>0.66949999999999998</v>
      </c>
      <c r="C250" s="342" t="s">
        <v>118</v>
      </c>
      <c r="D250" s="342">
        <f>'oferta-enl'!AL180</f>
        <v>-1.5600000000000023</v>
      </c>
      <c r="E250" s="347">
        <f>'oferta-enl'!AL182/100</f>
        <v>0.59556020136455012</v>
      </c>
      <c r="F250" s="342" t="s">
        <v>118</v>
      </c>
      <c r="G250" s="342">
        <f>'oferta-enl'!AL184</f>
        <v>-2.5909689981810047</v>
      </c>
    </row>
    <row r="251" spans="1:8" x14ac:dyDescent="0.5">
      <c r="A251" s="337" t="s">
        <v>300</v>
      </c>
      <c r="B251" s="346">
        <f>'oferta-enl'!AD178</f>
        <v>36061</v>
      </c>
      <c r="C251" s="347">
        <f>'oferta-enl'!AD179</f>
        <v>9.6878062438752188E-3</v>
      </c>
      <c r="D251" s="346">
        <f>'oferta-enl'!AD180</f>
        <v>346</v>
      </c>
      <c r="E251" s="346">
        <f>'oferta-enl'!AD182</f>
        <v>35865.300000000003</v>
      </c>
      <c r="F251" s="347">
        <f>'oferta-enl'!AD183</f>
        <v>2.6849903371269246E-2</v>
      </c>
      <c r="G251" s="346">
        <f>'oferta-enl'!AD184</f>
        <v>937.80000000000291</v>
      </c>
      <c r="H251" s="151"/>
    </row>
    <row r="252" spans="1:8" x14ac:dyDescent="0.5">
      <c r="A252" s="349" t="str">
        <f>($A$28)</f>
        <v>Fuente: Oficina del Dato a partir de datos de Encuesta de Ocupación Hotelera (INE)</v>
      </c>
      <c r="B252" s="350"/>
      <c r="C252" s="350"/>
      <c r="D252" s="350"/>
      <c r="E252" s="350"/>
      <c r="F252" s="350"/>
      <c r="G252" s="350"/>
      <c r="H252" s="151"/>
    </row>
    <row r="253" spans="1:8" x14ac:dyDescent="0.5">
      <c r="A253" s="148"/>
      <c r="B253" s="149"/>
      <c r="C253" s="149"/>
      <c r="D253" s="149"/>
      <c r="E253" s="149"/>
      <c r="F253" s="149"/>
      <c r="G253" s="149"/>
    </row>
    <row r="254" spans="1:8" x14ac:dyDescent="0.5">
      <c r="A254" s="148"/>
      <c r="B254" s="149"/>
      <c r="C254" s="149"/>
      <c r="D254" s="149"/>
      <c r="E254" s="149"/>
      <c r="F254" s="149"/>
      <c r="G254" s="149"/>
    </row>
    <row r="255" spans="1:8" x14ac:dyDescent="0.5">
      <c r="A255" s="148"/>
      <c r="B255" s="149"/>
      <c r="C255" s="149"/>
      <c r="D255" s="149"/>
      <c r="E255" s="149"/>
      <c r="F255" s="149"/>
      <c r="G255" s="149"/>
    </row>
    <row r="256" spans="1:8" x14ac:dyDescent="0.5">
      <c r="A256" s="148"/>
      <c r="B256" s="149"/>
      <c r="C256" s="149"/>
      <c r="D256" s="149"/>
      <c r="E256" s="149"/>
      <c r="F256" s="149"/>
      <c r="G256" s="149"/>
    </row>
    <row r="257" spans="1:7" x14ac:dyDescent="0.5">
      <c r="A257" s="148"/>
      <c r="B257" s="149"/>
      <c r="C257" s="149"/>
      <c r="D257" s="149"/>
      <c r="E257" s="149"/>
      <c r="F257" s="149"/>
      <c r="G257" s="149"/>
    </row>
    <row r="258" spans="1:7" x14ac:dyDescent="0.5">
      <c r="A258" s="148"/>
      <c r="B258" s="149"/>
      <c r="C258" s="149"/>
      <c r="D258" s="149"/>
      <c r="E258" s="149"/>
      <c r="F258" s="149"/>
      <c r="G258" s="149"/>
    </row>
    <row r="259" spans="1:7" x14ac:dyDescent="0.5">
      <c r="A259" s="148"/>
      <c r="B259" s="149"/>
      <c r="C259" s="149"/>
      <c r="D259" s="149"/>
      <c r="E259" s="149"/>
      <c r="F259" s="149"/>
      <c r="G259" s="149"/>
    </row>
    <row r="260" spans="1:7" x14ac:dyDescent="0.5">
      <c r="A260" s="148"/>
      <c r="B260" s="149"/>
      <c r="C260" s="149"/>
      <c r="D260" s="149"/>
      <c r="E260" s="149"/>
      <c r="F260" s="149"/>
      <c r="G260" s="149"/>
    </row>
    <row r="261" spans="1:7" x14ac:dyDescent="0.5">
      <c r="A261" s="148"/>
      <c r="B261" s="149"/>
      <c r="C261" s="149"/>
      <c r="D261" s="149"/>
      <c r="E261" s="149"/>
      <c r="F261" s="149"/>
      <c r="G261" s="149"/>
    </row>
    <row r="262" spans="1:7" x14ac:dyDescent="0.5">
      <c r="A262" s="148"/>
      <c r="B262" s="149"/>
      <c r="C262" s="149"/>
      <c r="D262" s="149"/>
      <c r="E262" s="149"/>
      <c r="F262" s="149"/>
      <c r="G262" s="149"/>
    </row>
    <row r="263" spans="1:7" x14ac:dyDescent="0.5">
      <c r="A263" s="148"/>
      <c r="B263" s="149"/>
      <c r="C263" s="149"/>
      <c r="D263" s="149"/>
      <c r="E263" s="149"/>
      <c r="F263" s="149"/>
      <c r="G263" s="149"/>
    </row>
    <row r="264" spans="1:7" x14ac:dyDescent="0.5">
      <c r="A264" s="148"/>
      <c r="B264" s="149"/>
      <c r="C264" s="149"/>
      <c r="D264" s="149"/>
      <c r="E264" s="149"/>
      <c r="F264" s="149"/>
      <c r="G264" s="149"/>
    </row>
    <row r="265" spans="1:7" x14ac:dyDescent="0.5">
      <c r="A265" s="148"/>
      <c r="B265" s="149"/>
      <c r="C265" s="149"/>
      <c r="D265" s="149"/>
      <c r="E265" s="149"/>
      <c r="F265" s="149"/>
      <c r="G265" s="149"/>
    </row>
    <row r="266" spans="1:7" x14ac:dyDescent="0.5">
      <c r="A266" s="148"/>
      <c r="B266" s="149"/>
      <c r="C266" s="149"/>
      <c r="D266" s="149"/>
      <c r="E266" s="149"/>
      <c r="F266" s="149"/>
      <c r="G266" s="149"/>
    </row>
    <row r="267" spans="1:7" x14ac:dyDescent="0.5">
      <c r="A267" s="148"/>
      <c r="B267" s="149"/>
      <c r="C267" s="149"/>
      <c r="D267" s="149"/>
      <c r="E267" s="149"/>
      <c r="F267" s="149"/>
      <c r="G267" s="149"/>
    </row>
    <row r="268" spans="1:7" x14ac:dyDescent="0.5">
      <c r="A268" s="148"/>
      <c r="B268" s="149"/>
      <c r="C268" s="149"/>
      <c r="D268" s="149"/>
      <c r="E268" s="149"/>
      <c r="F268" s="149"/>
      <c r="G268" s="149"/>
    </row>
    <row r="269" spans="1:7" x14ac:dyDescent="0.5">
      <c r="A269" s="148"/>
      <c r="B269" s="149"/>
      <c r="C269" s="149"/>
      <c r="D269" s="149"/>
      <c r="E269" s="149"/>
      <c r="F269" s="149"/>
      <c r="G269" s="149"/>
    </row>
    <row r="270" spans="1:7" x14ac:dyDescent="0.5">
      <c r="A270" s="148"/>
      <c r="B270" s="149"/>
      <c r="C270" s="149"/>
      <c r="D270" s="149"/>
      <c r="E270" s="149"/>
      <c r="F270" s="149"/>
      <c r="G270" s="149"/>
    </row>
    <row r="271" spans="1:7" x14ac:dyDescent="0.5">
      <c r="A271" s="148"/>
      <c r="B271" s="149"/>
      <c r="C271" s="149"/>
      <c r="D271" s="149"/>
      <c r="E271" s="149"/>
      <c r="F271" s="149"/>
      <c r="G271" s="149"/>
    </row>
    <row r="272" spans="1:7" x14ac:dyDescent="0.5">
      <c r="A272" s="148"/>
      <c r="B272" s="149"/>
      <c r="C272" s="149"/>
      <c r="D272" s="149"/>
      <c r="E272" s="149"/>
      <c r="F272" s="149"/>
      <c r="G272" s="149"/>
    </row>
    <row r="273" spans="1:7" x14ac:dyDescent="0.5">
      <c r="A273" s="148"/>
      <c r="B273" s="149"/>
      <c r="C273" s="149"/>
      <c r="D273" s="149"/>
      <c r="E273" s="149"/>
      <c r="F273" s="149"/>
      <c r="G273" s="149"/>
    </row>
    <row r="274" spans="1:7" x14ac:dyDescent="0.5">
      <c r="A274" s="148"/>
      <c r="B274" s="149"/>
      <c r="C274" s="149"/>
      <c r="D274" s="149"/>
      <c r="E274" s="149"/>
      <c r="F274" s="149"/>
      <c r="G274" s="149"/>
    </row>
    <row r="275" spans="1:7" x14ac:dyDescent="0.5">
      <c r="A275" s="148"/>
      <c r="B275" s="149"/>
      <c r="C275" s="149"/>
      <c r="D275" s="149"/>
      <c r="E275" s="149"/>
      <c r="F275" s="149"/>
      <c r="G275" s="149"/>
    </row>
    <row r="276" spans="1:7" x14ac:dyDescent="0.5">
      <c r="A276" s="148"/>
      <c r="B276" s="149"/>
      <c r="C276" s="149"/>
      <c r="D276" s="149"/>
      <c r="E276" s="149"/>
      <c r="F276" s="149"/>
      <c r="G276" s="149"/>
    </row>
    <row r="277" spans="1:7" x14ac:dyDescent="0.5">
      <c r="A277" s="148"/>
      <c r="B277" s="149"/>
      <c r="C277" s="149"/>
      <c r="D277" s="149"/>
      <c r="E277" s="149"/>
      <c r="F277" s="149"/>
      <c r="G277" s="149"/>
    </row>
    <row r="278" spans="1:7" x14ac:dyDescent="0.5">
      <c r="A278" s="148"/>
      <c r="B278" s="149"/>
      <c r="C278" s="149"/>
      <c r="D278" s="149"/>
      <c r="E278" s="149"/>
      <c r="F278" s="149"/>
      <c r="G278" s="149"/>
    </row>
    <row r="279" spans="1:7" x14ac:dyDescent="0.5">
      <c r="A279" s="148"/>
      <c r="B279" s="149"/>
      <c r="C279" s="149"/>
      <c r="D279" s="149"/>
      <c r="E279" s="149"/>
      <c r="F279" s="149"/>
      <c r="G279" s="149"/>
    </row>
    <row r="280" spans="1:7" x14ac:dyDescent="0.5">
      <c r="A280" s="148"/>
      <c r="B280" s="149"/>
      <c r="C280" s="149"/>
      <c r="D280" s="149"/>
      <c r="E280" s="149"/>
      <c r="F280" s="149"/>
      <c r="G280" s="149"/>
    </row>
    <row r="281" spans="1:7" x14ac:dyDescent="0.5">
      <c r="A281" s="148"/>
      <c r="B281" s="149"/>
      <c r="C281" s="149"/>
      <c r="D281" s="149"/>
      <c r="E281" s="149"/>
      <c r="F281" s="149"/>
      <c r="G281" s="149"/>
    </row>
    <row r="282" spans="1:7" x14ac:dyDescent="0.5">
      <c r="A282" s="148"/>
      <c r="B282" s="149"/>
      <c r="C282" s="149"/>
      <c r="D282" s="149"/>
      <c r="E282" s="149"/>
      <c r="F282" s="149"/>
      <c r="G282" s="149"/>
    </row>
    <row r="283" spans="1:7" x14ac:dyDescent="0.5">
      <c r="A283" s="148"/>
      <c r="B283" s="149"/>
      <c r="C283" s="149"/>
      <c r="D283" s="149"/>
      <c r="E283" s="149"/>
      <c r="F283" s="149"/>
      <c r="G283" s="149"/>
    </row>
    <row r="284" spans="1:7" x14ac:dyDescent="0.5">
      <c r="A284" s="148"/>
      <c r="B284" s="149"/>
      <c r="C284" s="149"/>
      <c r="D284" s="149"/>
      <c r="E284" s="149"/>
      <c r="F284" s="149"/>
      <c r="G284" s="149"/>
    </row>
    <row r="285" spans="1:7" x14ac:dyDescent="0.5">
      <c r="A285" s="148"/>
      <c r="B285" s="149"/>
      <c r="C285" s="149"/>
      <c r="D285" s="149"/>
      <c r="E285" s="149"/>
      <c r="F285" s="149"/>
      <c r="G285" s="149"/>
    </row>
    <row r="286" spans="1:7" x14ac:dyDescent="0.5">
      <c r="A286" s="148"/>
      <c r="B286" s="149"/>
      <c r="C286" s="149"/>
      <c r="D286" s="149"/>
      <c r="E286" s="149"/>
      <c r="F286" s="149"/>
      <c r="G286" s="149"/>
    </row>
    <row r="287" spans="1:7" x14ac:dyDescent="0.5">
      <c r="A287" s="148"/>
      <c r="B287" s="149"/>
      <c r="C287" s="149"/>
      <c r="D287" s="149"/>
      <c r="E287" s="149"/>
      <c r="F287" s="149"/>
      <c r="G287" s="149"/>
    </row>
    <row r="288" spans="1:7" x14ac:dyDescent="0.5">
      <c r="A288" s="148"/>
      <c r="B288" s="149"/>
      <c r="C288" s="149"/>
      <c r="D288" s="149"/>
      <c r="E288" s="149"/>
      <c r="F288" s="149"/>
      <c r="G288" s="149"/>
    </row>
    <row r="289" spans="1:7" x14ac:dyDescent="0.5">
      <c r="A289" s="148"/>
      <c r="B289" s="149"/>
      <c r="C289" s="149"/>
      <c r="D289" s="149"/>
      <c r="E289" s="149"/>
      <c r="F289" s="149"/>
      <c r="G289" s="149"/>
    </row>
    <row r="290" spans="1:7" x14ac:dyDescent="0.5">
      <c r="A290" s="148"/>
      <c r="B290" s="149"/>
      <c r="C290" s="149"/>
      <c r="D290" s="149"/>
      <c r="E290" s="149"/>
      <c r="F290" s="149"/>
      <c r="G290" s="149"/>
    </row>
    <row r="291" spans="1:7" x14ac:dyDescent="0.5">
      <c r="A291" s="148"/>
      <c r="B291" s="149"/>
      <c r="C291" s="149"/>
      <c r="D291" s="149"/>
      <c r="E291" s="149"/>
      <c r="F291" s="149"/>
      <c r="G291" s="149"/>
    </row>
    <row r="292" spans="1:7" x14ac:dyDescent="0.5">
      <c r="A292" s="148"/>
      <c r="B292" s="149"/>
      <c r="C292" s="149"/>
      <c r="D292" s="149"/>
      <c r="E292" s="149"/>
      <c r="F292" s="149"/>
      <c r="G292" s="149"/>
    </row>
    <row r="293" spans="1:7" x14ac:dyDescent="0.5">
      <c r="A293" s="148"/>
      <c r="B293" s="149"/>
      <c r="C293" s="149"/>
      <c r="D293" s="149"/>
      <c r="E293" s="149"/>
      <c r="F293" s="149"/>
      <c r="G293" s="149"/>
    </row>
    <row r="294" spans="1:7" x14ac:dyDescent="0.5">
      <c r="A294" s="148"/>
      <c r="B294" s="149"/>
      <c r="C294" s="149"/>
      <c r="D294" s="149"/>
      <c r="E294" s="149"/>
      <c r="F294" s="149"/>
      <c r="G294" s="149"/>
    </row>
    <row r="295" spans="1:7" x14ac:dyDescent="0.5">
      <c r="A295" s="148"/>
      <c r="B295" s="149"/>
      <c r="C295" s="149"/>
      <c r="D295" s="149"/>
      <c r="E295" s="149"/>
      <c r="F295" s="149"/>
      <c r="G295" s="149"/>
    </row>
    <row r="296" spans="1:7" x14ac:dyDescent="0.5">
      <c r="A296" s="148"/>
      <c r="B296" s="149"/>
      <c r="C296" s="149"/>
      <c r="D296" s="149"/>
      <c r="E296" s="149"/>
      <c r="F296" s="149"/>
      <c r="G296" s="149"/>
    </row>
    <row r="297" spans="1:7" x14ac:dyDescent="0.5">
      <c r="A297" s="148"/>
      <c r="B297" s="149"/>
      <c r="C297" s="149"/>
      <c r="D297" s="149"/>
      <c r="E297" s="149"/>
      <c r="F297" s="149"/>
      <c r="G297" s="149"/>
    </row>
    <row r="298" spans="1:7" x14ac:dyDescent="0.5">
      <c r="A298" s="148"/>
      <c r="B298" s="149"/>
      <c r="C298" s="149"/>
      <c r="D298" s="149"/>
      <c r="E298" s="149"/>
      <c r="F298" s="149"/>
      <c r="G298" s="149"/>
    </row>
    <row r="299" spans="1:7" x14ac:dyDescent="0.5">
      <c r="A299" s="148"/>
      <c r="B299" s="149"/>
      <c r="C299" s="149"/>
      <c r="D299" s="149"/>
      <c r="E299" s="149"/>
      <c r="F299" s="149"/>
      <c r="G299" s="149"/>
    </row>
    <row r="300" spans="1:7" x14ac:dyDescent="0.5">
      <c r="A300" s="148"/>
      <c r="B300" s="149"/>
      <c r="C300" s="149"/>
      <c r="D300" s="149"/>
      <c r="E300" s="149"/>
      <c r="F300" s="149"/>
      <c r="G300" s="149"/>
    </row>
    <row r="301" spans="1:7" x14ac:dyDescent="0.5">
      <c r="A301" s="148"/>
      <c r="B301" s="149"/>
      <c r="C301" s="149"/>
      <c r="D301" s="149"/>
      <c r="E301" s="149"/>
      <c r="F301" s="149"/>
      <c r="G301" s="149"/>
    </row>
    <row r="302" spans="1:7" x14ac:dyDescent="0.5">
      <c r="A302" s="148"/>
      <c r="B302" s="149"/>
      <c r="C302" s="149"/>
      <c r="D302" s="149"/>
      <c r="E302" s="149"/>
      <c r="F302" s="149"/>
      <c r="G302" s="149"/>
    </row>
    <row r="303" spans="1:7" x14ac:dyDescent="0.5">
      <c r="A303" s="148"/>
      <c r="B303" s="149"/>
      <c r="C303" s="149"/>
      <c r="D303" s="149"/>
      <c r="E303" s="149"/>
      <c r="F303" s="149"/>
      <c r="G303" s="149"/>
    </row>
    <row r="304" spans="1:7" x14ac:dyDescent="0.5">
      <c r="A304" s="148"/>
      <c r="B304" s="149"/>
      <c r="C304" s="149"/>
      <c r="D304" s="149"/>
      <c r="E304" s="149"/>
      <c r="F304" s="149"/>
      <c r="G304" s="149"/>
    </row>
    <row r="305" spans="1:7" x14ac:dyDescent="0.5">
      <c r="A305" s="148"/>
      <c r="B305" s="149"/>
      <c r="C305" s="149"/>
      <c r="D305" s="149"/>
      <c r="E305" s="149"/>
      <c r="F305" s="149"/>
      <c r="G305" s="149"/>
    </row>
  </sheetData>
  <mergeCells count="45">
    <mergeCell ref="A201:A203"/>
    <mergeCell ref="B201:B203"/>
    <mergeCell ref="C201:D202"/>
    <mergeCell ref="E201:E203"/>
    <mergeCell ref="F201:G202"/>
    <mergeCell ref="A229:A231"/>
    <mergeCell ref="B229:B231"/>
    <mergeCell ref="C229:D230"/>
    <mergeCell ref="E229:E231"/>
    <mergeCell ref="F229:G230"/>
    <mergeCell ref="A145:A147"/>
    <mergeCell ref="B145:B147"/>
    <mergeCell ref="C145:D146"/>
    <mergeCell ref="E145:E147"/>
    <mergeCell ref="F145:G146"/>
    <mergeCell ref="A173:A175"/>
    <mergeCell ref="B173:B175"/>
    <mergeCell ref="C173:D174"/>
    <mergeCell ref="E173:E175"/>
    <mergeCell ref="F173:G174"/>
    <mergeCell ref="E89:E91"/>
    <mergeCell ref="F89:G90"/>
    <mergeCell ref="A117:A119"/>
    <mergeCell ref="B117:B119"/>
    <mergeCell ref="C117:D118"/>
    <mergeCell ref="E117:E119"/>
    <mergeCell ref="F117:G118"/>
    <mergeCell ref="A89:A91"/>
    <mergeCell ref="B89:B91"/>
    <mergeCell ref="C89:D90"/>
    <mergeCell ref="A33:A35"/>
    <mergeCell ref="B33:B35"/>
    <mergeCell ref="C33:D34"/>
    <mergeCell ref="E33:E35"/>
    <mergeCell ref="F33:G34"/>
    <mergeCell ref="A61:A63"/>
    <mergeCell ref="B61:B63"/>
    <mergeCell ref="C61:D62"/>
    <mergeCell ref="E61:E63"/>
    <mergeCell ref="F61:G62"/>
    <mergeCell ref="A5:A7"/>
    <mergeCell ref="B5:B7"/>
    <mergeCell ref="C5:D6"/>
    <mergeCell ref="E5:E7"/>
    <mergeCell ref="F5:G6"/>
  </mergeCells>
  <pageMargins left="0.70866141732283472" right="0.70866141732283472" top="0.59055118110236227" bottom="0.59055118110236227" header="0.31496062992125984" footer="0.19685039370078741"/>
  <pageSetup paperSize="9" scale="46" fitToHeight="2" orientation="landscape" horizontalDpi="300" verticalDpi="300" r:id="rId1"/>
  <headerFooter alignWithMargins="0"/>
  <rowBreaks count="4" manualBreakCount="4">
    <brk id="56" max="6" man="1"/>
    <brk id="112" max="6" man="1"/>
    <brk id="168" max="6" man="1"/>
    <brk id="224"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demanda</vt:lpstr>
      <vt:lpstr>demanda-enl</vt:lpstr>
      <vt:lpstr>oferta</vt:lpstr>
      <vt:lpstr>oferta-enl</vt:lpstr>
      <vt:lpstr>serie</vt:lpstr>
      <vt:lpstr>rentab</vt:lpstr>
      <vt:lpstr>Portada imchot</vt:lpstr>
      <vt:lpstr>imchot (2)</vt:lpstr>
      <vt:lpstr>tablas</vt:lpstr>
      <vt:lpstr>Tablas-web</vt:lpstr>
      <vt:lpstr>Portada verano</vt:lpstr>
      <vt:lpstr>imchot-verano (2)</vt:lpstr>
      <vt:lpstr>HTDCOEF</vt:lpstr>
      <vt:lpstr>HTOCOEF</vt:lpstr>
      <vt:lpstr>'imchot (2)'!Área_de_impresión</vt:lpstr>
      <vt:lpstr>'imchot-verano (2)'!Área_de_impresión</vt:lpstr>
      <vt:lpstr>'Portada imchot'!Área_de_impresión</vt:lpstr>
      <vt:lpstr>'Portada verano'!Área_de_impresión</vt:lpstr>
      <vt:lpstr>tablas!Área_de_impresión</vt:lpstr>
      <vt:lpstr>'Tablas-web'!Área_de_impresión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rauace</dc:creator>
  <cp:lastModifiedBy>Isabel Ruiz López</cp:lastModifiedBy>
  <cp:lastPrinted>2025-11-21T09:13:45Z</cp:lastPrinted>
  <dcterms:created xsi:type="dcterms:W3CDTF">2014-07-10T06:41:37Z</dcterms:created>
  <dcterms:modified xsi:type="dcterms:W3CDTF">2025-11-21T11:06:27Z</dcterms:modified>
</cp:coreProperties>
</file>