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3\01_Enero_2023\"/>
    </mc:Choice>
  </mc:AlternateContent>
  <xr:revisionPtr revIDLastSave="0" documentId="13_ncr:1_{5E641C9F-CADE-40BF-B29C-9989A20CDB36}" xr6:coauthVersionLast="36" xr6:coauthVersionMax="46" xr10:uidLastSave="{00000000-0000-0000-0000-000000000000}"/>
  <bookViews>
    <workbookView xWindow="-120" yWindow="-120" windowWidth="19440" windowHeight="15000" tabRatio="645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</sheets>
  <definedNames>
    <definedName name="_xlchart.v5.0" hidden="1">'Ranking países'!$A$4</definedName>
    <definedName name="_xlchart.v5.1" hidden="1">'Ranking países'!$A$5:$A$34</definedName>
    <definedName name="_xlchart.v5.2" hidden="1">'Ranking países'!$B$5:$B$34</definedName>
    <definedName name="_xlchart.v5.3" hidden="1">'Ranking países'!$C$4</definedName>
    <definedName name="_xlchart.v5.4" hidden="1">'Ranking países'!$G$4</definedName>
    <definedName name="_xlchart.v5.5" hidden="1">'Ranking países'!$G$5:$G$34</definedName>
    <definedName name="_xlchart.v5.6" hidden="1">'Ranking países'!$H$5:$H$34</definedName>
    <definedName name="_xlchart.v5.7" hidden="1">'Ranking países'!$I$4</definedName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N52" i="1"/>
  <c r="M52" i="1"/>
  <c r="C31" i="4" l="1"/>
  <c r="D31" i="4"/>
  <c r="E31" i="4"/>
  <c r="F31" i="4"/>
  <c r="C52" i="1" l="1"/>
  <c r="D52" i="1"/>
  <c r="E52" i="1"/>
  <c r="F52" i="1"/>
  <c r="G52" i="1"/>
  <c r="H52" i="1"/>
  <c r="I52" i="1"/>
  <c r="C16" i="1"/>
  <c r="D16" i="1"/>
  <c r="E16" i="1"/>
  <c r="E16" i="8" l="1"/>
  <c r="A9" i="6" l="1"/>
  <c r="B52" i="1" l="1"/>
  <c r="B16" i="1"/>
  <c r="D35" i="7" l="1"/>
  <c r="D36" i="7"/>
  <c r="D37" i="7"/>
  <c r="D38" i="7"/>
  <c r="D39" i="7"/>
  <c r="D40" i="7"/>
  <c r="M31" i="8" l="1"/>
  <c r="D28" i="8" l="1"/>
  <c r="C27" i="6"/>
  <c r="D5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15" i="4"/>
  <c r="G26" i="4"/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6" i="6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6" i="6"/>
  <c r="J5" i="7"/>
  <c r="D19" i="7"/>
  <c r="B27" i="6" l="1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B30" i="6"/>
  <c r="G24" i="4" l="1"/>
  <c r="G30" i="4"/>
  <c r="G13" i="4"/>
  <c r="G28" i="4"/>
  <c r="G17" i="4"/>
  <c r="G21" i="4"/>
  <c r="G29" i="4"/>
  <c r="G16" i="4"/>
  <c r="G27" i="4"/>
  <c r="G10" i="4"/>
  <c r="G22" i="4"/>
  <c r="G18" i="4"/>
  <c r="G20" i="4"/>
  <c r="G12" i="4"/>
  <c r="G14" i="4"/>
  <c r="G19" i="4"/>
  <c r="G25" i="4"/>
  <c r="G23" i="4"/>
  <c r="G7" i="4"/>
  <c r="G9" i="4"/>
  <c r="G11" i="4"/>
  <c r="G8" i="4"/>
  <c r="L30" i="8" l="1"/>
  <c r="D30" i="8" l="1"/>
  <c r="E39" i="7"/>
  <c r="E40" i="7"/>
  <c r="E16" i="7"/>
  <c r="E28" i="7"/>
  <c r="E32" i="7"/>
  <c r="E14" i="7"/>
  <c r="E18" i="7"/>
  <c r="E30" i="7"/>
  <c r="E34" i="7"/>
  <c r="E15" i="7"/>
  <c r="E19" i="7"/>
  <c r="E31" i="7"/>
  <c r="E9" i="7"/>
  <c r="E21" i="7"/>
  <c r="E25" i="7"/>
  <c r="K30" i="8"/>
  <c r="N23" i="8" s="1"/>
  <c r="D30" i="6"/>
  <c r="D24" i="6"/>
  <c r="D25" i="6"/>
  <c r="D2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6" i="6"/>
  <c r="N25" i="8" l="1"/>
  <c r="D41" i="7"/>
  <c r="E12" i="7"/>
  <c r="E38" i="7"/>
  <c r="E37" i="7"/>
  <c r="E33" i="7"/>
  <c r="E17" i="7"/>
  <c r="E27" i="7"/>
  <c r="E11" i="7"/>
  <c r="E26" i="7"/>
  <c r="E10" i="7"/>
  <c r="E24" i="7"/>
  <c r="E8" i="7"/>
  <c r="E36" i="7"/>
  <c r="E35" i="7"/>
  <c r="E29" i="7"/>
  <c r="E13" i="7"/>
  <c r="E23" i="7"/>
  <c r="E7" i="7"/>
  <c r="E22" i="7"/>
  <c r="E6" i="7"/>
  <c r="E20" i="7"/>
  <c r="E5" i="7"/>
  <c r="E41" i="7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J41" i="7"/>
  <c r="K18" i="7"/>
  <c r="K22" i="7"/>
  <c r="K26" i="7"/>
  <c r="K30" i="7"/>
  <c r="K34" i="7"/>
  <c r="K38" i="7"/>
  <c r="K5" i="7"/>
  <c r="K7" i="7"/>
  <c r="K15" i="7"/>
  <c r="K19" i="7"/>
  <c r="K27" i="7"/>
  <c r="K35" i="7"/>
  <c r="K8" i="7"/>
  <c r="K12" i="7"/>
  <c r="K16" i="7"/>
  <c r="K20" i="7"/>
  <c r="K24" i="7"/>
  <c r="K28" i="7"/>
  <c r="K32" i="7"/>
  <c r="K36" i="7"/>
  <c r="K40" i="7"/>
  <c r="K9" i="7"/>
  <c r="K13" i="7"/>
  <c r="K17" i="7"/>
  <c r="K21" i="7"/>
  <c r="K25" i="7"/>
  <c r="K29" i="7"/>
  <c r="K33" i="7"/>
  <c r="K37" i="7"/>
  <c r="K41" i="7"/>
  <c r="K6" i="7"/>
  <c r="K10" i="7"/>
  <c r="K14" i="7"/>
  <c r="K11" i="7"/>
  <c r="K23" i="7"/>
  <c r="K31" i="7"/>
  <c r="K39" i="7"/>
  <c r="N21" i="8"/>
  <c r="N30" i="8"/>
  <c r="N31" i="8"/>
  <c r="N13" i="8"/>
  <c r="N16" i="8"/>
  <c r="N8" i="8"/>
  <c r="N9" i="8"/>
  <c r="N15" i="8"/>
  <c r="M30" i="8"/>
  <c r="G31" i="4"/>
  <c r="C30" i="8"/>
  <c r="C64" i="7"/>
  <c r="I64" i="7"/>
  <c r="E30" i="8" l="1"/>
  <c r="F7" i="8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<sst xmlns="http://schemas.openxmlformats.org/spreadsheetml/2006/main" count="294" uniqueCount="196">
  <si>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</si>
  <si>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</si>
  <si>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</si>
  <si>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</si>
  <si>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</si>
  <si>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</si>
  <si>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</si>
  <si>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</si>
  <si>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</si>
  <si>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</si>
  <si>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</si>
  <si>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</si>
  <si>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</si>
  <si>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</si>
  <si>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</si>
  <si>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</si>
  <si>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</si>
  <si>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</si>
  <si>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</si>
  <si>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</si>
  <si>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</si>
  <si>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</si>
  <si>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</si>
  <si>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</si>
  <si>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</si>
  <si>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</si>
  <si>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</si>
  <si>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</si>
  <si>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</si>
  <si>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</si>
  <si>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</si>
  <si>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</si>
  <si>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</si>
  <si>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</si>
  <si>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</si>
  <si>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</si>
  <si>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</si>
  <si>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</si>
  <si>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</si>
  <si>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</si>
  <si>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</si>
  <si>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Principales destinos y origenes de las exportaciones e importaciones Agroalimentarias andaluzas.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</si>
  <si>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</si>
  <si>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</si>
  <si>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</si>
  <si>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</si>
  <si>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</si>
  <si>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</si>
  <si>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</si>
  <si>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</si>
  <si>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</si>
  <si>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</si>
  <si>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</si>
  <si>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</si>
  <si>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</si>
  <si>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</si>
  <si>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</si>
  <si>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</si>
  <si>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</si>
  <si>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</si>
  <si>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</si>
  <si>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</si>
  <si>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</si>
  <si>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</si>
  <si>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</si>
  <si>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</si>
  <si>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</si>
  <si>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</si>
  <si>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</si>
  <si>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</si>
  <si>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</si>
  <si>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</si>
  <si>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</si>
  <si>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</si>
  <si>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</si>
  <si>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</si>
  <si>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</si>
  <si>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</si>
  <si>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</si>
  <si>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</si>
  <si>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</si>
  <si>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Finlandia</t>
  </si>
  <si>
    <t>Ucrania</t>
  </si>
  <si>
    <t>Argentina</t>
  </si>
  <si>
    <t>Perú</t>
  </si>
  <si>
    <t>Indonesia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</si>
  <si>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</si>
  <si>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</si>
  <si>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</si>
  <si>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</si>
  <si>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</si>
  <si>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</si>
  <si>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</si>
  <si>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</si>
  <si>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</si>
  <si>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</si>
  <si>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</si>
  <si>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</si>
  <si>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</si>
  <si>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</si>
  <si>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</si>
  <si>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</si>
  <si>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</si>
  <si>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</si>
  <si>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</si>
  <si>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</si>
  <si>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</si>
  <si>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</si>
  <si>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</si>
  <si>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</si>
  <si>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</si>
  <si>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</si>
  <si>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</si>
  <si>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</si>
  <si>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</si>
  <si>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</si>
  <si>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07020000 -- (DESDE 01.01.98) TOMATES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</si>
  <si>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</si>
  <si>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</si>
  <si>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</si>
  <si>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</si>
  <si>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</si>
  <si>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</si>
  <si>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</si>
  <si>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</si>
  <si>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</si>
  <si>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</si>
  <si>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</si>
  <si>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</si>
  <si>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</si>
  <si>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</si>
  <si>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</si>
  <si>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</si>
  <si>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</si>
  <si>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</si>
  <si>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</si>
  <si>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</si>
  <si>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21069098 -- (DESDE 01.01.95) PREPARACIONES ALIMENTICIAS NO EXPRESADAS NI COMPRENDIDAS EN OTRAS PARTIDAS, (EXCEPTO PREPARACIONES ALCOHOLICAS COMPUESTAS (SALVO LAS PREPARADAS CON SUSTANCIAS AROMATICAS), DE LAS UTILIZADAS PARA ELABORACION DE BEBIDAS; SIN GRASAS DE LECHE O MENOS 1,5% EN PESO; SIN SACAROSA O ISOGLUCOSA O MENOS 5% PESO, SIN ALMIDON O FECULA O GLUCOSA O MENOS 5% PESO, Y JARABES DE AZUCAR AROMATIZADOS O CON COLORANTES AÑADIDOS). (HASTA 31.12.06) TAMBIEN SE EXCEPTUABA: PREPARACIONES FONDUE.</t>
  </si>
  <si>
    <t>UNION EUROPEA 27</t>
  </si>
  <si>
    <t>Costa Rica</t>
  </si>
  <si>
    <t>%  valor sobre total agroalimentario</t>
  </si>
  <si>
    <t>Filipinas</t>
  </si>
  <si>
    <t>21012092 -- (DESDE 01.01.95) PREPARACIONES A BASE DE EXTRACTOS, DE ESENCIAS O CONCENTRADOS DE TE O YERBA MATE. </t>
  </si>
  <si>
    <t>Noruega</t>
  </si>
  <si>
    <t>07051900 -- LECHUGAS (LACTUCA SATIVA), FRESCAS O REFRIGERADAS (EXCEPTO LECHUGAS REPOLLADAS). </t>
  </si>
  <si>
    <t>Nota: Datos definitivos hasta 2020. 2021 y 2022 provisionales. Datos a nivel de arancel.</t>
  </si>
  <si>
    <t>Nota: Datos definitivos hasta 2020. 2021 y 2022 provisionales.</t>
  </si>
  <si>
    <t xml:space="preserve">                   </t>
  </si>
  <si>
    <t>15092000 -- ACEITE DE OLIVA VIRGEN EXTRA.</t>
  </si>
  <si>
    <t>15121990 -- (DESDE 01.01.2004) ACEITES DE GIRASOL, DE CARTAMO, Y SUS FRACCIONES, INCLUSO REFINADOS, PERO SIN MODIFICAR QUIMICAMENTE (EXCEPTO EN BRUTO O QUE SE DESTINEN A USOS TECNICOS O INDUSTRIALES). 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</si>
  <si>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</si>
  <si>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</si>
  <si>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</si>
  <si>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Ecuador</t>
  </si>
  <si>
    <t>07061000 -- ZANAHORIAS Y NABOS, FRESCOS O REFRIGERADOS. </t>
  </si>
  <si>
    <t>Rusia</t>
  </si>
  <si>
    <t>03075200 -- (DESDE 01.01.2017) PULPO "OCTOPUS SPP.", CONGELADO</t>
  </si>
  <si>
    <t>Rumanía</t>
  </si>
  <si>
    <t xml:space="preserve"> </t>
  </si>
  <si>
    <t>COMERCIO EXTERIOR AGROALIMENTARIO ENE 2023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</si>
  <si>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29 de marzo de 2023. Datos definitivos hasta 2020. 2021 y 2022 provisionales. </t>
    </r>
  </si>
  <si>
    <t>Ene 2022</t>
  </si>
  <si>
    <t>Ene 2023</t>
  </si>
  <si>
    <t>Valor Exportado Ene 2023 (Millones Euros)</t>
  </si>
  <si>
    <t>Valor Importado Ene 2023 (Millones Euros)</t>
  </si>
  <si>
    <t>Valor Exportado Ene 2022 (Millones Euros)</t>
  </si>
  <si>
    <t>Valor Importado Ene 2022 (Millones Euros)</t>
  </si>
  <si>
    <t>%Variación    Ene 2022 / Ene 2023</t>
  </si>
  <si>
    <t xml:space="preserve"> Capítulos Arancelarios Exportados e Importados Ene 2023 (Ordenado según valor exportado en 2023)</t>
  </si>
  <si>
    <t xml:space="preserve">Saldo 2023 (Miles Euros)  </t>
  </si>
  <si>
    <t>Principales Productos Agroalimentarios Exportados por Andalucía en Ene de 2023 en valor</t>
  </si>
  <si>
    <t>Principales Productos Agroalimentarios Exportados por Andalucía en Ene de 2023 en peso</t>
  </si>
  <si>
    <t>Valor Exportado Ene 2023 (Miles  Euros)</t>
  </si>
  <si>
    <t>Cantidad Exportada Ene 2023 (Toneladas)</t>
  </si>
  <si>
    <t>Cantidad Exportada Ene 2022 (Toneladas)</t>
  </si>
  <si>
    <t>Principales Productos Agroalimentarios Exportados por Andalucía y España. Ene 2023.</t>
  </si>
  <si>
    <t>Valor Exportado Andalucía Ene 2023 (Miles  Euros)</t>
  </si>
  <si>
    <t>Valor Exportado España Ene 2023 (Miles  Euros)</t>
  </si>
  <si>
    <t>% variacion periodo 2023/2022</t>
  </si>
  <si>
    <t>Nota: Datos definitivos hasta 2020. 2021 y 2022 provisionales. Sectores 1 y 2 del ICEX (1 Agroalimentarios y 2 Bebidas).</t>
  </si>
  <si>
    <t>Hungría</t>
  </si>
  <si>
    <t>Eslovaquia</t>
  </si>
  <si>
    <t>Lituania</t>
  </si>
  <si>
    <t>Estonia</t>
  </si>
  <si>
    <t>Letonia</t>
  </si>
  <si>
    <t>Turquía</t>
  </si>
  <si>
    <t>Pakistán</t>
  </si>
  <si>
    <t>Colombia</t>
  </si>
  <si>
    <t>Chile</t>
  </si>
  <si>
    <t>UNION EUROPEA</t>
  </si>
  <si>
    <t>07032000 -- AJOS, FRESCOS O REFRIGERADOS. </t>
  </si>
  <si>
    <t>07051100 -- (DESDE 01.01.2000) LECHUGAS REPOLLADAS, FRESCAS O REFRIGERADAS. </t>
  </si>
  <si>
    <t>07041010 -- (HASTA 31.12.99) COLIFLORES Y BRECOLES, FRESCOS O REFRIGERADOS, DEL 15 DE ABRIL AL 30 DE NOVIEMBRE. </t>
  </si>
  <si>
    <t>11010011 -- (DESDE 01.01.95) HARINA DE TRIGO DURO. </t>
  </si>
  <si>
    <t>Enero</t>
  </si>
  <si>
    <t>Valor Exportado Ene 2022 (Miles 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</si>
</sst>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,##0.0"/>
    <numFmt numFmtId="167" formatCode="0.00000%"/>
    <numFmt numFmtId="168" formatCode="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</cellStyleXfs>
  <cellXfs count="159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4" fontId="0" fillId="2" borderId="1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167" fontId="0" fillId="0" borderId="0" xfId="1" applyNumberFormat="1" applyFont="1"/>
    <xf numFmtId="4" fontId="0" fillId="0" borderId="0" xfId="0" applyNumberFormat="1"/>
    <xf numFmtId="0" fontId="3" fillId="3" borderId="2" xfId="0" applyFont="1" applyFill="1" applyBorder="1" applyAlignment="1"/>
    <xf numFmtId="0" fontId="3" fillId="3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4" fontId="0" fillId="0" borderId="0" xfId="1" applyNumberFormat="1" applyFont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</cellXfs>
  <cellStyles count="79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 2023).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479175.96602000046</c:v>
                </c:pt>
                <c:pt idx="1">
                  <c:v>61052.436329999982</c:v>
                </c:pt>
                <c:pt idx="2">
                  <c:v>86022.447769999999</c:v>
                </c:pt>
                <c:pt idx="3">
                  <c:v>82783.134410000028</c:v>
                </c:pt>
                <c:pt idx="4">
                  <c:v>111407.03826999995</c:v>
                </c:pt>
                <c:pt idx="5">
                  <c:v>17162.022720000001</c:v>
                </c:pt>
                <c:pt idx="6">
                  <c:v>101630.98250999996</c:v>
                </c:pt>
                <c:pt idx="7">
                  <c:v>250526.87396000008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 2023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296210.998685</c:v>
                </c:pt>
                <c:pt idx="1">
                  <c:v>35237.198924999997</c:v>
                </c:pt>
                <c:pt idx="2">
                  <c:v>42717.481924</c:v>
                </c:pt>
                <c:pt idx="3">
                  <c:v>29978.444753</c:v>
                </c:pt>
                <c:pt idx="4">
                  <c:v>34575.806430999997</c:v>
                </c:pt>
                <c:pt idx="5">
                  <c:v>6806.2057619999996</c:v>
                </c:pt>
                <c:pt idx="6">
                  <c:v>33270.230677</c:v>
                </c:pt>
                <c:pt idx="7">
                  <c:v>135288.42801900001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 2023).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34689.362329999989</c:v>
                </c:pt>
                <c:pt idx="1">
                  <c:v>119531.67430999999</c:v>
                </c:pt>
                <c:pt idx="2">
                  <c:v>16378.13306</c:v>
                </c:pt>
                <c:pt idx="3">
                  <c:v>29525.646999999997</c:v>
                </c:pt>
                <c:pt idx="4">
                  <c:v>128122.79345000001</c:v>
                </c:pt>
                <c:pt idx="5">
                  <c:v>19219.981139999993</c:v>
                </c:pt>
                <c:pt idx="6">
                  <c:v>113955.41703999999</c:v>
                </c:pt>
                <c:pt idx="7">
                  <c:v>150590.21529999998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 2023). % en Peso.</a:t>
            </a:r>
          </a:p>
        </c:rich>
      </c:tx>
      <c:layout>
        <c:manualLayout>
          <c:xMode val="edge"/>
          <c:yMode val="edge"/>
          <c:x val="0.12927594307204412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15138.027554</c:v>
                </c:pt>
                <c:pt idx="1">
                  <c:v>126026.15701900001</c:v>
                </c:pt>
                <c:pt idx="2">
                  <c:v>10631.445562999999</c:v>
                </c:pt>
                <c:pt idx="3">
                  <c:v>27084.293837000001</c:v>
                </c:pt>
                <c:pt idx="4">
                  <c:v>264759.57783700002</c:v>
                </c:pt>
                <c:pt idx="5">
                  <c:v>5986.3362580000003</c:v>
                </c:pt>
                <c:pt idx="6">
                  <c:v>99021.401389000006</c:v>
                </c:pt>
                <c:pt idx="7">
                  <c:v>100417.665674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países'!$M$5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países'!$N$5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países'!$M$5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países'!$N$5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8283</xdr:colOff>
      <xdr:row>0</xdr:row>
      <xdr:rowOff>82826</xdr:rowOff>
    </xdr:from>
    <xdr:to>
      <xdr:col>4</xdr:col>
      <xdr:colOff>16566</xdr:colOff>
      <xdr:row>3</xdr:row>
      <xdr:rowOff>121828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44" y="82826"/>
          <a:ext cx="2691848" cy="602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0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158481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0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176411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13607</xdr:rowOff>
    </xdr:from>
    <xdr:to>
      <xdr:col>3</xdr:col>
      <xdr:colOff>349340</xdr:colOff>
      <xdr:row>59</xdr:row>
      <xdr:rowOff>45861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0F59EE-B130-40B4-B87D-D7FD626DD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29107"/>
          <a:ext cx="3968840" cy="288975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43</xdr:row>
      <xdr:rowOff>176893</xdr:rowOff>
    </xdr:from>
    <xdr:to>
      <xdr:col>9</xdr:col>
      <xdr:colOff>387427</xdr:colOff>
      <xdr:row>59</xdr:row>
      <xdr:rowOff>36937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06CB42-B71B-4A80-A1BA-07384459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8429" y="9701893"/>
          <a:ext cx="3816427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176893</xdr:rowOff>
    </xdr:from>
    <xdr:to>
      <xdr:col>3</xdr:col>
      <xdr:colOff>489560</xdr:colOff>
      <xdr:row>75</xdr:row>
      <xdr:rowOff>103999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F238DE9-F502-445A-A1E9-54894485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749893"/>
          <a:ext cx="4109060" cy="297510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59</xdr:row>
      <xdr:rowOff>176893</xdr:rowOff>
    </xdr:from>
    <xdr:to>
      <xdr:col>9</xdr:col>
      <xdr:colOff>570323</xdr:colOff>
      <xdr:row>75</xdr:row>
      <xdr:rowOff>158868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5696FFE-2671-43BF-A9F5-3F4528D9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88429" y="12749893"/>
          <a:ext cx="3999323" cy="3029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128868</xdr:rowOff>
    </xdr:from>
    <xdr:to>
      <xdr:col>5</xdr:col>
      <xdr:colOff>996104</xdr:colOff>
      <xdr:row>59</xdr:row>
      <xdr:rowOff>22412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EFF70-919D-49E3-942F-FE24ABD6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54250"/>
          <a:ext cx="7170545" cy="4465544"/>
        </a:xfrm>
        <a:prstGeom prst="rect">
          <a:avLst/>
        </a:prstGeom>
      </xdr:spPr>
    </xdr:pic>
    <xdr:clientData/>
  </xdr:twoCellAnchor>
  <xdr:twoCellAnchor editAs="oneCell">
    <xdr:from>
      <xdr:col>8</xdr:col>
      <xdr:colOff>11204</xdr:colOff>
      <xdr:row>36</xdr:row>
      <xdr:rowOff>0</xdr:rowOff>
    </xdr:from>
    <xdr:to>
      <xdr:col>13</xdr:col>
      <xdr:colOff>480719</xdr:colOff>
      <xdr:row>59</xdr:row>
      <xdr:rowOff>11206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47F5E7D-A339-4784-8089-745C31F0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5322" y="15015882"/>
          <a:ext cx="7137015" cy="4392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tabSelected="1" zoomScale="115" zoomScaleNormal="115" zoomScaleSheetLayoutView="85" workbookViewId="0">
      <selection activeCell="C105" sqref="C105"/>
    </sheetView>
  </sheetViews>
  <sheetFormatPr baseColWidth="10" defaultRowHeight="15" x14ac:dyDescent="0.25"/>
  <cols>
    <col min="1" max="1" width="6.7109375" customWidth="1"/>
    <col min="2" max="10" width="13.42578125" customWidth="1"/>
  </cols>
  <sheetData>
    <row r="1" spans="1:11" x14ac:dyDescent="0.25">
      <c r="A1" s="12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28" t="s">
        <v>23</v>
      </c>
    </row>
    <row r="2" spans="1:11" ht="14.45" customHeight="1" x14ac:dyDescent="0.25">
      <c r="A2" s="126"/>
      <c r="B2" s="16"/>
      <c r="C2" s="16"/>
      <c r="D2" s="16"/>
      <c r="E2" s="71"/>
      <c r="F2" s="71"/>
      <c r="G2" s="133" t="s">
        <v>24</v>
      </c>
      <c r="H2" s="133"/>
      <c r="I2" s="133"/>
      <c r="J2" s="133"/>
      <c r="K2" s="129"/>
    </row>
    <row r="3" spans="1:11" x14ac:dyDescent="0.25">
      <c r="A3" s="126"/>
      <c r="B3" s="16"/>
      <c r="C3" s="16"/>
      <c r="D3" s="16"/>
      <c r="E3" s="72"/>
      <c r="F3" s="71"/>
      <c r="G3" s="133"/>
      <c r="H3" s="133"/>
      <c r="I3" s="133"/>
      <c r="J3" s="133"/>
      <c r="K3" s="129"/>
    </row>
    <row r="4" spans="1:11" x14ac:dyDescent="0.25">
      <c r="A4" s="126"/>
      <c r="B4" s="16"/>
      <c r="C4" s="16"/>
      <c r="D4" s="16"/>
      <c r="E4" s="16"/>
      <c r="F4" s="16"/>
      <c r="G4" s="16"/>
      <c r="H4" s="16"/>
      <c r="I4" s="16"/>
      <c r="J4" s="16"/>
      <c r="K4" s="129"/>
    </row>
    <row r="5" spans="1:11" x14ac:dyDescent="0.25">
      <c r="A5" s="126"/>
      <c r="B5" s="16"/>
      <c r="C5" s="16"/>
      <c r="D5" s="16"/>
      <c r="E5" s="16"/>
      <c r="F5" s="16"/>
      <c r="G5" s="16"/>
      <c r="H5" s="16"/>
      <c r="I5" s="16"/>
      <c r="J5" s="16"/>
      <c r="K5" s="129"/>
    </row>
    <row r="6" spans="1:11" x14ac:dyDescent="0.25">
      <c r="A6" s="126"/>
      <c r="B6" s="16"/>
      <c r="C6" s="16"/>
      <c r="D6" s="16"/>
      <c r="E6" s="16"/>
      <c r="F6" s="16"/>
      <c r="G6" s="16"/>
      <c r="H6" s="16"/>
      <c r="I6" s="16"/>
      <c r="J6" s="16"/>
      <c r="K6" s="129"/>
    </row>
    <row r="7" spans="1:11" x14ac:dyDescent="0.25">
      <c r="A7" s="126"/>
      <c r="B7" s="16"/>
      <c r="C7" s="16"/>
      <c r="D7" s="16"/>
      <c r="E7" s="16"/>
      <c r="F7" s="16"/>
      <c r="G7" s="16"/>
      <c r="H7" s="16"/>
      <c r="I7" s="16"/>
      <c r="J7" s="16"/>
      <c r="K7" s="129"/>
    </row>
    <row r="8" spans="1:11" x14ac:dyDescent="0.25">
      <c r="A8" s="126"/>
      <c r="B8" s="16"/>
      <c r="C8" s="16"/>
      <c r="D8" s="16"/>
      <c r="E8" s="16"/>
      <c r="F8" s="16"/>
      <c r="G8" s="16"/>
      <c r="H8" s="16"/>
      <c r="I8" s="16"/>
      <c r="J8" s="16"/>
      <c r="K8" s="129"/>
    </row>
    <row r="9" spans="1:11" x14ac:dyDescent="0.25">
      <c r="A9" s="126"/>
      <c r="B9" s="16"/>
      <c r="C9" s="16"/>
      <c r="D9" s="16"/>
      <c r="E9" s="16"/>
      <c r="F9" s="16"/>
      <c r="G9" s="16"/>
      <c r="H9" s="16"/>
      <c r="I9" s="16"/>
      <c r="J9" s="16"/>
      <c r="K9" s="129"/>
    </row>
    <row r="10" spans="1:11" ht="18.75" x14ac:dyDescent="0.3">
      <c r="A10" s="126"/>
      <c r="B10" s="16"/>
      <c r="C10" s="131" t="s">
        <v>159</v>
      </c>
      <c r="D10" s="131"/>
      <c r="E10" s="131"/>
      <c r="F10" s="131"/>
      <c r="G10" s="131"/>
      <c r="H10" s="131"/>
      <c r="I10" s="131"/>
      <c r="J10" s="16"/>
      <c r="K10" s="129"/>
    </row>
    <row r="11" spans="1:11" x14ac:dyDescent="0.25">
      <c r="A11" s="126"/>
      <c r="B11" s="16"/>
      <c r="C11" s="16"/>
      <c r="D11" s="16"/>
      <c r="E11" s="16"/>
      <c r="F11" s="16"/>
      <c r="G11" s="16"/>
      <c r="H11" s="16"/>
      <c r="I11" s="16"/>
      <c r="J11" s="16"/>
      <c r="K11" s="129"/>
    </row>
    <row r="12" spans="1:11" x14ac:dyDescent="0.25">
      <c r="A12" s="126"/>
      <c r="B12" s="16"/>
      <c r="C12" s="16"/>
      <c r="D12" s="16"/>
      <c r="E12" s="16"/>
      <c r="F12" s="16"/>
      <c r="G12" s="16"/>
      <c r="H12" s="16"/>
      <c r="I12" s="16"/>
      <c r="J12" s="16"/>
      <c r="K12" s="129"/>
    </row>
    <row r="13" spans="1:11" x14ac:dyDescent="0.25">
      <c r="A13" s="126"/>
      <c r="B13" s="16"/>
      <c r="C13" s="16"/>
      <c r="D13" s="16"/>
      <c r="E13" s="16"/>
      <c r="F13" s="16"/>
      <c r="G13" s="16"/>
      <c r="H13" s="16"/>
      <c r="I13" s="16"/>
      <c r="J13" s="16"/>
      <c r="K13" s="129"/>
    </row>
    <row r="14" spans="1:11" x14ac:dyDescent="0.25">
      <c r="A14" s="126"/>
      <c r="B14" s="16"/>
      <c r="C14" s="16"/>
      <c r="D14" s="16"/>
      <c r="E14" s="16"/>
      <c r="F14" s="16"/>
      <c r="G14" s="16"/>
      <c r="H14" s="16"/>
      <c r="I14" s="16"/>
      <c r="J14" s="16"/>
      <c r="K14" s="129"/>
    </row>
    <row r="15" spans="1:11" x14ac:dyDescent="0.25">
      <c r="A15" s="126"/>
      <c r="B15" s="16"/>
      <c r="C15" s="16"/>
      <c r="D15" s="16"/>
      <c r="E15" s="16"/>
      <c r="F15" s="16"/>
      <c r="G15" s="16"/>
      <c r="H15" s="16"/>
      <c r="I15" s="16"/>
      <c r="J15" s="16"/>
      <c r="K15" s="129"/>
    </row>
    <row r="16" spans="1:11" x14ac:dyDescent="0.25">
      <c r="A16" s="126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29"/>
    </row>
    <row r="17" spans="1:11" x14ac:dyDescent="0.25">
      <c r="A17" s="126"/>
      <c r="B17" s="16"/>
      <c r="C17" s="16" t="s">
        <v>28</v>
      </c>
      <c r="D17" s="16" t="s">
        <v>41</v>
      </c>
      <c r="E17" s="16"/>
      <c r="F17" s="16"/>
      <c r="G17" s="16"/>
      <c r="H17" s="16"/>
      <c r="I17" s="16"/>
      <c r="J17" s="16"/>
      <c r="K17" s="129"/>
    </row>
    <row r="18" spans="1:11" x14ac:dyDescent="0.25">
      <c r="A18" s="126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29"/>
    </row>
    <row r="19" spans="1:11" x14ac:dyDescent="0.25">
      <c r="A19" s="126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29"/>
    </row>
    <row r="20" spans="1:11" x14ac:dyDescent="0.25">
      <c r="A20" s="126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29"/>
    </row>
    <row r="21" spans="1:11" x14ac:dyDescent="0.25">
      <c r="A21" s="126"/>
      <c r="B21" s="16"/>
      <c r="C21" s="16"/>
      <c r="D21" s="16"/>
      <c r="E21" s="16"/>
      <c r="F21" s="16"/>
      <c r="G21" s="16"/>
      <c r="H21" s="16"/>
      <c r="I21" s="16"/>
      <c r="J21" s="16"/>
      <c r="K21" s="129"/>
    </row>
    <row r="22" spans="1:11" x14ac:dyDescent="0.25">
      <c r="A22" s="126"/>
      <c r="B22" s="16"/>
      <c r="C22" s="16"/>
      <c r="D22" s="16"/>
      <c r="E22" s="16"/>
      <c r="F22" s="16"/>
      <c r="G22" s="16"/>
      <c r="H22" s="16"/>
      <c r="I22" s="16"/>
      <c r="J22" s="16"/>
      <c r="K22" s="129"/>
    </row>
    <row r="23" spans="1:11" x14ac:dyDescent="0.25">
      <c r="A23" s="126"/>
      <c r="B23" s="16"/>
      <c r="C23" s="16"/>
      <c r="D23" s="16"/>
      <c r="E23" s="16"/>
      <c r="F23" s="16"/>
      <c r="G23" s="16"/>
      <c r="H23" s="16"/>
      <c r="I23" s="16"/>
      <c r="J23" s="16"/>
      <c r="K23" s="129"/>
    </row>
    <row r="24" spans="1:11" x14ac:dyDescent="0.25">
      <c r="A24" s="126"/>
      <c r="B24" s="16"/>
      <c r="C24" s="16"/>
      <c r="D24" s="16"/>
      <c r="E24" s="16"/>
      <c r="F24" s="16"/>
      <c r="G24" s="16"/>
      <c r="H24" s="16"/>
      <c r="I24" s="16"/>
      <c r="J24" s="16"/>
      <c r="K24" s="129"/>
    </row>
    <row r="25" spans="1:11" ht="15" customHeight="1" x14ac:dyDescent="0.25">
      <c r="A25" s="126"/>
      <c r="B25" s="16"/>
      <c r="C25" s="132" t="s">
        <v>25</v>
      </c>
      <c r="D25" s="132"/>
      <c r="E25" s="132"/>
      <c r="F25" s="132"/>
      <c r="G25" s="132"/>
      <c r="H25" s="132"/>
      <c r="I25" s="132"/>
      <c r="J25" s="16"/>
      <c r="K25" s="129"/>
    </row>
    <row r="26" spans="1:11" x14ac:dyDescent="0.25">
      <c r="A26" s="126"/>
      <c r="B26" s="16"/>
      <c r="C26" s="132"/>
      <c r="D26" s="132"/>
      <c r="E26" s="132"/>
      <c r="F26" s="132"/>
      <c r="G26" s="132"/>
      <c r="H26" s="132"/>
      <c r="I26" s="132"/>
      <c r="J26" s="16"/>
      <c r="K26" s="129"/>
    </row>
    <row r="27" spans="1:11" x14ac:dyDescent="0.25">
      <c r="A27" s="126"/>
      <c r="B27" s="16"/>
      <c r="C27" s="16"/>
      <c r="D27" s="16"/>
      <c r="E27" s="16"/>
      <c r="F27" s="16"/>
      <c r="G27" s="16"/>
      <c r="H27" s="16"/>
      <c r="I27" s="16"/>
      <c r="J27" s="16"/>
      <c r="K27" s="129"/>
    </row>
    <row r="28" spans="1:11" x14ac:dyDescent="0.25">
      <c r="A28" s="126"/>
      <c r="B28" s="16"/>
      <c r="C28" s="16"/>
      <c r="D28" s="16"/>
      <c r="E28" s="16"/>
      <c r="F28" s="16"/>
      <c r="G28" s="16"/>
      <c r="H28" s="16"/>
      <c r="I28" s="16"/>
      <c r="J28" s="16"/>
      <c r="K28" s="129"/>
    </row>
    <row r="29" spans="1:11" ht="15" customHeight="1" x14ac:dyDescent="0.25">
      <c r="A29" s="126"/>
      <c r="B29" s="16"/>
      <c r="C29" s="132" t="s">
        <v>160</v>
      </c>
      <c r="D29" s="132"/>
      <c r="E29" s="132"/>
      <c r="F29" s="132"/>
      <c r="G29" s="132"/>
      <c r="H29" s="132"/>
      <c r="I29" s="16"/>
      <c r="J29" s="16"/>
      <c r="K29" s="129"/>
    </row>
    <row r="30" spans="1:11" x14ac:dyDescent="0.25">
      <c r="A30" s="126"/>
      <c r="B30" s="16"/>
      <c r="C30" s="132"/>
      <c r="D30" s="132"/>
      <c r="E30" s="132"/>
      <c r="F30" s="132"/>
      <c r="G30" s="132"/>
      <c r="H30" s="132"/>
      <c r="I30" s="16"/>
      <c r="J30" s="16"/>
      <c r="K30" s="129"/>
    </row>
    <row r="31" spans="1:11" x14ac:dyDescent="0.25">
      <c r="A31" s="126"/>
      <c r="B31" s="16"/>
      <c r="C31" s="16"/>
      <c r="D31" s="16"/>
      <c r="E31" s="16"/>
      <c r="F31" s="16"/>
      <c r="G31" s="16"/>
      <c r="H31" s="16"/>
      <c r="I31" s="16"/>
      <c r="J31" s="16"/>
      <c r="K31" s="129"/>
    </row>
    <row r="32" spans="1:11" x14ac:dyDescent="0.25">
      <c r="A32" s="127"/>
      <c r="B32" s="17"/>
      <c r="C32" s="17"/>
      <c r="D32" s="17"/>
      <c r="E32" s="17"/>
      <c r="F32" s="17"/>
      <c r="G32" s="17"/>
      <c r="H32" s="17"/>
      <c r="I32" s="17"/>
      <c r="J32" s="17"/>
      <c r="K32" s="130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Normal="100" zoomScaleSheetLayoutView="85" zoomScalePageLayoutView="85" workbookViewId="0">
      <selection activeCell="N56" sqref="N56"/>
    </sheetView>
  </sheetViews>
  <sheetFormatPr baseColWidth="10" defaultRowHeight="15" x14ac:dyDescent="0.25"/>
  <cols>
    <col min="10" max="10" width="12.85546875" customWidth="1"/>
    <col min="11" max="11" width="10.140625" customWidth="1"/>
  </cols>
  <sheetData>
    <row r="1" spans="1:13" ht="15.75" x14ac:dyDescent="0.25">
      <c r="A1" s="12" t="s">
        <v>16</v>
      </c>
      <c r="B1" s="12"/>
      <c r="C1" s="12"/>
    </row>
    <row r="3" spans="1:13" ht="15.75" x14ac:dyDescent="0.25">
      <c r="A3" s="11" t="s">
        <v>17</v>
      </c>
      <c r="B3" s="11"/>
      <c r="C3" s="11"/>
    </row>
    <row r="4" spans="1:13" ht="15.75" thickBot="1" x14ac:dyDescent="0.3">
      <c r="A4" s="3"/>
      <c r="B4" s="3"/>
      <c r="C4" s="3"/>
    </row>
    <row r="5" spans="1:13" x14ac:dyDescent="0.25">
      <c r="A5" s="134"/>
      <c r="B5" s="136" t="s">
        <v>0</v>
      </c>
      <c r="C5" s="137"/>
      <c r="D5" s="136" t="s">
        <v>0</v>
      </c>
      <c r="E5" s="137"/>
      <c r="F5" s="136" t="s">
        <v>194</v>
      </c>
      <c r="G5" s="137"/>
      <c r="H5" s="136" t="s">
        <v>194</v>
      </c>
      <c r="I5" s="137"/>
      <c r="J5" s="139" t="s">
        <v>1</v>
      </c>
      <c r="K5" s="140"/>
    </row>
    <row r="6" spans="1:13" x14ac:dyDescent="0.25">
      <c r="A6" s="135"/>
      <c r="B6" s="138">
        <v>2021</v>
      </c>
      <c r="C6" s="138"/>
      <c r="D6" s="138">
        <v>2022</v>
      </c>
      <c r="E6" s="138"/>
      <c r="F6" s="138">
        <v>2022</v>
      </c>
      <c r="G6" s="138"/>
      <c r="H6" s="138">
        <v>2023</v>
      </c>
      <c r="I6" s="138"/>
      <c r="J6" s="141"/>
      <c r="K6" s="142"/>
    </row>
    <row r="7" spans="1:13" x14ac:dyDescent="0.25">
      <c r="A7" s="6" t="s">
        <v>2</v>
      </c>
      <c r="B7" s="112" t="s">
        <v>3</v>
      </c>
      <c r="C7" s="112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25">
      <c r="A8" s="7" t="s">
        <v>7</v>
      </c>
      <c r="B8" s="5">
        <v>3466151.7030299995</v>
      </c>
      <c r="C8" s="100">
        <v>3056789.9243239998</v>
      </c>
      <c r="D8" s="5">
        <v>3916835.6017199964</v>
      </c>
      <c r="E8" s="4">
        <v>2747617.1642209999</v>
      </c>
      <c r="F8" s="100">
        <v>475830.40019000007</v>
      </c>
      <c r="G8" s="100">
        <v>334158.00112299999</v>
      </c>
      <c r="H8" s="5">
        <v>479175.96602000046</v>
      </c>
      <c r="I8" s="100">
        <v>296210.998685</v>
      </c>
      <c r="J8" s="113">
        <v>0.70310048047886264</v>
      </c>
      <c r="K8" s="114">
        <v>-11.356005934459763</v>
      </c>
      <c r="L8" s="123"/>
      <c r="M8" s="1"/>
    </row>
    <row r="9" spans="1:13" x14ac:dyDescent="0.25">
      <c r="A9" s="7" t="s">
        <v>8</v>
      </c>
      <c r="B9" s="5">
        <v>927698.62676000025</v>
      </c>
      <c r="C9" s="100">
        <v>721172.99311200005</v>
      </c>
      <c r="D9" s="5">
        <v>942647.36639999971</v>
      </c>
      <c r="E9" s="4">
        <v>679631.39311800001</v>
      </c>
      <c r="F9" s="100">
        <v>58336.660320000039</v>
      </c>
      <c r="G9" s="100">
        <v>40072.733440000004</v>
      </c>
      <c r="H9" s="5">
        <v>61052.436329999982</v>
      </c>
      <c r="I9" s="100">
        <v>35237.198924999997</v>
      </c>
      <c r="J9" s="113">
        <v>4.6553505036161136</v>
      </c>
      <c r="K9" s="114">
        <v>-12.066894618606797</v>
      </c>
      <c r="L9" s="123"/>
      <c r="M9" s="1"/>
    </row>
    <row r="10" spans="1:13" x14ac:dyDescent="0.25">
      <c r="A10" s="7" t="s">
        <v>9</v>
      </c>
      <c r="B10" s="5">
        <v>1110731.9650599998</v>
      </c>
      <c r="C10" s="100">
        <v>783117.67033999995</v>
      </c>
      <c r="D10" s="5">
        <v>1239731.2564500002</v>
      </c>
      <c r="E10" s="4">
        <v>684675.29380700004</v>
      </c>
      <c r="F10" s="100">
        <v>91450.075660000017</v>
      </c>
      <c r="G10" s="100">
        <v>57191.289998</v>
      </c>
      <c r="H10" s="5">
        <v>86022.447769999999</v>
      </c>
      <c r="I10" s="100">
        <v>42717.481924</v>
      </c>
      <c r="J10" s="113">
        <v>-5.9350720607156866</v>
      </c>
      <c r="K10" s="114">
        <v>-25.307713944739056</v>
      </c>
      <c r="L10" s="123"/>
      <c r="M10" s="1"/>
    </row>
    <row r="11" spans="1:13" x14ac:dyDescent="0.25">
      <c r="A11" s="7" t="s">
        <v>10</v>
      </c>
      <c r="B11" s="5">
        <v>903639.07404000021</v>
      </c>
      <c r="C11" s="100">
        <v>365159.639241</v>
      </c>
      <c r="D11" s="5">
        <v>957644.57020999992</v>
      </c>
      <c r="E11" s="4">
        <v>346339.69026100001</v>
      </c>
      <c r="F11" s="100">
        <v>90618.060360000003</v>
      </c>
      <c r="G11" s="100">
        <v>34980.05833</v>
      </c>
      <c r="H11" s="5">
        <v>82783.134410000028</v>
      </c>
      <c r="I11" s="100">
        <v>29978.444753</v>
      </c>
      <c r="J11" s="113">
        <v>-8.6460976088806394</v>
      </c>
      <c r="K11" s="114">
        <v>-14.298471231279963</v>
      </c>
      <c r="L11" s="123"/>
      <c r="M11" s="1"/>
    </row>
    <row r="12" spans="1:13" x14ac:dyDescent="0.25">
      <c r="A12" s="7" t="s">
        <v>11</v>
      </c>
      <c r="B12" s="5">
        <v>1536750.1538200004</v>
      </c>
      <c r="C12" s="100">
        <v>578957.02647200006</v>
      </c>
      <c r="D12" s="5">
        <v>1647497.68824</v>
      </c>
      <c r="E12" s="4">
        <v>601474.65151899995</v>
      </c>
      <c r="F12" s="100">
        <v>87748.641870000021</v>
      </c>
      <c r="G12" s="100">
        <v>32259.450377000001</v>
      </c>
      <c r="H12" s="5">
        <v>111407.03826999995</v>
      </c>
      <c r="I12" s="100">
        <v>34575.806430999997</v>
      </c>
      <c r="J12" s="113">
        <v>26.96155278967159</v>
      </c>
      <c r="K12" s="114">
        <v>7.1803952855051962</v>
      </c>
      <c r="L12" s="123"/>
      <c r="M12" s="1"/>
    </row>
    <row r="13" spans="1:13" x14ac:dyDescent="0.25">
      <c r="A13" s="7" t="s">
        <v>12</v>
      </c>
      <c r="B13" s="5">
        <v>334292.77918000001</v>
      </c>
      <c r="C13" s="100">
        <v>121344.816026</v>
      </c>
      <c r="D13" s="5">
        <v>419770.85061000014</v>
      </c>
      <c r="E13" s="4">
        <v>127615.415066</v>
      </c>
      <c r="F13" s="100">
        <v>27358.662759999999</v>
      </c>
      <c r="G13" s="100">
        <v>8917.3980379999994</v>
      </c>
      <c r="H13" s="5">
        <v>17162.022720000001</v>
      </c>
      <c r="I13" s="100">
        <v>6806.2057619999996</v>
      </c>
      <c r="J13" s="113">
        <v>-37.270242809192034</v>
      </c>
      <c r="K13" s="114">
        <v>-23.674980829649041</v>
      </c>
      <c r="L13" s="123"/>
      <c r="M13" s="1"/>
    </row>
    <row r="14" spans="1:13" x14ac:dyDescent="0.25">
      <c r="A14" s="7" t="s">
        <v>13</v>
      </c>
      <c r="B14" s="5">
        <v>1316210.9892399991</v>
      </c>
      <c r="C14" s="100">
        <v>549984.64226999995</v>
      </c>
      <c r="D14" s="5">
        <v>1438657.5598599999</v>
      </c>
      <c r="E14" s="4">
        <v>529829.35572999995</v>
      </c>
      <c r="F14" s="100">
        <v>82118.06170000002</v>
      </c>
      <c r="G14" s="100">
        <v>34732.849628999997</v>
      </c>
      <c r="H14" s="5">
        <v>101630.98250999996</v>
      </c>
      <c r="I14" s="100">
        <v>33270.230677</v>
      </c>
      <c r="J14" s="113">
        <v>23.762032865907177</v>
      </c>
      <c r="K14" s="114">
        <v>-4.2110537074354868</v>
      </c>
      <c r="L14" s="123"/>
      <c r="M14" s="1"/>
    </row>
    <row r="15" spans="1:13" x14ac:dyDescent="0.25">
      <c r="A15" s="7" t="s">
        <v>14</v>
      </c>
      <c r="B15" s="5">
        <v>2799896.1027600025</v>
      </c>
      <c r="C15" s="100">
        <v>1923130.61809</v>
      </c>
      <c r="D15" s="5">
        <v>3498008.9782499992</v>
      </c>
      <c r="E15" s="4">
        <v>1909456.271471</v>
      </c>
      <c r="F15" s="100">
        <v>215684.46292999989</v>
      </c>
      <c r="G15" s="100">
        <v>142700.08629899999</v>
      </c>
      <c r="H15" s="5">
        <v>250526.87396000008</v>
      </c>
      <c r="I15" s="100">
        <v>135288.42801900001</v>
      </c>
      <c r="J15" s="113">
        <v>16.15434443291738</v>
      </c>
      <c r="K15" s="114">
        <v>-5.1938709164269881</v>
      </c>
      <c r="L15" s="123"/>
      <c r="M15" s="1"/>
    </row>
    <row r="16" spans="1:13" ht="15.75" thickBot="1" x14ac:dyDescent="0.3">
      <c r="A16" s="8" t="s">
        <v>15</v>
      </c>
      <c r="B16" s="101">
        <f t="shared" ref="B16:E16" si="0">SUM(B8:B15)</f>
        <v>12395371.393890001</v>
      </c>
      <c r="C16" s="101">
        <f t="shared" si="0"/>
        <v>8099657.3298749998</v>
      </c>
      <c r="D16" s="101">
        <f t="shared" si="0"/>
        <v>14060793.871739997</v>
      </c>
      <c r="E16" s="101">
        <f t="shared" si="0"/>
        <v>7626639.2351930002</v>
      </c>
      <c r="F16" s="101">
        <v>1129145.0257899999</v>
      </c>
      <c r="G16" s="101">
        <v>685011.867234</v>
      </c>
      <c r="H16" s="101">
        <v>1189760.9019900004</v>
      </c>
      <c r="I16" s="101">
        <v>614084.79517599999</v>
      </c>
      <c r="J16" s="115">
        <v>5.3682985635605993</v>
      </c>
      <c r="K16" s="116">
        <v>-10.354137709233486</v>
      </c>
      <c r="L16" s="123"/>
      <c r="M16" s="1"/>
    </row>
    <row r="17" spans="1:11" x14ac:dyDescent="0.25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22" t="s">
        <v>179</v>
      </c>
      <c r="B18" s="122"/>
      <c r="C18" s="122"/>
      <c r="D18" s="122"/>
      <c r="E18" s="122"/>
      <c r="F18" s="122"/>
      <c r="G18" s="122"/>
      <c r="H18" s="122"/>
      <c r="I18" s="119"/>
      <c r="J18" s="119"/>
      <c r="K18" s="119"/>
    </row>
    <row r="37" spans="1:15" ht="15.75" x14ac:dyDescent="0.25">
      <c r="A37" s="12" t="s">
        <v>19</v>
      </c>
      <c r="B37" s="12"/>
      <c r="C37" s="12"/>
    </row>
    <row r="38" spans="1:15" ht="15.75" x14ac:dyDescent="0.25">
      <c r="A38" s="13"/>
      <c r="B38" s="13"/>
      <c r="C38" s="13"/>
    </row>
    <row r="39" spans="1:15" ht="15.75" x14ac:dyDescent="0.25">
      <c r="A39" s="11" t="s">
        <v>20</v>
      </c>
      <c r="B39" s="11"/>
      <c r="C39" s="11"/>
    </row>
    <row r="40" spans="1:15" ht="15.75" thickBot="1" x14ac:dyDescent="0.3">
      <c r="A40" s="3"/>
      <c r="B40" s="3"/>
      <c r="C40" s="3"/>
    </row>
    <row r="41" spans="1:15" x14ac:dyDescent="0.25">
      <c r="A41" s="134"/>
      <c r="B41" s="136" t="s">
        <v>0</v>
      </c>
      <c r="C41" s="137"/>
      <c r="D41" s="136" t="s">
        <v>0</v>
      </c>
      <c r="E41" s="137"/>
      <c r="F41" s="136" t="s">
        <v>194</v>
      </c>
      <c r="G41" s="137"/>
      <c r="H41" s="136" t="s">
        <v>194</v>
      </c>
      <c r="I41" s="137"/>
      <c r="J41" s="139" t="s">
        <v>1</v>
      </c>
      <c r="K41" s="140"/>
    </row>
    <row r="42" spans="1:15" x14ac:dyDescent="0.25">
      <c r="A42" s="135"/>
      <c r="B42" s="138">
        <v>2021</v>
      </c>
      <c r="C42" s="138"/>
      <c r="D42" s="138">
        <v>2022</v>
      </c>
      <c r="E42" s="138"/>
      <c r="F42" s="138">
        <v>2022</v>
      </c>
      <c r="G42" s="138"/>
      <c r="H42" s="138">
        <v>2023</v>
      </c>
      <c r="I42" s="138"/>
      <c r="J42" s="141"/>
      <c r="K42" s="142"/>
    </row>
    <row r="43" spans="1:15" x14ac:dyDescent="0.25">
      <c r="A43" s="6" t="s">
        <v>2</v>
      </c>
      <c r="B43" s="112" t="s">
        <v>3</v>
      </c>
      <c r="C43" s="112" t="s">
        <v>4</v>
      </c>
      <c r="D43" s="86" t="s">
        <v>3</v>
      </c>
      <c r="E43" s="86" t="s">
        <v>4</v>
      </c>
      <c r="F43" s="86" t="s">
        <v>3</v>
      </c>
      <c r="G43" s="86" t="s">
        <v>4</v>
      </c>
      <c r="H43" s="86" t="s">
        <v>3</v>
      </c>
      <c r="I43" s="86" t="s">
        <v>4</v>
      </c>
      <c r="J43" s="86" t="s">
        <v>5</v>
      </c>
      <c r="K43" s="87" t="s">
        <v>6</v>
      </c>
    </row>
    <row r="44" spans="1:15" x14ac:dyDescent="0.25">
      <c r="A44" s="7" t="s">
        <v>7</v>
      </c>
      <c r="B44" s="5">
        <v>379545.27425000007</v>
      </c>
      <c r="C44" s="100">
        <v>140215.426466</v>
      </c>
      <c r="D44" s="5">
        <v>417666.25461</v>
      </c>
      <c r="E44" s="4">
        <v>160465.181216</v>
      </c>
      <c r="F44" s="4">
        <v>32157.769539999998</v>
      </c>
      <c r="G44" s="4">
        <v>11760.30716</v>
      </c>
      <c r="H44" s="5">
        <v>34689.362329999989</v>
      </c>
      <c r="I44" s="4">
        <v>15138.027554</v>
      </c>
      <c r="J44" s="113">
        <v>7.8724141201740565</v>
      </c>
      <c r="K44" s="114">
        <v>28.721362019255288</v>
      </c>
      <c r="M44" s="1">
        <f t="shared" ref="M44:M51" si="1">H44-F44</f>
        <v>2531.5927899999915</v>
      </c>
      <c r="N44" s="1">
        <f t="shared" ref="N44:N51" si="2">I44-G44</f>
        <v>3377.7203939999999</v>
      </c>
      <c r="O44" s="119"/>
    </row>
    <row r="45" spans="1:15" x14ac:dyDescent="0.25">
      <c r="A45" s="7" t="s">
        <v>8</v>
      </c>
      <c r="B45" s="5">
        <v>819535.53426000022</v>
      </c>
      <c r="C45" s="100">
        <v>937644.62778099999</v>
      </c>
      <c r="D45" s="5">
        <v>1179267.4283300003</v>
      </c>
      <c r="E45" s="4">
        <v>1475002.74657</v>
      </c>
      <c r="F45" s="4">
        <v>75870.200689999998</v>
      </c>
      <c r="G45" s="4">
        <v>65610.297699999996</v>
      </c>
      <c r="H45" s="5">
        <v>119531.67430999999</v>
      </c>
      <c r="I45" s="4">
        <v>126026.15701900001</v>
      </c>
      <c r="J45" s="113">
        <v>57.5475921019341</v>
      </c>
      <c r="K45" s="114">
        <v>92.082891614436335</v>
      </c>
      <c r="M45" s="1">
        <f t="shared" si="1"/>
        <v>43661.47361999999</v>
      </c>
      <c r="N45" s="1">
        <f t="shared" si="2"/>
        <v>60415.85931900001</v>
      </c>
      <c r="O45" s="119"/>
    </row>
    <row r="46" spans="1:15" x14ac:dyDescent="0.25">
      <c r="A46" s="7" t="s">
        <v>9</v>
      </c>
      <c r="B46" s="5">
        <v>215605.51153999992</v>
      </c>
      <c r="C46" s="100">
        <v>156535.255718</v>
      </c>
      <c r="D46" s="5">
        <v>264096.60385000007</v>
      </c>
      <c r="E46" s="4">
        <v>179683.99512800001</v>
      </c>
      <c r="F46" s="4">
        <v>15846.789120000005</v>
      </c>
      <c r="G46" s="4">
        <v>10831.514708000001</v>
      </c>
      <c r="H46" s="5">
        <v>16378.13306</v>
      </c>
      <c r="I46" s="4">
        <v>10631.445562999999</v>
      </c>
      <c r="J46" s="113">
        <v>3.3530069465579855</v>
      </c>
      <c r="K46" s="114">
        <v>-1.8471021864765889</v>
      </c>
      <c r="M46" s="1">
        <f t="shared" si="1"/>
        <v>531.3439399999952</v>
      </c>
      <c r="N46" s="1">
        <f t="shared" si="2"/>
        <v>-200.0691450000013</v>
      </c>
      <c r="O46" s="119"/>
    </row>
    <row r="47" spans="1:15" x14ac:dyDescent="0.25">
      <c r="A47" s="7" t="s">
        <v>10</v>
      </c>
      <c r="B47" s="5">
        <v>247291.69325999994</v>
      </c>
      <c r="C47" s="100">
        <v>301379.19072499999</v>
      </c>
      <c r="D47" s="5">
        <v>340991.88992000005</v>
      </c>
      <c r="E47" s="4">
        <v>279651.750528</v>
      </c>
      <c r="F47" s="4">
        <v>24767.701820000009</v>
      </c>
      <c r="G47" s="4">
        <v>40394.540191</v>
      </c>
      <c r="H47" s="5">
        <v>29525.646999999997</v>
      </c>
      <c r="I47" s="4">
        <v>27084.293837000001</v>
      </c>
      <c r="J47" s="113">
        <v>19.210281254912111</v>
      </c>
      <c r="K47" s="114">
        <v>-32.950607411457931</v>
      </c>
      <c r="M47" s="1">
        <f t="shared" si="1"/>
        <v>4757.9451799999879</v>
      </c>
      <c r="N47" s="1">
        <f t="shared" si="2"/>
        <v>-13310.246353999999</v>
      </c>
      <c r="O47" s="119"/>
    </row>
    <row r="48" spans="1:15" x14ac:dyDescent="0.25">
      <c r="A48" s="7" t="s">
        <v>11</v>
      </c>
      <c r="B48" s="5">
        <v>932539.18253999995</v>
      </c>
      <c r="C48" s="100">
        <v>1386610.1330649999</v>
      </c>
      <c r="D48" s="5">
        <v>1153761.3964400005</v>
      </c>
      <c r="E48" s="4">
        <v>1797630.0067960001</v>
      </c>
      <c r="F48" s="4">
        <v>97112.141459999999</v>
      </c>
      <c r="G48" s="4">
        <v>204003.021725</v>
      </c>
      <c r="H48" s="5">
        <v>128122.79345000001</v>
      </c>
      <c r="I48" s="4">
        <v>264759.57783700002</v>
      </c>
      <c r="J48" s="113">
        <v>31.932826857466782</v>
      </c>
      <c r="K48" s="114">
        <v>29.782184400141396</v>
      </c>
      <c r="M48" s="1">
        <f t="shared" si="1"/>
        <v>31010.651990000013</v>
      </c>
      <c r="N48" s="1">
        <f t="shared" si="2"/>
        <v>60756.55611200002</v>
      </c>
      <c r="O48" s="119"/>
    </row>
    <row r="49" spans="1:15" x14ac:dyDescent="0.25">
      <c r="A49" s="7" t="s">
        <v>12</v>
      </c>
      <c r="B49" s="5">
        <v>250802.49955000001</v>
      </c>
      <c r="C49" s="100">
        <v>92208.582852000007</v>
      </c>
      <c r="D49" s="5">
        <v>324343.99574000004</v>
      </c>
      <c r="E49" s="4">
        <v>107170.428012</v>
      </c>
      <c r="F49" s="4">
        <v>19761.447569999997</v>
      </c>
      <c r="G49" s="4">
        <v>7687.8520639999997</v>
      </c>
      <c r="H49" s="5">
        <v>19219.981139999993</v>
      </c>
      <c r="I49" s="4">
        <v>5986.3362580000003</v>
      </c>
      <c r="J49" s="113">
        <v>-2.7400139998954751</v>
      </c>
      <c r="K49" s="114">
        <v>-22.132525337834068</v>
      </c>
      <c r="M49" s="1">
        <f t="shared" si="1"/>
        <v>-541.46643000000404</v>
      </c>
      <c r="N49" s="1">
        <f t="shared" si="2"/>
        <v>-1701.5158059999994</v>
      </c>
      <c r="O49" s="119"/>
    </row>
    <row r="50" spans="1:15" x14ac:dyDescent="0.25">
      <c r="A50" s="7" t="s">
        <v>13</v>
      </c>
      <c r="B50" s="5">
        <v>1141198.8682399997</v>
      </c>
      <c r="C50" s="100">
        <v>1062251.8823480001</v>
      </c>
      <c r="D50" s="5">
        <v>1280218.2470899997</v>
      </c>
      <c r="E50" s="4">
        <v>977876.94651499996</v>
      </c>
      <c r="F50" s="4">
        <v>74760.873030000002</v>
      </c>
      <c r="G50" s="4">
        <v>69242.886744999996</v>
      </c>
      <c r="H50" s="5">
        <v>113955.41703999999</v>
      </c>
      <c r="I50" s="4">
        <v>99021.401389000006</v>
      </c>
      <c r="J50" s="113">
        <v>52.426546696788868</v>
      </c>
      <c r="K50" s="114">
        <v>43.005882688954046</v>
      </c>
      <c r="M50" s="1">
        <f t="shared" si="1"/>
        <v>39194.544009999983</v>
      </c>
      <c r="N50" s="1">
        <f t="shared" si="2"/>
        <v>29778.51464400001</v>
      </c>
      <c r="O50" s="119"/>
    </row>
    <row r="51" spans="1:15" x14ac:dyDescent="0.25">
      <c r="A51" s="7" t="s">
        <v>14</v>
      </c>
      <c r="B51" s="5">
        <v>1232400.4516499995</v>
      </c>
      <c r="C51" s="100">
        <v>1273313.7262840001</v>
      </c>
      <c r="D51" s="5">
        <v>1838219.3975199992</v>
      </c>
      <c r="E51" s="4">
        <v>1401497.3453569999</v>
      </c>
      <c r="F51" s="4">
        <v>129668.05355999996</v>
      </c>
      <c r="G51" s="4">
        <v>113372.306339</v>
      </c>
      <c r="H51" s="5">
        <v>150590.21529999998</v>
      </c>
      <c r="I51" s="4">
        <v>100417.665674</v>
      </c>
      <c r="J51" s="113">
        <v>16.135170665085159</v>
      </c>
      <c r="K51" s="114">
        <v>-11.426635907241495</v>
      </c>
      <c r="M51" s="1">
        <f t="shared" si="1"/>
        <v>20922.161740000025</v>
      </c>
      <c r="N51" s="1">
        <f t="shared" si="2"/>
        <v>-12954.640664999999</v>
      </c>
      <c r="O51" s="119"/>
    </row>
    <row r="52" spans="1:15" ht="15.75" thickBot="1" x14ac:dyDescent="0.3">
      <c r="A52" s="8" t="s">
        <v>15</v>
      </c>
      <c r="B52" s="101">
        <f t="shared" ref="B52:I52" si="3">SUM(B44:B51)</f>
        <v>5218919.0152899986</v>
      </c>
      <c r="C52" s="101">
        <f t="shared" si="3"/>
        <v>5350158.8252390008</v>
      </c>
      <c r="D52" s="101">
        <f t="shared" si="3"/>
        <v>6798565.2134999996</v>
      </c>
      <c r="E52" s="101">
        <f t="shared" si="3"/>
        <v>6378978.4001219999</v>
      </c>
      <c r="F52" s="101">
        <f t="shared" si="3"/>
        <v>469944.97678999999</v>
      </c>
      <c r="G52" s="101">
        <f t="shared" si="3"/>
        <v>522902.72663199995</v>
      </c>
      <c r="H52" s="101">
        <f t="shared" si="3"/>
        <v>612013.22362999991</v>
      </c>
      <c r="I52" s="101">
        <f t="shared" si="3"/>
        <v>649064.90513100009</v>
      </c>
      <c r="J52" s="115">
        <v>30.230825704406833</v>
      </c>
      <c r="K52" s="116">
        <v>24.127274935360653</v>
      </c>
      <c r="M52" s="1">
        <f>H52-F52</f>
        <v>142068.24683999992</v>
      </c>
      <c r="N52" s="1">
        <f>I52-G52</f>
        <v>126162.17849900015</v>
      </c>
    </row>
    <row r="53" spans="1:15" x14ac:dyDescent="0.25">
      <c r="A53" t="s">
        <v>21</v>
      </c>
    </row>
    <row r="54" spans="1:15" x14ac:dyDescent="0.25">
      <c r="A54" s="90" t="s">
        <v>179</v>
      </c>
    </row>
  </sheetData>
  <mergeCells count="20"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41:E41"/>
    <mergeCell ref="D5:E5"/>
    <mergeCell ref="B5:C5"/>
    <mergeCell ref="B6:C6"/>
    <mergeCell ref="B41:C41"/>
    <mergeCell ref="B42:C42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S64"/>
  <sheetViews>
    <sheetView zoomScale="115" zoomScaleNormal="115" zoomScaleSheetLayoutView="70" zoomScalePageLayoutView="70" workbookViewId="0">
      <selection activeCell="J76" sqref="A44:J76"/>
    </sheetView>
  </sheetViews>
  <sheetFormatPr baseColWidth="10" defaultRowHeight="15" x14ac:dyDescent="0.25"/>
  <cols>
    <col min="1" max="1" width="27" customWidth="1"/>
    <col min="2" max="2" width="14.85546875" bestFit="1" customWidth="1"/>
    <col min="3" max="3" width="12.42578125" customWidth="1"/>
    <col min="4" max="4" width="12.85546875" customWidth="1"/>
    <col min="5" max="5" width="10.7109375" customWidth="1"/>
    <col min="6" max="6" width="2.85546875" customWidth="1"/>
    <col min="7" max="7" width="25" customWidth="1"/>
    <col min="8" max="8" width="13.28515625" customWidth="1"/>
    <col min="9" max="10" width="13" customWidth="1"/>
    <col min="11" max="11" width="10.42578125" customWidth="1"/>
  </cols>
  <sheetData>
    <row r="1" spans="1:14" ht="15.75" x14ac:dyDescent="0.25">
      <c r="A1" s="12" t="s">
        <v>35</v>
      </c>
      <c r="G1" s="12" t="s">
        <v>36</v>
      </c>
    </row>
    <row r="2" spans="1:14" ht="37.9" customHeight="1" x14ac:dyDescent="0.25">
      <c r="A2" s="143" t="s">
        <v>126</v>
      </c>
      <c r="B2" s="143"/>
      <c r="C2" s="143"/>
      <c r="D2" s="143"/>
      <c r="E2" s="143"/>
      <c r="F2" s="18"/>
      <c r="G2" s="143" t="s">
        <v>125</v>
      </c>
      <c r="H2" s="143"/>
      <c r="I2" s="143"/>
      <c r="J2" s="143"/>
      <c r="K2" s="143"/>
    </row>
    <row r="3" spans="1:14" ht="21.6" customHeight="1" thickBot="1" x14ac:dyDescent="0.3">
      <c r="A3" s="73" t="s">
        <v>162</v>
      </c>
      <c r="G3" s="73" t="s">
        <v>162</v>
      </c>
    </row>
    <row r="4" spans="1:14" ht="83.25" customHeight="1" x14ac:dyDescent="0.25">
      <c r="A4" s="14" t="s">
        <v>37</v>
      </c>
      <c r="B4" s="67" t="s">
        <v>163</v>
      </c>
      <c r="C4" s="43" t="s">
        <v>165</v>
      </c>
      <c r="D4" s="43" t="s">
        <v>167</v>
      </c>
      <c r="E4" s="44" t="s">
        <v>128</v>
      </c>
      <c r="G4" s="14" t="s">
        <v>37</v>
      </c>
      <c r="H4" s="67" t="s">
        <v>164</v>
      </c>
      <c r="I4" s="43" t="s">
        <v>166</v>
      </c>
      <c r="J4" s="43" t="s">
        <v>167</v>
      </c>
      <c r="K4" s="44" t="s">
        <v>40</v>
      </c>
    </row>
    <row r="5" spans="1:14" x14ac:dyDescent="0.25">
      <c r="A5" s="30" t="s">
        <v>57</v>
      </c>
      <c r="B5" s="75">
        <v>239.79450970000005</v>
      </c>
      <c r="C5" s="75">
        <v>216.72396605</v>
      </c>
      <c r="D5" s="36">
        <f t="shared" ref="D5:D34" si="0">(B5/C5)-1</f>
        <v>0.10645128026439621</v>
      </c>
      <c r="E5" s="45">
        <f t="shared" ref="E5:E34" si="1">B5/$B$41</f>
        <v>0.20154848701022071</v>
      </c>
      <c r="G5" s="30" t="s">
        <v>79</v>
      </c>
      <c r="H5" s="75">
        <v>94.77996662000001</v>
      </c>
      <c r="I5" s="75">
        <v>79.276936460000002</v>
      </c>
      <c r="J5" s="36">
        <f t="shared" ref="J5:J34" si="2">(H5/I5)-1</f>
        <v>0.19555536392128658</v>
      </c>
      <c r="K5" s="45">
        <f t="shared" ref="K5:K34" si="3">H5/$H$41</f>
        <v>0.15486588027924766</v>
      </c>
      <c r="M5" s="74"/>
      <c r="N5" s="74"/>
    </row>
    <row r="6" spans="1:14" x14ac:dyDescent="0.25">
      <c r="A6" s="30" t="s">
        <v>58</v>
      </c>
      <c r="B6" s="75">
        <v>133.99271632</v>
      </c>
      <c r="C6" s="75">
        <v>125.39318342</v>
      </c>
      <c r="D6" s="36">
        <f t="shared" si="0"/>
        <v>6.8580545333123633E-2</v>
      </c>
      <c r="E6" s="45">
        <f t="shared" si="1"/>
        <v>0.11262154950283126</v>
      </c>
      <c r="G6" s="30" t="s">
        <v>82</v>
      </c>
      <c r="H6" s="75">
        <v>74.505771280000005</v>
      </c>
      <c r="I6" s="75">
        <v>28.797075469999999</v>
      </c>
      <c r="J6" s="36">
        <f t="shared" si="2"/>
        <v>1.5872686744741862</v>
      </c>
      <c r="K6" s="45">
        <f t="shared" si="3"/>
        <v>0.12173882590001581</v>
      </c>
      <c r="M6" s="74"/>
      <c r="N6" s="74"/>
    </row>
    <row r="7" spans="1:14" x14ac:dyDescent="0.25">
      <c r="A7" s="30" t="s">
        <v>62</v>
      </c>
      <c r="B7" s="75">
        <v>110.21083910999997</v>
      </c>
      <c r="C7" s="75">
        <v>101.41897661000002</v>
      </c>
      <c r="D7" s="36">
        <f t="shared" si="0"/>
        <v>8.6688534965290387E-2</v>
      </c>
      <c r="E7" s="45">
        <f t="shared" si="1"/>
        <v>9.2632762537128877E-2</v>
      </c>
      <c r="G7" s="30" t="s">
        <v>58</v>
      </c>
      <c r="H7" s="75">
        <v>67.654388959999991</v>
      </c>
      <c r="I7" s="75">
        <v>29.704119029999998</v>
      </c>
      <c r="J7" s="36">
        <f t="shared" si="2"/>
        <v>1.2776096773538952</v>
      </c>
      <c r="K7" s="45">
        <f t="shared" si="3"/>
        <v>0.11054399863899228</v>
      </c>
      <c r="M7" s="74"/>
      <c r="N7" s="74"/>
    </row>
    <row r="8" spans="1:14" x14ac:dyDescent="0.25">
      <c r="A8" s="30" t="s">
        <v>61</v>
      </c>
      <c r="B8" s="75">
        <v>102.61420455000003</v>
      </c>
      <c r="C8" s="75">
        <v>72.268209839999997</v>
      </c>
      <c r="D8" s="36">
        <f t="shared" si="0"/>
        <v>0.41990793430728801</v>
      </c>
      <c r="E8" s="45">
        <f t="shared" si="1"/>
        <v>8.6247753122805568E-2</v>
      </c>
      <c r="G8" s="30" t="s">
        <v>61</v>
      </c>
      <c r="H8" s="75">
        <v>65.335869500000001</v>
      </c>
      <c r="I8" s="75">
        <v>48.941150330000006</v>
      </c>
      <c r="J8" s="36">
        <f t="shared" si="2"/>
        <v>0.33498843119652499</v>
      </c>
      <c r="K8" s="45">
        <f t="shared" si="3"/>
        <v>0.10675565000454891</v>
      </c>
      <c r="M8" s="74"/>
      <c r="N8" s="74"/>
    </row>
    <row r="9" spans="1:14" x14ac:dyDescent="0.25">
      <c r="A9" s="30" t="s">
        <v>60</v>
      </c>
      <c r="B9" s="75">
        <v>102.03126078</v>
      </c>
      <c r="C9" s="75">
        <v>116.93969442999997</v>
      </c>
      <c r="D9" s="36">
        <f t="shared" si="0"/>
        <v>-0.12748822136630567</v>
      </c>
      <c r="E9" s="45">
        <f t="shared" si="1"/>
        <v>8.5757785962996408E-2</v>
      </c>
      <c r="G9" s="30" t="s">
        <v>85</v>
      </c>
      <c r="H9" s="75">
        <v>37.86944416</v>
      </c>
      <c r="I9" s="75">
        <v>9.7217007899999999</v>
      </c>
      <c r="J9" s="36">
        <f t="shared" si="2"/>
        <v>2.8953517473972785</v>
      </c>
      <c r="K9" s="45">
        <f t="shared" si="3"/>
        <v>6.1876839744388325E-2</v>
      </c>
      <c r="M9" s="74"/>
      <c r="N9" s="74"/>
    </row>
    <row r="10" spans="1:14" x14ac:dyDescent="0.25">
      <c r="A10" s="30" t="s">
        <v>59</v>
      </c>
      <c r="B10" s="75">
        <v>76.077067010000022</v>
      </c>
      <c r="C10" s="75">
        <v>109.83889992999998</v>
      </c>
      <c r="D10" s="36">
        <f t="shared" si="0"/>
        <v>-0.3073759200202868</v>
      </c>
      <c r="E10" s="45">
        <f t="shared" si="1"/>
        <v>6.3943156043162225E-2</v>
      </c>
      <c r="G10" s="30" t="s">
        <v>76</v>
      </c>
      <c r="H10" s="75">
        <v>31.938170410000005</v>
      </c>
      <c r="I10" s="75">
        <v>49.226535100000007</v>
      </c>
      <c r="J10" s="36">
        <f t="shared" si="2"/>
        <v>-0.35120011300571918</v>
      </c>
      <c r="K10" s="45">
        <f t="shared" si="3"/>
        <v>5.2185425374580818E-2</v>
      </c>
      <c r="M10" s="74"/>
      <c r="N10" s="120"/>
    </row>
    <row r="11" spans="1:14" x14ac:dyDescent="0.25">
      <c r="A11" s="30" t="s">
        <v>63</v>
      </c>
      <c r="B11" s="75">
        <v>73.314237030000001</v>
      </c>
      <c r="C11" s="75">
        <v>53.159150099999991</v>
      </c>
      <c r="D11" s="36">
        <f t="shared" si="0"/>
        <v>0.37914614684556458</v>
      </c>
      <c r="E11" s="45">
        <f t="shared" si="1"/>
        <v>6.1620983600464786E-2</v>
      </c>
      <c r="G11" s="30" t="s">
        <v>57</v>
      </c>
      <c r="H11" s="75">
        <v>24.755965509999996</v>
      </c>
      <c r="I11" s="75">
        <v>16.908793280000001</v>
      </c>
      <c r="J11" s="36">
        <f t="shared" si="2"/>
        <v>0.4640882468698555</v>
      </c>
      <c r="K11" s="45">
        <f t="shared" si="3"/>
        <v>4.045005002206703E-2</v>
      </c>
      <c r="M11" s="74"/>
      <c r="N11" s="74"/>
    </row>
    <row r="12" spans="1:14" x14ac:dyDescent="0.25">
      <c r="A12" s="30" t="s">
        <v>64</v>
      </c>
      <c r="B12" s="75">
        <v>41.445590689999996</v>
      </c>
      <c r="C12" s="75">
        <v>39.502135040000006</v>
      </c>
      <c r="D12" s="36">
        <f t="shared" si="0"/>
        <v>4.9198749587384016E-2</v>
      </c>
      <c r="E12" s="45">
        <f t="shared" si="1"/>
        <v>3.48352266582957E-2</v>
      </c>
      <c r="G12" s="30" t="s">
        <v>62</v>
      </c>
      <c r="H12" s="75">
        <v>23.965770710000005</v>
      </c>
      <c r="I12" s="75">
        <v>22.072486489999999</v>
      </c>
      <c r="J12" s="36">
        <f t="shared" si="2"/>
        <v>8.5775756204801157E-2</v>
      </c>
      <c r="K12" s="45">
        <f t="shared" si="3"/>
        <v>3.9158909946182471E-2</v>
      </c>
      <c r="M12" s="74"/>
      <c r="N12" s="74"/>
    </row>
    <row r="13" spans="1:14" x14ac:dyDescent="0.25">
      <c r="A13" s="30" t="s">
        <v>65</v>
      </c>
      <c r="B13" s="75">
        <v>30.380507560000005</v>
      </c>
      <c r="C13" s="75">
        <v>27.002090150000001</v>
      </c>
      <c r="D13" s="36">
        <f t="shared" si="0"/>
        <v>0.12511688507195085</v>
      </c>
      <c r="E13" s="45">
        <f t="shared" si="1"/>
        <v>2.5534968840533766E-2</v>
      </c>
      <c r="G13" s="30" t="s">
        <v>59</v>
      </c>
      <c r="H13" s="75">
        <v>17.632947559999998</v>
      </c>
      <c r="I13" s="75">
        <v>17.88213717</v>
      </c>
      <c r="J13" s="36">
        <f t="shared" si="2"/>
        <v>-1.3935113439240143E-2</v>
      </c>
      <c r="K13" s="45">
        <f t="shared" si="3"/>
        <v>2.8811383282561571E-2</v>
      </c>
      <c r="M13" s="74"/>
      <c r="N13" s="121"/>
    </row>
    <row r="14" spans="1:14" x14ac:dyDescent="0.25">
      <c r="A14" s="30" t="s">
        <v>68</v>
      </c>
      <c r="B14" s="75">
        <v>16.827243990000003</v>
      </c>
      <c r="C14" s="75">
        <v>17.112099140000002</v>
      </c>
      <c r="D14" s="36">
        <f t="shared" si="0"/>
        <v>-1.6646417699517801E-2</v>
      </c>
      <c r="E14" s="45">
        <f t="shared" si="1"/>
        <v>1.414338289470991E-2</v>
      </c>
      <c r="G14" s="30" t="s">
        <v>64</v>
      </c>
      <c r="H14" s="75">
        <v>15.58794112</v>
      </c>
      <c r="I14" s="75">
        <v>3.34331683</v>
      </c>
      <c r="J14" s="36">
        <f t="shared" si="2"/>
        <v>3.6624181651369252</v>
      </c>
      <c r="K14" s="45">
        <f t="shared" si="3"/>
        <v>2.5469941691037511E-2</v>
      </c>
      <c r="M14" s="74"/>
      <c r="N14" s="74"/>
    </row>
    <row r="15" spans="1:14" x14ac:dyDescent="0.25">
      <c r="A15" s="30" t="s">
        <v>72</v>
      </c>
      <c r="B15" s="75">
        <v>16.709192540000004</v>
      </c>
      <c r="C15" s="75">
        <v>13.849275859999997</v>
      </c>
      <c r="D15" s="36">
        <f t="shared" si="0"/>
        <v>0.20650297596137324</v>
      </c>
      <c r="E15" s="45">
        <f t="shared" si="1"/>
        <v>1.404416005943053E-2</v>
      </c>
      <c r="G15" s="30" t="s">
        <v>183</v>
      </c>
      <c r="H15" s="75">
        <v>12.685069790000002</v>
      </c>
      <c r="I15" s="75">
        <v>9.2559300000000008E-3</v>
      </c>
      <c r="J15" s="36">
        <f t="shared" si="2"/>
        <v>1369.4803072192638</v>
      </c>
      <c r="K15" s="45">
        <f t="shared" si="3"/>
        <v>2.0726790370250096E-2</v>
      </c>
      <c r="M15" s="74"/>
      <c r="N15" s="74"/>
    </row>
    <row r="16" spans="1:14" x14ac:dyDescent="0.25">
      <c r="A16" s="30" t="s">
        <v>70</v>
      </c>
      <c r="B16" s="75">
        <v>15.864131239999999</v>
      </c>
      <c r="C16" s="89">
        <v>13.107246830000001</v>
      </c>
      <c r="D16" s="36">
        <f t="shared" si="0"/>
        <v>0.21033283692270244</v>
      </c>
      <c r="E16" s="45">
        <f t="shared" si="1"/>
        <v>1.3333881802188634E-2</v>
      </c>
      <c r="G16" s="30" t="s">
        <v>152</v>
      </c>
      <c r="H16" s="75">
        <v>11.46945442</v>
      </c>
      <c r="I16" s="75">
        <v>1.0483576299999999</v>
      </c>
      <c r="J16" s="36">
        <f t="shared" si="2"/>
        <v>9.940402484598696</v>
      </c>
      <c r="K16" s="45">
        <f t="shared" si="3"/>
        <v>1.8740533663589593E-2</v>
      </c>
      <c r="M16" s="74"/>
      <c r="N16" s="74"/>
    </row>
    <row r="17" spans="1:14" x14ac:dyDescent="0.25">
      <c r="A17" s="30" t="s">
        <v>77</v>
      </c>
      <c r="B17" s="75">
        <v>14.160077449999998</v>
      </c>
      <c r="C17" s="75">
        <v>8.9910973100000007</v>
      </c>
      <c r="D17" s="36">
        <f t="shared" si="0"/>
        <v>0.5748998105326919</v>
      </c>
      <c r="E17" s="45">
        <f t="shared" si="1"/>
        <v>1.1901616052700823E-2</v>
      </c>
      <c r="G17" s="30" t="s">
        <v>83</v>
      </c>
      <c r="H17" s="75">
        <v>9.8093521599999995</v>
      </c>
      <c r="I17" s="75">
        <v>14.566440260000002</v>
      </c>
      <c r="J17" s="36">
        <f t="shared" si="2"/>
        <v>-0.32657862971937945</v>
      </c>
      <c r="K17" s="45">
        <f t="shared" si="3"/>
        <v>1.6028006881646014E-2</v>
      </c>
      <c r="M17" s="74"/>
      <c r="N17" s="74"/>
    </row>
    <row r="18" spans="1:14" x14ac:dyDescent="0.25">
      <c r="A18" s="30" t="s">
        <v>69</v>
      </c>
      <c r="B18" s="75">
        <v>13.355619920000002</v>
      </c>
      <c r="C18" s="75">
        <v>13.028578399999999</v>
      </c>
      <c r="D18" s="36">
        <f t="shared" si="0"/>
        <v>2.5101857620936086E-2</v>
      </c>
      <c r="E18" s="45">
        <f t="shared" si="1"/>
        <v>1.1225465467608931E-2</v>
      </c>
      <c r="G18" s="30" t="s">
        <v>184</v>
      </c>
      <c r="H18" s="75">
        <v>9.4245665899999995</v>
      </c>
      <c r="I18" s="75">
        <v>4.13081E-2</v>
      </c>
      <c r="J18" s="36">
        <f t="shared" si="2"/>
        <v>227.15299154403129</v>
      </c>
      <c r="K18" s="45">
        <f t="shared" si="3"/>
        <v>1.5399285875067522E-2</v>
      </c>
      <c r="M18" s="74"/>
      <c r="N18" s="74"/>
    </row>
    <row r="19" spans="1:14" x14ac:dyDescent="0.25">
      <c r="A19" s="30" t="s">
        <v>71</v>
      </c>
      <c r="B19" s="75">
        <v>12.72254826</v>
      </c>
      <c r="C19" s="75">
        <v>15.181216339999995</v>
      </c>
      <c r="D19" s="36">
        <f t="shared" si="0"/>
        <v>-0.16195461713577008</v>
      </c>
      <c r="E19" s="45">
        <f t="shared" si="1"/>
        <v>1.0693365565064544E-2</v>
      </c>
      <c r="G19" s="30" t="s">
        <v>84</v>
      </c>
      <c r="H19" s="75">
        <v>9.3483157599999984</v>
      </c>
      <c r="I19" s="75">
        <v>8.8756455300000017</v>
      </c>
      <c r="J19" s="36">
        <f t="shared" si="2"/>
        <v>5.3254743939734173E-2</v>
      </c>
      <c r="K19" s="45">
        <f t="shared" si="3"/>
        <v>1.5274695707639866E-2</v>
      </c>
      <c r="M19" s="74"/>
      <c r="N19" s="74"/>
    </row>
    <row r="20" spans="1:14" x14ac:dyDescent="0.25">
      <c r="A20" s="30" t="s">
        <v>79</v>
      </c>
      <c r="B20" s="75">
        <v>10.90337132</v>
      </c>
      <c r="C20" s="75">
        <v>8.2411300699999988</v>
      </c>
      <c r="D20" s="36">
        <f t="shared" si="0"/>
        <v>0.32304322676465191</v>
      </c>
      <c r="E20" s="45">
        <f t="shared" si="1"/>
        <v>9.1643382311210296E-3</v>
      </c>
      <c r="G20" s="30" t="s">
        <v>65</v>
      </c>
      <c r="H20" s="75">
        <v>9.1154222600000008</v>
      </c>
      <c r="I20" s="75">
        <v>7.4698147799999974</v>
      </c>
      <c r="J20" s="36">
        <f t="shared" si="2"/>
        <v>0.22030097512002889</v>
      </c>
      <c r="K20" s="45">
        <f t="shared" si="3"/>
        <v>1.4894158995346872E-2</v>
      </c>
      <c r="M20" s="74"/>
      <c r="N20" s="74"/>
    </row>
    <row r="21" spans="1:14" x14ac:dyDescent="0.25">
      <c r="A21" s="30" t="s">
        <v>66</v>
      </c>
      <c r="B21" s="75">
        <v>10.62157094</v>
      </c>
      <c r="C21" s="75">
        <v>10.875102270000001</v>
      </c>
      <c r="D21" s="36">
        <f t="shared" si="0"/>
        <v>-2.3313006508397738E-2</v>
      </c>
      <c r="E21" s="45">
        <f t="shared" si="1"/>
        <v>8.9274835996327531E-3</v>
      </c>
      <c r="G21" s="30" t="s">
        <v>68</v>
      </c>
      <c r="H21" s="75">
        <v>8.3756561400000002</v>
      </c>
      <c r="I21" s="75">
        <v>6.8428382299999999</v>
      </c>
      <c r="J21" s="36">
        <f t="shared" si="2"/>
        <v>0.22400323644652342</v>
      </c>
      <c r="K21" s="45">
        <f t="shared" si="3"/>
        <v>1.3685416942990115E-2</v>
      </c>
      <c r="M21" s="74"/>
      <c r="N21" s="74"/>
    </row>
    <row r="22" spans="1:14" x14ac:dyDescent="0.25">
      <c r="A22" s="30" t="s">
        <v>74</v>
      </c>
      <c r="B22" s="75">
        <v>10.330914160000003</v>
      </c>
      <c r="C22" s="75">
        <v>6.0862744400000004</v>
      </c>
      <c r="D22" s="36">
        <f t="shared" si="0"/>
        <v>0.69741181766361526</v>
      </c>
      <c r="E22" s="45">
        <f t="shared" si="1"/>
        <v>8.683185119565168E-3</v>
      </c>
      <c r="G22" s="30" t="s">
        <v>63</v>
      </c>
      <c r="H22" s="75">
        <v>7.2721528800000002</v>
      </c>
      <c r="I22" s="75">
        <v>19.254392160000002</v>
      </c>
      <c r="J22" s="36">
        <f t="shared" si="2"/>
        <v>-0.62231199927944125</v>
      </c>
      <c r="K22" s="45">
        <f t="shared" si="3"/>
        <v>1.1882346000413331E-2</v>
      </c>
      <c r="M22" s="74"/>
      <c r="N22" s="74"/>
    </row>
    <row r="23" spans="1:14" x14ac:dyDescent="0.25">
      <c r="A23" s="30" t="s">
        <v>141</v>
      </c>
      <c r="B23" s="75">
        <v>10.107609310000019</v>
      </c>
      <c r="C23" s="75">
        <v>11.991406930000025</v>
      </c>
      <c r="D23" s="36">
        <f t="shared" si="0"/>
        <v>-0.15709562947840039</v>
      </c>
      <c r="E23" s="45">
        <f t="shared" si="1"/>
        <v>8.4954962741622952E-3</v>
      </c>
      <c r="G23" s="30" t="s">
        <v>139</v>
      </c>
      <c r="H23" s="75">
        <v>6.2352279600000005</v>
      </c>
      <c r="I23" s="75">
        <v>4.580282930000001</v>
      </c>
      <c r="J23" s="36">
        <f t="shared" si="2"/>
        <v>0.36131938906228211</v>
      </c>
      <c r="K23" s="45">
        <f t="shared" si="3"/>
        <v>1.0188060844531005E-2</v>
      </c>
      <c r="M23" s="74"/>
      <c r="N23" s="74"/>
    </row>
    <row r="24" spans="1:14" x14ac:dyDescent="0.25">
      <c r="A24" s="30" t="s">
        <v>67</v>
      </c>
      <c r="B24" s="75">
        <v>9.9942240399999989</v>
      </c>
      <c r="C24" s="75">
        <v>11.51202258</v>
      </c>
      <c r="D24" s="36">
        <f t="shared" si="0"/>
        <v>-0.13184464584328515</v>
      </c>
      <c r="E24" s="45">
        <f t="shared" si="1"/>
        <v>8.4001953865550701E-3</v>
      </c>
      <c r="G24" s="30" t="s">
        <v>66</v>
      </c>
      <c r="H24" s="75">
        <v>5.2497543599999998</v>
      </c>
      <c r="I24" s="75">
        <v>4.6623514000000004</v>
      </c>
      <c r="J24" s="36">
        <f t="shared" si="2"/>
        <v>0.12598856448271989</v>
      </c>
      <c r="K24" s="45">
        <f t="shared" si="3"/>
        <v>8.5778446564641602E-3</v>
      </c>
      <c r="M24" s="74"/>
      <c r="N24" s="74"/>
    </row>
    <row r="25" spans="1:14" x14ac:dyDescent="0.25">
      <c r="A25" s="30" t="s">
        <v>80</v>
      </c>
      <c r="B25" s="75">
        <v>9.5643096700000001</v>
      </c>
      <c r="C25" s="75">
        <v>8.2002494200000005</v>
      </c>
      <c r="D25" s="36">
        <f t="shared" si="0"/>
        <v>0.16634375128555545</v>
      </c>
      <c r="E25" s="45">
        <f t="shared" si="1"/>
        <v>8.0388502042743927E-3</v>
      </c>
      <c r="G25" s="30" t="s">
        <v>185</v>
      </c>
      <c r="H25" s="75">
        <v>5.1706562400000005</v>
      </c>
      <c r="I25" s="75">
        <v>3.1820055900000002</v>
      </c>
      <c r="J25" s="36">
        <f t="shared" si="2"/>
        <v>0.62496767958223476</v>
      </c>
      <c r="K25" s="45">
        <f t="shared" si="3"/>
        <v>8.4486021549200763E-3</v>
      </c>
      <c r="M25" s="74"/>
      <c r="N25" s="74"/>
    </row>
    <row r="26" spans="1:14" x14ac:dyDescent="0.25">
      <c r="A26" s="30" t="s">
        <v>78</v>
      </c>
      <c r="B26" s="75">
        <v>7.9329787699999992</v>
      </c>
      <c r="C26" s="75">
        <v>7.503316169999998</v>
      </c>
      <c r="D26" s="36">
        <f t="shared" si="0"/>
        <v>5.7263027475490391E-2</v>
      </c>
      <c r="E26" s="45">
        <f t="shared" si="1"/>
        <v>6.6677084082450997E-3</v>
      </c>
      <c r="G26" s="30" t="s">
        <v>151</v>
      </c>
      <c r="H26" s="75">
        <v>5.0496329299999987</v>
      </c>
      <c r="I26" s="75">
        <v>8.2106459100000002</v>
      </c>
      <c r="J26" s="36">
        <f t="shared" si="2"/>
        <v>-0.3849895628978599</v>
      </c>
      <c r="K26" s="45">
        <f t="shared" si="3"/>
        <v>8.2508559211341738E-3</v>
      </c>
      <c r="M26" s="74"/>
      <c r="N26" s="74"/>
    </row>
    <row r="27" spans="1:14" x14ac:dyDescent="0.25">
      <c r="A27" s="30" t="s">
        <v>73</v>
      </c>
      <c r="B27" s="75">
        <v>7.4732561399999984</v>
      </c>
      <c r="C27" s="75">
        <v>7.1030721300000002</v>
      </c>
      <c r="D27" s="36">
        <f t="shared" si="0"/>
        <v>5.2116042639707594E-2</v>
      </c>
      <c r="E27" s="45">
        <f t="shared" si="1"/>
        <v>6.281309234065593E-3</v>
      </c>
      <c r="G27" s="30" t="s">
        <v>186</v>
      </c>
      <c r="H27" s="75">
        <v>4.7755017000000004</v>
      </c>
      <c r="I27" s="75">
        <v>2.5675913800000001</v>
      </c>
      <c r="J27" s="36">
        <f t="shared" si="2"/>
        <v>0.85991499161365792</v>
      </c>
      <c r="K27" s="45">
        <f t="shared" si="3"/>
        <v>7.8029387529820566E-3</v>
      </c>
      <c r="M27" s="74"/>
      <c r="N27" s="74"/>
    </row>
    <row r="28" spans="1:14" x14ac:dyDescent="0.25">
      <c r="A28" s="30" t="s">
        <v>81</v>
      </c>
      <c r="B28" s="75">
        <v>6.7499557100000001</v>
      </c>
      <c r="C28" s="75">
        <v>4.8811403899999997</v>
      </c>
      <c r="D28" s="36">
        <f t="shared" si="0"/>
        <v>0.38286448876345491</v>
      </c>
      <c r="E28" s="45">
        <f t="shared" si="1"/>
        <v>5.6733715982009401E-3</v>
      </c>
      <c r="G28" s="30" t="s">
        <v>86</v>
      </c>
      <c r="H28" s="75">
        <v>4.7318219699999995</v>
      </c>
      <c r="I28" s="75">
        <v>3.6922085300000003</v>
      </c>
      <c r="J28" s="36">
        <f t="shared" si="2"/>
        <v>0.28156953529382567</v>
      </c>
      <c r="K28" s="45">
        <f t="shared" si="3"/>
        <v>7.7315681872597575E-3</v>
      </c>
      <c r="M28" s="74"/>
      <c r="N28" s="74"/>
    </row>
    <row r="29" spans="1:14" x14ac:dyDescent="0.25">
      <c r="A29" s="30" t="s">
        <v>143</v>
      </c>
      <c r="B29" s="75">
        <v>6.6467062900000009</v>
      </c>
      <c r="C29" s="75">
        <v>5.6160756800000007</v>
      </c>
      <c r="D29" s="36">
        <f t="shared" si="0"/>
        <v>0.18351437351000932</v>
      </c>
      <c r="E29" s="45">
        <f t="shared" si="1"/>
        <v>5.5865899433093537E-3</v>
      </c>
      <c r="G29" s="30" t="s">
        <v>187</v>
      </c>
      <c r="H29" s="75">
        <v>4.586964580000001</v>
      </c>
      <c r="I29" s="75">
        <v>1.2263584600000002</v>
      </c>
      <c r="J29" s="36">
        <f t="shared" si="2"/>
        <v>2.7403130729003986</v>
      </c>
      <c r="K29" s="45">
        <f t="shared" si="3"/>
        <v>7.4948782197770064E-3</v>
      </c>
      <c r="M29" s="74"/>
      <c r="N29" s="74"/>
    </row>
    <row r="30" spans="1:14" x14ac:dyDescent="0.25">
      <c r="A30" s="30" t="s">
        <v>180</v>
      </c>
      <c r="B30" s="75">
        <v>6.6198486399999998</v>
      </c>
      <c r="C30" s="75">
        <v>4.6208017999999997</v>
      </c>
      <c r="D30" s="36">
        <f t="shared" si="0"/>
        <v>0.43261904027132259</v>
      </c>
      <c r="E30" s="45">
        <f t="shared" si="1"/>
        <v>5.5640159539009949E-3</v>
      </c>
      <c r="G30" s="30" t="s">
        <v>60</v>
      </c>
      <c r="H30" s="75">
        <v>4.4940198699999989</v>
      </c>
      <c r="I30" s="75">
        <v>0.97171593000000012</v>
      </c>
      <c r="J30" s="36">
        <f t="shared" si="2"/>
        <v>3.6248288530167434</v>
      </c>
      <c r="K30" s="45">
        <f t="shared" si="3"/>
        <v>7.3430110600304823E-3</v>
      </c>
      <c r="M30" s="74"/>
      <c r="N30" s="74"/>
    </row>
    <row r="31" spans="1:14" x14ac:dyDescent="0.25">
      <c r="A31" s="30" t="s">
        <v>75</v>
      </c>
      <c r="B31" s="75">
        <v>6.1359411899999996</v>
      </c>
      <c r="C31" s="75">
        <v>8.208116320000002</v>
      </c>
      <c r="D31" s="36">
        <f t="shared" si="0"/>
        <v>-0.25245440600676106</v>
      </c>
      <c r="E31" s="45">
        <f t="shared" si="1"/>
        <v>5.1572893173216505E-3</v>
      </c>
      <c r="G31" s="30" t="s">
        <v>155</v>
      </c>
      <c r="H31" s="75">
        <v>4.2581626999999989</v>
      </c>
      <c r="I31" s="75">
        <v>2.37858773</v>
      </c>
      <c r="J31" s="36">
        <f t="shared" si="2"/>
        <v>0.79020628345711641</v>
      </c>
      <c r="K31" s="45">
        <f t="shared" si="3"/>
        <v>6.9576318543311784E-3</v>
      </c>
      <c r="M31" s="74"/>
      <c r="N31" s="74"/>
    </row>
    <row r="32" spans="1:14" x14ac:dyDescent="0.25">
      <c r="A32" s="30" t="s">
        <v>76</v>
      </c>
      <c r="B32" s="75">
        <v>5.8938770500000013</v>
      </c>
      <c r="C32" s="75">
        <v>4.0487811500000008</v>
      </c>
      <c r="D32" s="36">
        <f t="shared" si="0"/>
        <v>0.45571638269457959</v>
      </c>
      <c r="E32" s="45">
        <f t="shared" si="1"/>
        <v>4.953833194671191E-3</v>
      </c>
      <c r="G32" s="30" t="s">
        <v>188</v>
      </c>
      <c r="H32" s="75">
        <v>2.85128293</v>
      </c>
      <c r="I32" s="75">
        <v>2.4044713399999997</v>
      </c>
      <c r="J32" s="36">
        <f t="shared" si="2"/>
        <v>0.18582529247364632</v>
      </c>
      <c r="K32" s="45">
        <f t="shared" si="3"/>
        <v>4.6588583708834655E-3</v>
      </c>
      <c r="M32" s="74"/>
      <c r="N32" s="74"/>
    </row>
    <row r="33" spans="1:19" x14ac:dyDescent="0.25">
      <c r="A33" s="30" t="s">
        <v>181</v>
      </c>
      <c r="B33" s="75">
        <v>5.4223725500000013</v>
      </c>
      <c r="C33" s="75">
        <v>4.8138564999999991</v>
      </c>
      <c r="D33" s="36">
        <f t="shared" si="0"/>
        <v>0.12640926251125317</v>
      </c>
      <c r="E33" s="45">
        <f t="shared" si="1"/>
        <v>4.5575312997178782E-3</v>
      </c>
      <c r="G33" s="30" t="s">
        <v>153</v>
      </c>
      <c r="H33" s="75">
        <v>2.0850396099999999</v>
      </c>
      <c r="I33" s="75">
        <v>2.3510974900000003</v>
      </c>
      <c r="J33" s="36">
        <f t="shared" si="2"/>
        <v>-0.11316326997567439</v>
      </c>
      <c r="K33" s="45">
        <f t="shared" si="3"/>
        <v>3.4068538546162784E-3</v>
      </c>
      <c r="M33" s="74"/>
      <c r="N33" s="74"/>
    </row>
    <row r="34" spans="1:19" ht="15.75" thickBot="1" x14ac:dyDescent="0.3">
      <c r="A34" s="46" t="s">
        <v>182</v>
      </c>
      <c r="B34" s="76">
        <v>4.0395520500000002</v>
      </c>
      <c r="C34" s="76">
        <v>2.4754844999999994</v>
      </c>
      <c r="D34" s="47">
        <f t="shared" si="0"/>
        <v>0.63182280074870234</v>
      </c>
      <c r="E34" s="48">
        <f t="shared" si="1"/>
        <v>3.3952637401711756E-3</v>
      </c>
      <c r="G34" s="46" t="s">
        <v>157</v>
      </c>
      <c r="H34" s="76">
        <v>1.89206557</v>
      </c>
      <c r="I34" s="76">
        <v>1.5721249999999999E-2</v>
      </c>
      <c r="J34" s="47">
        <f t="shared" si="2"/>
        <v>119.35083533434047</v>
      </c>
      <c r="K34" s="48">
        <f t="shared" si="3"/>
        <v>3.0915436087764524E-3</v>
      </c>
      <c r="M34" s="74"/>
      <c r="N34" s="74"/>
    </row>
    <row r="35" spans="1:19" x14ac:dyDescent="0.25">
      <c r="A35" s="49" t="s">
        <v>129</v>
      </c>
      <c r="B35" s="77">
        <v>976.25069434</v>
      </c>
      <c r="C35" s="77">
        <v>939.34202468000012</v>
      </c>
      <c r="D35" s="50">
        <f t="shared" ref="D35:D41" si="4">(B35/C35)-1</f>
        <v>3.9292045591778235E-2</v>
      </c>
      <c r="E35" s="51">
        <f t="shared" ref="E35:E41" si="5">B35/$B$41</f>
        <v>0.82054360057312181</v>
      </c>
      <c r="G35" s="49" t="s">
        <v>129</v>
      </c>
      <c r="H35" s="77">
        <v>363.35313637000002</v>
      </c>
      <c r="I35" s="77">
        <v>229.51146701999997</v>
      </c>
      <c r="J35" s="50">
        <f t="shared" ref="J35:J41" si="6">(H35/I35)-1</f>
        <v>0.58315896407187751</v>
      </c>
      <c r="K35" s="51">
        <f t="shared" ref="K35:K41" si="7">H35/$H$41</f>
        <v>0.59370144686558202</v>
      </c>
      <c r="M35" s="74"/>
      <c r="N35" s="74"/>
    </row>
    <row r="36" spans="1:19" x14ac:dyDescent="0.25">
      <c r="A36" s="41" t="s">
        <v>189</v>
      </c>
      <c r="B36" s="78">
        <v>843.04930890999992</v>
      </c>
      <c r="C36" s="78">
        <v>792.40083064999988</v>
      </c>
      <c r="D36" s="52">
        <f t="shared" si="4"/>
        <v>6.3917750084201197E-2</v>
      </c>
      <c r="E36" s="53">
        <f t="shared" si="5"/>
        <v>0.70858716864868498</v>
      </c>
      <c r="G36" s="41" t="s">
        <v>138</v>
      </c>
      <c r="H36" s="78">
        <v>273.86780985000001</v>
      </c>
      <c r="I36" s="78">
        <v>176.61079609999999</v>
      </c>
      <c r="J36" s="52">
        <f t="shared" si="6"/>
        <v>0.5506855520595213</v>
      </c>
      <c r="K36" s="53">
        <f t="shared" si="7"/>
        <v>0.4474867523705176</v>
      </c>
      <c r="M36" s="74"/>
      <c r="N36" s="74"/>
      <c r="S36" t="s">
        <v>158</v>
      </c>
    </row>
    <row r="37" spans="1:19" x14ac:dyDescent="0.25">
      <c r="A37" s="32" t="s">
        <v>131</v>
      </c>
      <c r="B37" s="78">
        <v>113.77545131000002</v>
      </c>
      <c r="C37" s="78">
        <v>87.561299199999993</v>
      </c>
      <c r="D37" s="52">
        <f t="shared" si="4"/>
        <v>0.29938057508858917</v>
      </c>
      <c r="E37" s="53">
        <f t="shared" si="5"/>
        <v>9.5628836953457294E-2</v>
      </c>
      <c r="G37" s="32" t="s">
        <v>130</v>
      </c>
      <c r="H37" s="78">
        <v>112.75609238999998</v>
      </c>
      <c r="I37" s="78">
        <v>96.098673209999987</v>
      </c>
      <c r="J37" s="52">
        <f t="shared" si="6"/>
        <v>0.17333661978453452</v>
      </c>
      <c r="K37" s="53">
        <f t="shared" si="7"/>
        <v>0.18423800015499017</v>
      </c>
      <c r="M37" s="74"/>
      <c r="N37" s="74"/>
    </row>
    <row r="38" spans="1:19" x14ac:dyDescent="0.25">
      <c r="A38" s="32" t="s">
        <v>132</v>
      </c>
      <c r="B38" s="78">
        <v>69.938924320000012</v>
      </c>
      <c r="C38" s="78">
        <v>78.021277270000027</v>
      </c>
      <c r="D38" s="52">
        <f t="shared" si="4"/>
        <v>-0.10359165131365722</v>
      </c>
      <c r="E38" s="53">
        <f t="shared" si="5"/>
        <v>5.8784016354058874E-2</v>
      </c>
      <c r="G38" s="32" t="s">
        <v>131</v>
      </c>
      <c r="H38" s="78">
        <v>79.771808689999972</v>
      </c>
      <c r="I38" s="78">
        <v>111.81794713000001</v>
      </c>
      <c r="J38" s="52">
        <f t="shared" si="6"/>
        <v>-0.28659208349392307</v>
      </c>
      <c r="K38" s="53">
        <f t="shared" si="7"/>
        <v>0.13034327627245354</v>
      </c>
      <c r="M38" s="74"/>
      <c r="N38" s="74"/>
    </row>
    <row r="39" spans="1:19" x14ac:dyDescent="0.25">
      <c r="A39" s="32" t="s">
        <v>130</v>
      </c>
      <c r="B39" s="78">
        <v>17.331393669999997</v>
      </c>
      <c r="C39" s="78">
        <v>16.119331189999997</v>
      </c>
      <c r="D39" s="52">
        <f t="shared" si="4"/>
        <v>7.5193099869548696E-2</v>
      </c>
      <c r="E39" s="53">
        <f t="shared" si="5"/>
        <v>1.4567123227037817E-2</v>
      </c>
      <c r="G39" s="32" t="s">
        <v>132</v>
      </c>
      <c r="H39" s="78">
        <v>54.647541099999991</v>
      </c>
      <c r="I39" s="78">
        <v>31.036275689999997</v>
      </c>
      <c r="J39" s="52">
        <f t="shared" si="6"/>
        <v>0.760763489983034</v>
      </c>
      <c r="K39" s="53">
        <f t="shared" si="7"/>
        <v>8.9291438469044956E-2</v>
      </c>
      <c r="M39" s="74"/>
      <c r="N39" s="74"/>
    </row>
    <row r="40" spans="1:19" ht="15.75" thickBot="1" x14ac:dyDescent="0.3">
      <c r="A40" s="54" t="s">
        <v>133</v>
      </c>
      <c r="B40" s="79">
        <v>11.207460159999998</v>
      </c>
      <c r="C40" s="79">
        <v>7.388229990000001</v>
      </c>
      <c r="D40" s="55">
        <f t="shared" si="4"/>
        <v>0.51693439093928317</v>
      </c>
      <c r="E40" s="56">
        <f t="shared" si="5"/>
        <v>9.4199264249265058E-3</v>
      </c>
      <c r="G40" s="54" t="s">
        <v>133</v>
      </c>
      <c r="H40" s="79">
        <v>1.48464508</v>
      </c>
      <c r="I40" s="79">
        <v>1.4806137399999997</v>
      </c>
      <c r="J40" s="55">
        <f t="shared" si="6"/>
        <v>2.7227492836856548E-3</v>
      </c>
      <c r="K40" s="56">
        <f t="shared" si="7"/>
        <v>2.4258382379292514E-3</v>
      </c>
      <c r="M40" s="74"/>
      <c r="N40" s="74"/>
    </row>
    <row r="41" spans="1:19" ht="19.5" thickBot="1" x14ac:dyDescent="0.35">
      <c r="A41" s="80" t="s">
        <v>39</v>
      </c>
      <c r="B41" s="81">
        <v>1189.7609019900003</v>
      </c>
      <c r="C41" s="81">
        <v>1129.1450257900001</v>
      </c>
      <c r="D41" s="82">
        <f t="shared" si="4"/>
        <v>5.3682985635605807E-2</v>
      </c>
      <c r="E41" s="83">
        <f t="shared" si="5"/>
        <v>1</v>
      </c>
      <c r="F41" s="84"/>
      <c r="G41" s="80" t="s">
        <v>39</v>
      </c>
      <c r="H41" s="81">
        <v>612.01322362999997</v>
      </c>
      <c r="I41" s="81">
        <v>469.94497678999994</v>
      </c>
      <c r="J41" s="82">
        <f t="shared" si="6"/>
        <v>0.30230825704406827</v>
      </c>
      <c r="K41" s="83">
        <f t="shared" si="7"/>
        <v>1</v>
      </c>
      <c r="M41" s="74"/>
      <c r="N41" s="74"/>
    </row>
    <row r="42" spans="1:19" x14ac:dyDescent="0.25">
      <c r="A42" s="119" t="s">
        <v>38</v>
      </c>
      <c r="B42" s="119"/>
      <c r="C42" s="119"/>
      <c r="G42" t="s">
        <v>38</v>
      </c>
    </row>
    <row r="43" spans="1:19" x14ac:dyDescent="0.25">
      <c r="A43" s="90" t="s">
        <v>146</v>
      </c>
      <c r="G43" s="90" t="s">
        <v>146</v>
      </c>
    </row>
    <row r="64" spans="1:10" x14ac:dyDescent="0.25">
      <c r="A64" t="s">
        <v>42</v>
      </c>
      <c r="B64" s="1"/>
      <c r="C64" s="1">
        <f>C41-C5-C6-C7-C8-C9-C10-C11-C12-C13-C14</f>
        <v>249.78662108000009</v>
      </c>
      <c r="D64" s="1"/>
      <c r="G64" t="s">
        <v>42</v>
      </c>
      <c r="H64" s="1"/>
      <c r="I64" s="1">
        <f>I41-I5-I6-I7-I8-I9-I10-I11-I12-I13-I14</f>
        <v>164.07072583999994</v>
      </c>
      <c r="J64" s="1"/>
    </row>
  </sheetData>
  <sortState ref="A5:N34">
    <sortCondition descending="1" ref="B5:B34"/>
  </sortState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6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J37"/>
  <sheetViews>
    <sheetView topLeftCell="A9" zoomScaleNormal="100" zoomScaleSheetLayoutView="100" zoomScalePageLayoutView="85" workbookViewId="0">
      <selection activeCell="P26" sqref="P26"/>
    </sheetView>
  </sheetViews>
  <sheetFormatPr baseColWidth="10" defaultRowHeight="15" x14ac:dyDescent="0.25"/>
  <cols>
    <col min="1" max="1" width="8.28515625" customWidth="1"/>
    <col min="2" max="2" width="38.42578125" bestFit="1" customWidth="1"/>
    <col min="3" max="4" width="14" customWidth="1"/>
    <col min="5" max="6" width="14.42578125" customWidth="1"/>
    <col min="7" max="7" width="13" customWidth="1"/>
    <col min="9" max="9" width="13.140625" bestFit="1" customWidth="1"/>
  </cols>
  <sheetData>
    <row r="1" spans="1:10" ht="15.75" x14ac:dyDescent="0.25">
      <c r="A1" s="12" t="s">
        <v>51</v>
      </c>
    </row>
    <row r="3" spans="1:10" ht="15.75" x14ac:dyDescent="0.25">
      <c r="A3" s="11" t="s">
        <v>168</v>
      </c>
    </row>
    <row r="4" spans="1:10" ht="15.75" thickBot="1" x14ac:dyDescent="0.3"/>
    <row r="5" spans="1:10" x14ac:dyDescent="0.25">
      <c r="A5" s="148" t="s">
        <v>43</v>
      </c>
      <c r="B5" s="146" t="s">
        <v>44</v>
      </c>
      <c r="C5" s="145" t="s">
        <v>45</v>
      </c>
      <c r="D5" s="145"/>
      <c r="E5" s="145" t="s">
        <v>46</v>
      </c>
      <c r="F5" s="145"/>
      <c r="G5" s="140" t="s">
        <v>169</v>
      </c>
    </row>
    <row r="6" spans="1:10" x14ac:dyDescent="0.25">
      <c r="A6" s="149"/>
      <c r="B6" s="147"/>
      <c r="C6" s="85" t="s">
        <v>161</v>
      </c>
      <c r="D6" s="85" t="s">
        <v>162</v>
      </c>
      <c r="E6" s="85" t="s">
        <v>161</v>
      </c>
      <c r="F6" s="85" t="s">
        <v>162</v>
      </c>
      <c r="G6" s="142"/>
    </row>
    <row r="7" spans="1:10" x14ac:dyDescent="0.25">
      <c r="A7" s="88">
        <v>15</v>
      </c>
      <c r="B7" s="100" t="s">
        <v>101</v>
      </c>
      <c r="C7" s="100">
        <v>245097.32645000002</v>
      </c>
      <c r="D7" s="100">
        <v>258769.18362999998</v>
      </c>
      <c r="E7" s="100">
        <v>159942.10787000001</v>
      </c>
      <c r="F7" s="100">
        <v>168179.88158000002</v>
      </c>
      <c r="G7" s="22">
        <f t="shared" ref="G7:G30" si="0">D7-F7</f>
        <v>90589.302049999969</v>
      </c>
      <c r="H7" s="1"/>
      <c r="I7" s="124"/>
      <c r="J7" s="1"/>
    </row>
    <row r="8" spans="1:10" x14ac:dyDescent="0.25">
      <c r="A8" s="88">
        <v>10</v>
      </c>
      <c r="B8" s="100" t="s">
        <v>96</v>
      </c>
      <c r="C8" s="100">
        <v>11435.450429999997</v>
      </c>
      <c r="D8" s="100">
        <v>7596.3210700000018</v>
      </c>
      <c r="E8" s="100">
        <v>68178.414860000019</v>
      </c>
      <c r="F8" s="100">
        <v>94721.859380000009</v>
      </c>
      <c r="G8" s="22">
        <f t="shared" si="0"/>
        <v>-87125.538310000004</v>
      </c>
      <c r="H8" s="1"/>
      <c r="I8" s="124"/>
      <c r="J8" s="1"/>
    </row>
    <row r="9" spans="1:10" x14ac:dyDescent="0.25">
      <c r="A9" s="88">
        <v>3</v>
      </c>
      <c r="B9" s="100" t="s">
        <v>89</v>
      </c>
      <c r="C9" s="100">
        <v>22039.631740000001</v>
      </c>
      <c r="D9" s="100">
        <v>25381.513789999994</v>
      </c>
      <c r="E9" s="100">
        <v>70056.100550000017</v>
      </c>
      <c r="F9" s="100">
        <v>73486.298619999987</v>
      </c>
      <c r="G9" s="22">
        <f t="shared" si="0"/>
        <v>-48104.78482999999</v>
      </c>
      <c r="H9" s="1"/>
      <c r="I9" s="124"/>
      <c r="J9" s="1"/>
    </row>
    <row r="10" spans="1:10" x14ac:dyDescent="0.25">
      <c r="A10" s="88">
        <v>8</v>
      </c>
      <c r="B10" s="100" t="s">
        <v>94</v>
      </c>
      <c r="C10" s="100">
        <v>166630.09790999995</v>
      </c>
      <c r="D10" s="100">
        <v>196296.36524000004</v>
      </c>
      <c r="E10" s="100">
        <v>54801.097580000009</v>
      </c>
      <c r="F10" s="100">
        <v>70054.525349999982</v>
      </c>
      <c r="G10" s="22">
        <f t="shared" si="0"/>
        <v>126241.83989000006</v>
      </c>
      <c r="H10" s="1"/>
      <c r="I10" s="124"/>
      <c r="J10" s="1"/>
    </row>
    <row r="11" spans="1:10" x14ac:dyDescent="0.25">
      <c r="A11" s="88">
        <v>23</v>
      </c>
      <c r="B11" s="100" t="s">
        <v>109</v>
      </c>
      <c r="C11" s="100">
        <v>4404.1078600000001</v>
      </c>
      <c r="D11" s="100">
        <v>4573.2214500000009</v>
      </c>
      <c r="E11" s="100">
        <v>41112.910930000005</v>
      </c>
      <c r="F11" s="100">
        <v>41149.447239999994</v>
      </c>
      <c r="G11" s="22">
        <f t="shared" si="0"/>
        <v>-36576.225789999997</v>
      </c>
      <c r="H11" s="1"/>
      <c r="I11" s="124"/>
      <c r="J11" s="1"/>
    </row>
    <row r="12" spans="1:10" x14ac:dyDescent="0.25">
      <c r="A12" s="88">
        <v>7</v>
      </c>
      <c r="B12" s="100" t="s">
        <v>93</v>
      </c>
      <c r="C12" s="100">
        <v>520378.03609000018</v>
      </c>
      <c r="D12" s="100">
        <v>518204.67538000015</v>
      </c>
      <c r="E12" s="100">
        <v>29715.12039</v>
      </c>
      <c r="F12" s="100">
        <v>35142.880180000015</v>
      </c>
      <c r="G12" s="22">
        <f t="shared" si="0"/>
        <v>483061.79520000011</v>
      </c>
      <c r="H12" s="1"/>
      <c r="I12" s="124"/>
      <c r="J12" s="1"/>
    </row>
    <row r="13" spans="1:10" x14ac:dyDescent="0.25">
      <c r="A13" s="88">
        <v>17</v>
      </c>
      <c r="B13" s="100" t="s">
        <v>103</v>
      </c>
      <c r="C13" s="100">
        <v>942.21337999999992</v>
      </c>
      <c r="D13" s="100">
        <v>2291.7189700000004</v>
      </c>
      <c r="E13" s="100">
        <v>7483.626119999999</v>
      </c>
      <c r="F13" s="100">
        <v>34183.901609999994</v>
      </c>
      <c r="G13" s="22">
        <f t="shared" si="0"/>
        <v>-31892.182639999992</v>
      </c>
      <c r="H13" s="1"/>
      <c r="I13" s="124"/>
      <c r="J13" s="1"/>
    </row>
    <row r="14" spans="1:10" x14ac:dyDescent="0.25">
      <c r="A14" s="88">
        <v>12</v>
      </c>
      <c r="B14" s="100" t="s">
        <v>98</v>
      </c>
      <c r="C14" s="100">
        <v>11835.72372</v>
      </c>
      <c r="D14" s="100">
        <v>10948.137540000002</v>
      </c>
      <c r="E14" s="100">
        <v>21222.314079999996</v>
      </c>
      <c r="F14" s="100">
        <v>31748.072789999998</v>
      </c>
      <c r="G14" s="22">
        <f t="shared" si="0"/>
        <v>-20799.935249999995</v>
      </c>
      <c r="H14" s="1"/>
      <c r="I14" s="124"/>
      <c r="J14" s="1"/>
    </row>
    <row r="15" spans="1:10" x14ac:dyDescent="0.25">
      <c r="A15" s="88">
        <v>9</v>
      </c>
      <c r="B15" s="100" t="s">
        <v>95</v>
      </c>
      <c r="C15" s="100">
        <v>1893.2938399999998</v>
      </c>
      <c r="D15" s="100">
        <v>2522.1748999999995</v>
      </c>
      <c r="E15" s="100">
        <v>2783.93842</v>
      </c>
      <c r="F15" s="100">
        <v>13952.486279999999</v>
      </c>
      <c r="G15" s="22">
        <f t="shared" si="0"/>
        <v>-11430.311379999999</v>
      </c>
      <c r="H15" s="1"/>
      <c r="I15" s="124"/>
      <c r="J15" s="1"/>
    </row>
    <row r="16" spans="1:10" x14ac:dyDescent="0.25">
      <c r="A16" s="88">
        <v>4</v>
      </c>
      <c r="B16" s="100" t="s">
        <v>90</v>
      </c>
      <c r="C16" s="100">
        <v>9265.8523800000003</v>
      </c>
      <c r="D16" s="100">
        <v>4924.0795399999997</v>
      </c>
      <c r="E16" s="100">
        <v>7603.2368600000009</v>
      </c>
      <c r="F16" s="100">
        <v>11827.331180000005</v>
      </c>
      <c r="G16" s="22">
        <f t="shared" si="0"/>
        <v>-6903.251640000005</v>
      </c>
      <c r="H16" s="1"/>
      <c r="I16" s="124"/>
      <c r="J16" s="1"/>
    </row>
    <row r="17" spans="1:10" x14ac:dyDescent="0.25">
      <c r="A17" s="88">
        <v>22</v>
      </c>
      <c r="B17" s="100" t="s">
        <v>108</v>
      </c>
      <c r="C17" s="100">
        <v>21887.699610000029</v>
      </c>
      <c r="D17" s="100">
        <v>22356.610220000006</v>
      </c>
      <c r="E17" s="100">
        <v>6599.3663799999986</v>
      </c>
      <c r="F17" s="100">
        <v>11302.83893</v>
      </c>
      <c r="G17" s="22">
        <f t="shared" si="0"/>
        <v>11053.771290000006</v>
      </c>
      <c r="H17" s="1"/>
      <c r="I17" s="124"/>
      <c r="J17" s="1"/>
    </row>
    <row r="18" spans="1:10" x14ac:dyDescent="0.25">
      <c r="A18" s="88">
        <v>19</v>
      </c>
      <c r="B18" s="100" t="s">
        <v>105</v>
      </c>
      <c r="C18" s="100">
        <v>5950.3649300000006</v>
      </c>
      <c r="D18" s="100">
        <v>8885.0897399999976</v>
      </c>
      <c r="E18" s="100">
        <v>7910.8647900000005</v>
      </c>
      <c r="F18" s="100">
        <v>9324.4750900000017</v>
      </c>
      <c r="G18" s="22">
        <f t="shared" si="0"/>
        <v>-439.38535000000411</v>
      </c>
      <c r="H18" s="1"/>
      <c r="I18" s="124"/>
      <c r="J18" s="1"/>
    </row>
    <row r="19" spans="1:10" x14ac:dyDescent="0.25">
      <c r="A19" s="88">
        <v>20</v>
      </c>
      <c r="B19" s="100" t="s">
        <v>106</v>
      </c>
      <c r="C19" s="100">
        <v>45046.825400000016</v>
      </c>
      <c r="D19" s="100">
        <v>44191.898049999996</v>
      </c>
      <c r="E19" s="100">
        <v>7747.187280000001</v>
      </c>
      <c r="F19" s="100">
        <v>9143.9051999999974</v>
      </c>
      <c r="G19" s="22">
        <f t="shared" si="0"/>
        <v>35047.992849999995</v>
      </c>
      <c r="H19" s="1"/>
      <c r="I19" s="124"/>
      <c r="J19" s="1"/>
    </row>
    <row r="20" spans="1:10" x14ac:dyDescent="0.25">
      <c r="A20" s="88">
        <v>24</v>
      </c>
      <c r="B20" s="100" t="s">
        <v>110</v>
      </c>
      <c r="C20" s="100">
        <v>1530.75569</v>
      </c>
      <c r="D20" s="100">
        <v>3717.2757499999998</v>
      </c>
      <c r="E20" s="100">
        <v>7497.2189500000004</v>
      </c>
      <c r="F20" s="100">
        <v>8336.3061599999965</v>
      </c>
      <c r="G20" s="22">
        <f t="shared" si="0"/>
        <v>-4619.0304099999967</v>
      </c>
      <c r="H20" s="1"/>
      <c r="I20" s="124"/>
      <c r="J20" s="1"/>
    </row>
    <row r="21" spans="1:10" x14ac:dyDescent="0.25">
      <c r="A21" s="88">
        <v>2</v>
      </c>
      <c r="B21" s="100" t="s">
        <v>88</v>
      </c>
      <c r="C21" s="100">
        <v>31717.443910000002</v>
      </c>
      <c r="D21" s="100">
        <v>37286.414149999997</v>
      </c>
      <c r="E21" s="100">
        <v>7320.6364700000004</v>
      </c>
      <c r="F21" s="100">
        <v>8056.5721700000004</v>
      </c>
      <c r="G21" s="22">
        <f t="shared" si="0"/>
        <v>29229.841979999997</v>
      </c>
      <c r="H21" s="1"/>
      <c r="I21" s="124"/>
      <c r="J21" s="1"/>
    </row>
    <row r="22" spans="1:10" x14ac:dyDescent="0.25">
      <c r="A22" s="88">
        <v>16</v>
      </c>
      <c r="B22" s="100" t="s">
        <v>102</v>
      </c>
      <c r="C22" s="100">
        <v>2073.6569800000007</v>
      </c>
      <c r="D22" s="100">
        <v>3300.598480000001</v>
      </c>
      <c r="E22" s="100">
        <v>4423.3228200000003</v>
      </c>
      <c r="F22" s="100">
        <v>7576.8949899999989</v>
      </c>
      <c r="G22" s="22">
        <f t="shared" si="0"/>
        <v>-4276.2965099999983</v>
      </c>
      <c r="H22" s="1"/>
      <c r="I22" s="124"/>
      <c r="J22" s="1"/>
    </row>
    <row r="23" spans="1:10" x14ac:dyDescent="0.25">
      <c r="A23" s="88">
        <v>21</v>
      </c>
      <c r="B23" s="100" t="s">
        <v>107</v>
      </c>
      <c r="C23" s="100">
        <v>17267.203879999994</v>
      </c>
      <c r="D23" s="100">
        <v>21088.859420000001</v>
      </c>
      <c r="E23" s="100">
        <v>3957.66446</v>
      </c>
      <c r="F23" s="100">
        <v>4736.1599100000003</v>
      </c>
      <c r="G23" s="22">
        <f t="shared" si="0"/>
        <v>16352.69951</v>
      </c>
      <c r="H23" s="1"/>
      <c r="I23" s="124"/>
      <c r="J23" s="1"/>
    </row>
    <row r="24" spans="1:10" x14ac:dyDescent="0.25">
      <c r="A24" s="88">
        <v>1</v>
      </c>
      <c r="B24" s="100" t="s">
        <v>87</v>
      </c>
      <c r="C24" s="100">
        <v>2221.5632000000001</v>
      </c>
      <c r="D24" s="100">
        <v>2231.0889400000005</v>
      </c>
      <c r="E24" s="100">
        <v>3835.95604</v>
      </c>
      <c r="F24" s="100">
        <v>4499.4973899999995</v>
      </c>
      <c r="G24" s="22">
        <f t="shared" si="0"/>
        <v>-2268.408449999999</v>
      </c>
      <c r="H24" s="1"/>
      <c r="I24" s="124"/>
      <c r="J24" s="1"/>
    </row>
    <row r="25" spans="1:10" x14ac:dyDescent="0.25">
      <c r="A25" s="88">
        <v>6</v>
      </c>
      <c r="B25" s="100" t="s">
        <v>92</v>
      </c>
      <c r="C25" s="100">
        <v>8832.8581999999988</v>
      </c>
      <c r="D25" s="100">
        <v>10145.32963</v>
      </c>
      <c r="E25" s="100">
        <v>4179.9677599999995</v>
      </c>
      <c r="F25" s="100">
        <v>3275.9396500000007</v>
      </c>
      <c r="G25" s="22">
        <f t="shared" si="0"/>
        <v>6869.3899799999999</v>
      </c>
      <c r="H25" s="1"/>
      <c r="I25" s="124"/>
      <c r="J25" s="1"/>
    </row>
    <row r="26" spans="1:10" x14ac:dyDescent="0.25">
      <c r="A26" s="88">
        <v>18</v>
      </c>
      <c r="B26" s="100" t="s">
        <v>104</v>
      </c>
      <c r="C26" s="100">
        <v>2247.2803400000003</v>
      </c>
      <c r="D26" s="100">
        <v>2222.6222399999997</v>
      </c>
      <c r="E26" s="100">
        <v>1699.9334499999998</v>
      </c>
      <c r="F26" s="100">
        <v>2724.37637</v>
      </c>
      <c r="G26" s="22">
        <f t="shared" si="0"/>
        <v>-501.75413000000026</v>
      </c>
      <c r="H26" s="1"/>
      <c r="I26" s="124"/>
      <c r="J26" s="1"/>
    </row>
    <row r="27" spans="1:10" x14ac:dyDescent="0.25">
      <c r="A27" s="88">
        <v>13</v>
      </c>
      <c r="B27" s="100" t="s">
        <v>99</v>
      </c>
      <c r="C27" s="100">
        <v>2003.8043600000003</v>
      </c>
      <c r="D27" s="100">
        <v>415.19492000000002</v>
      </c>
      <c r="E27" s="100">
        <v>1862.32491</v>
      </c>
      <c r="F27" s="100">
        <v>1710.87933</v>
      </c>
      <c r="G27" s="22">
        <f t="shared" si="0"/>
        <v>-1295.6844099999998</v>
      </c>
      <c r="H27" s="1"/>
      <c r="I27" s="124"/>
      <c r="J27" s="1"/>
    </row>
    <row r="28" spans="1:10" x14ac:dyDescent="0.25">
      <c r="A28" s="88">
        <v>5</v>
      </c>
      <c r="B28" s="100" t="s">
        <v>91</v>
      </c>
      <c r="C28" s="100">
        <v>804.76528999999994</v>
      </c>
      <c r="D28" s="100">
        <v>2358.5510199999994</v>
      </c>
      <c r="E28" s="100">
        <v>1224.8400300000003</v>
      </c>
      <c r="F28" s="100">
        <v>1658.7684999999994</v>
      </c>
      <c r="G28" s="22">
        <f t="shared" si="0"/>
        <v>699.78251999999998</v>
      </c>
      <c r="H28" s="1"/>
      <c r="I28" s="124"/>
      <c r="J28" s="1"/>
    </row>
    <row r="29" spans="1:10" x14ac:dyDescent="0.25">
      <c r="A29" s="88">
        <v>11</v>
      </c>
      <c r="B29" s="100" t="s">
        <v>97</v>
      </c>
      <c r="C29" s="100">
        <v>5494.8998399999991</v>
      </c>
      <c r="D29" s="100">
        <v>5941.8219199999994</v>
      </c>
      <c r="E29" s="100">
        <v>615.31179999999995</v>
      </c>
      <c r="F29" s="100">
        <v>1278.0161300000002</v>
      </c>
      <c r="G29" s="22">
        <f t="shared" si="0"/>
        <v>4663.8057899999994</v>
      </c>
      <c r="H29" s="1"/>
      <c r="I29" s="124"/>
      <c r="J29" s="1"/>
    </row>
    <row r="30" spans="1:10" x14ac:dyDescent="0.25">
      <c r="A30" s="88">
        <v>14</v>
      </c>
      <c r="B30" s="100" t="s">
        <v>100</v>
      </c>
      <c r="C30" s="100">
        <v>219.81971000000001</v>
      </c>
      <c r="D30" s="100">
        <v>140.75423000000001</v>
      </c>
      <c r="E30" s="100">
        <v>774.76995999999997</v>
      </c>
      <c r="F30" s="100">
        <v>824.57818999999995</v>
      </c>
      <c r="G30" s="22">
        <f t="shared" si="0"/>
        <v>-683.82395999999994</v>
      </c>
      <c r="H30" s="1"/>
      <c r="I30" s="124"/>
      <c r="J30" s="1"/>
    </row>
    <row r="31" spans="1:10" x14ac:dyDescent="0.25">
      <c r="A31" s="23"/>
      <c r="B31" s="24" t="s">
        <v>47</v>
      </c>
      <c r="C31" s="102">
        <f>'Export-Import Provincias'!F16</f>
        <v>1129145.0257899999</v>
      </c>
      <c r="D31" s="102">
        <f>'Export-Import Provincias'!H16</f>
        <v>1189760.9019900004</v>
      </c>
      <c r="E31" s="102">
        <f>'Export-Import Provincias'!F52</f>
        <v>469944.97678999999</v>
      </c>
      <c r="F31" s="102">
        <f>'Export-Import Provincias'!H52</f>
        <v>612013.22362999991</v>
      </c>
      <c r="G31" s="26">
        <f t="shared" ref="G31:G32" si="1">D31-F31</f>
        <v>577747.67836000049</v>
      </c>
    </row>
    <row r="32" spans="1:10" ht="15.75" thickBot="1" x14ac:dyDescent="0.3">
      <c r="A32" s="27"/>
      <c r="B32" s="28" t="s">
        <v>48</v>
      </c>
      <c r="C32" s="101">
        <v>3017252.3589999997</v>
      </c>
      <c r="D32" s="101">
        <v>3205824.8784100008</v>
      </c>
      <c r="E32" s="101">
        <v>3105270.3330000006</v>
      </c>
      <c r="F32" s="101">
        <v>3670748.5895700008</v>
      </c>
      <c r="G32" s="29">
        <f t="shared" si="1"/>
        <v>-464923.71115999995</v>
      </c>
    </row>
    <row r="33" spans="1:7" x14ac:dyDescent="0.25">
      <c r="A33" s="3" t="s">
        <v>38</v>
      </c>
      <c r="B33" s="3"/>
    </row>
    <row r="34" spans="1:7" x14ac:dyDescent="0.25">
      <c r="A34" s="90" t="s">
        <v>146</v>
      </c>
      <c r="B34" s="3"/>
    </row>
    <row r="35" spans="1:7" x14ac:dyDescent="0.25">
      <c r="A35" t="s">
        <v>49</v>
      </c>
    </row>
    <row r="36" spans="1:7" x14ac:dyDescent="0.25">
      <c r="A36" s="144" t="s">
        <v>50</v>
      </c>
      <c r="B36" s="144"/>
      <c r="C36" s="144"/>
      <c r="D36" s="144"/>
      <c r="E36" s="144"/>
      <c r="F36" s="144"/>
      <c r="G36" s="144"/>
    </row>
    <row r="37" spans="1:7" x14ac:dyDescent="0.25">
      <c r="A37" s="144"/>
      <c r="B37" s="144"/>
      <c r="C37" s="144"/>
      <c r="D37" s="144"/>
      <c r="E37" s="144"/>
      <c r="F37" s="144"/>
      <c r="G37" s="144"/>
    </row>
  </sheetData>
  <sortState ref="A7:G30">
    <sortCondition descending="1" ref="F7:F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87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YG69"/>
  <sheetViews>
    <sheetView zoomScale="70" zoomScaleNormal="70" zoomScaleSheetLayoutView="40" zoomScalePageLayoutView="85" workbookViewId="0">
      <selection activeCell="P13" sqref="P13"/>
    </sheetView>
  </sheetViews>
  <sheetFormatPr baseColWidth="10" defaultRowHeight="15" x14ac:dyDescent="0.25"/>
  <cols>
    <col min="1" max="1" width="10.140625" customWidth="1"/>
    <col min="2" max="2" width="45.42578125" customWidth="1"/>
    <col min="3" max="3" width="12.42578125" customWidth="1"/>
    <col min="4" max="4" width="13.42578125" style="90" customWidth="1"/>
    <col min="5" max="5" width="11.28515625" style="90" customWidth="1"/>
    <col min="6" max="6" width="15.42578125" customWidth="1"/>
    <col min="7" max="7" width="4.7109375" style="90" customWidth="1"/>
    <col min="8" max="8" width="4.85546875" customWidth="1"/>
    <col min="9" max="9" width="11.28515625" customWidth="1"/>
    <col min="10" max="10" width="45.42578125" customWidth="1"/>
    <col min="11" max="11" width="14.42578125" bestFit="1" customWidth="1"/>
    <col min="12" max="12" width="14.42578125" style="90" bestFit="1" customWidth="1"/>
    <col min="13" max="13" width="14.42578125" style="90" customWidth="1"/>
    <col min="14" max="14" width="15.28515625" customWidth="1"/>
    <col min="15" max="15" width="10.42578125" bestFit="1" customWidth="1"/>
    <col min="16" max="16" width="10.140625" bestFit="1" customWidth="1"/>
  </cols>
  <sheetData>
    <row r="1" spans="1:17" ht="15.75" x14ac:dyDescent="0.25">
      <c r="A1" s="108" t="s">
        <v>52</v>
      </c>
      <c r="B1" s="90"/>
      <c r="C1" s="90"/>
      <c r="F1" s="90"/>
      <c r="H1" s="90"/>
      <c r="I1" s="108" t="s">
        <v>55</v>
      </c>
      <c r="J1" s="90"/>
      <c r="K1" s="90"/>
      <c r="N1" s="90"/>
    </row>
    <row r="2" spans="1:17" ht="10.15" customHeight="1" x14ac:dyDescent="0.25">
      <c r="A2" s="90"/>
      <c r="B2" s="90"/>
      <c r="C2" s="90"/>
      <c r="F2" s="90"/>
      <c r="H2" s="90"/>
      <c r="I2" s="70"/>
      <c r="J2" s="90"/>
      <c r="K2" s="90"/>
      <c r="N2" s="90"/>
    </row>
    <row r="3" spans="1:17" ht="30.75" customHeight="1" x14ac:dyDescent="0.25">
      <c r="A3" s="156" t="s">
        <v>170</v>
      </c>
      <c r="B3" s="156"/>
      <c r="C3" s="156"/>
      <c r="D3" s="156"/>
      <c r="E3" s="156"/>
      <c r="F3" s="156"/>
      <c r="H3" s="90"/>
      <c r="I3" s="157" t="s">
        <v>171</v>
      </c>
      <c r="J3" s="157"/>
      <c r="K3" s="157"/>
      <c r="L3" s="157"/>
      <c r="M3" s="157"/>
      <c r="N3" s="157"/>
    </row>
    <row r="4" spans="1:17" ht="7.9" customHeight="1" thickBot="1" x14ac:dyDescent="0.3">
      <c r="A4" s="90"/>
      <c r="B4" s="3"/>
      <c r="C4" s="90"/>
      <c r="F4" s="90"/>
      <c r="H4" s="90"/>
      <c r="I4" t="s">
        <v>147</v>
      </c>
    </row>
    <row r="5" spans="1:17" ht="22.9" customHeight="1" thickBot="1" x14ac:dyDescent="0.3">
      <c r="A5" s="90"/>
      <c r="B5" s="150" t="s">
        <v>111</v>
      </c>
      <c r="C5" s="151"/>
      <c r="D5" s="151"/>
      <c r="E5" s="151"/>
      <c r="F5" s="152"/>
      <c r="J5" s="153" t="s">
        <v>127</v>
      </c>
      <c r="K5" s="154"/>
      <c r="L5" s="154"/>
      <c r="M5" s="154"/>
      <c r="N5" s="155"/>
    </row>
    <row r="6" spans="1:17" ht="93.75" customHeight="1" x14ac:dyDescent="0.25">
      <c r="A6" s="40" t="s">
        <v>112</v>
      </c>
      <c r="B6" s="99" t="s">
        <v>53</v>
      </c>
      <c r="C6" s="19" t="s">
        <v>172</v>
      </c>
      <c r="D6" s="19" t="s">
        <v>195</v>
      </c>
      <c r="E6" s="91" t="s">
        <v>178</v>
      </c>
      <c r="F6" s="20" t="s">
        <v>140</v>
      </c>
      <c r="I6" s="57" t="s">
        <v>112</v>
      </c>
      <c r="J6" s="58" t="s">
        <v>53</v>
      </c>
      <c r="K6" s="59" t="s">
        <v>173</v>
      </c>
      <c r="L6" s="59" t="s">
        <v>174</v>
      </c>
      <c r="M6" s="59" t="s">
        <v>178</v>
      </c>
      <c r="N6" s="60" t="s">
        <v>54</v>
      </c>
    </row>
    <row r="7" spans="1:17" ht="31.5" customHeight="1" x14ac:dyDescent="0.25">
      <c r="A7" s="61">
        <v>1</v>
      </c>
      <c r="B7" s="66" t="s">
        <v>115</v>
      </c>
      <c r="C7" s="100">
        <v>142364.62951</v>
      </c>
      <c r="D7" s="92">
        <v>136681.2916</v>
      </c>
      <c r="E7" s="96">
        <f t="shared" ref="E7:E26" si="0">(C7/D7)-1</f>
        <v>4.1580949693044822E-2</v>
      </c>
      <c r="F7" s="31">
        <f t="shared" ref="F7:F26" si="1">C7/$C$30</f>
        <v>0.1196581844905814</v>
      </c>
      <c r="I7" s="61">
        <v>1</v>
      </c>
      <c r="J7" s="66" t="s">
        <v>117</v>
      </c>
      <c r="K7" s="100">
        <v>82992.087180000002</v>
      </c>
      <c r="L7" s="92">
        <v>96588.535929999998</v>
      </c>
      <c r="M7" s="96">
        <f t="shared" ref="M7:M26" si="2">(K7/L7)-1</f>
        <v>-0.14076669264200947</v>
      </c>
      <c r="N7" s="31">
        <f t="shared" ref="N7:N26" si="3">K7/$K$30</f>
        <v>0.13514760149079091</v>
      </c>
    </row>
    <row r="8" spans="1:17" ht="38.25" x14ac:dyDescent="0.25">
      <c r="A8" s="61">
        <v>2</v>
      </c>
      <c r="B8" s="66" t="s">
        <v>117</v>
      </c>
      <c r="C8" s="100">
        <v>131963.22890000005</v>
      </c>
      <c r="D8" s="92">
        <v>116181.79822000003</v>
      </c>
      <c r="E8" s="96">
        <f t="shared" si="0"/>
        <v>0.13583393372958952</v>
      </c>
      <c r="F8" s="31">
        <f t="shared" si="1"/>
        <v>0.11091575515658453</v>
      </c>
      <c r="I8" s="61">
        <v>2</v>
      </c>
      <c r="J8" s="66" t="s">
        <v>115</v>
      </c>
      <c r="K8" s="100">
        <v>80825.092183000001</v>
      </c>
      <c r="L8" s="92">
        <v>91022.683791999996</v>
      </c>
      <c r="M8" s="96">
        <f t="shared" si="2"/>
        <v>-0.11203351938405781</v>
      </c>
      <c r="N8" s="31">
        <f t="shared" si="3"/>
        <v>0.13161878101840169</v>
      </c>
    </row>
    <row r="9" spans="1:17" ht="25.5" x14ac:dyDescent="0.25">
      <c r="A9" s="61">
        <v>3</v>
      </c>
      <c r="B9" s="66" t="s">
        <v>148</v>
      </c>
      <c r="C9" s="100">
        <v>128186.76148999998</v>
      </c>
      <c r="D9" s="92">
        <v>121158.30489</v>
      </c>
      <c r="E9" s="96">
        <f t="shared" si="0"/>
        <v>5.8010522732066416E-2</v>
      </c>
      <c r="F9" s="31">
        <f t="shared" si="1"/>
        <v>0.10774161537464723</v>
      </c>
      <c r="I9" s="61">
        <v>3</v>
      </c>
      <c r="J9" s="66" t="s">
        <v>116</v>
      </c>
      <c r="K9" s="100">
        <v>56337.784488999998</v>
      </c>
      <c r="L9" s="92">
        <v>63518.064342999998</v>
      </c>
      <c r="M9" s="96">
        <f t="shared" si="2"/>
        <v>-0.11304311502986319</v>
      </c>
      <c r="N9" s="31">
        <f t="shared" si="3"/>
        <v>9.1742679401227128E-2</v>
      </c>
    </row>
    <row r="10" spans="1:17" ht="25.5" x14ac:dyDescent="0.25">
      <c r="A10" s="61">
        <v>4</v>
      </c>
      <c r="B10" s="66" t="s">
        <v>116</v>
      </c>
      <c r="C10" s="100">
        <v>99394.182009999975</v>
      </c>
      <c r="D10" s="92">
        <v>104354.40319000003</v>
      </c>
      <c r="E10" s="96">
        <f t="shared" si="0"/>
        <v>-4.7532456977104065E-2</v>
      </c>
      <c r="F10" s="31">
        <f t="shared" si="1"/>
        <v>8.3541308042441753E-2</v>
      </c>
      <c r="I10" s="61">
        <v>4</v>
      </c>
      <c r="J10" s="66" t="s">
        <v>122</v>
      </c>
      <c r="K10" s="100">
        <v>27724.451130000001</v>
      </c>
      <c r="L10" s="92">
        <v>28217.283454</v>
      </c>
      <c r="M10" s="96">
        <f t="shared" si="2"/>
        <v>-1.7465619070078708E-2</v>
      </c>
      <c r="N10" s="31">
        <f t="shared" si="3"/>
        <v>4.5147594188607171E-2</v>
      </c>
    </row>
    <row r="11" spans="1:17" ht="38.25" x14ac:dyDescent="0.25">
      <c r="A11" s="61">
        <v>5</v>
      </c>
      <c r="B11" s="66" t="s">
        <v>119</v>
      </c>
      <c r="C11" s="100">
        <v>61380.275519999996</v>
      </c>
      <c r="D11" s="92">
        <v>47914.008369999989</v>
      </c>
      <c r="E11" s="96">
        <f t="shared" si="0"/>
        <v>0.28105073251253043</v>
      </c>
      <c r="F11" s="31">
        <f t="shared" si="1"/>
        <v>5.1590429150373845E-2</v>
      </c>
      <c r="I11" s="61">
        <v>5</v>
      </c>
      <c r="J11" s="66" t="s">
        <v>148</v>
      </c>
      <c r="K11" s="100">
        <v>25068.564596</v>
      </c>
      <c r="L11" s="92">
        <v>32672.146701000001</v>
      </c>
      <c r="M11" s="96">
        <f t="shared" si="2"/>
        <v>-0.23272367667127536</v>
      </c>
      <c r="N11" s="31">
        <f t="shared" si="3"/>
        <v>4.0822643375847165E-2</v>
      </c>
    </row>
    <row r="12" spans="1:17" ht="31.5" customHeight="1" x14ac:dyDescent="0.25">
      <c r="A12" s="61">
        <v>6</v>
      </c>
      <c r="B12" s="69" t="s">
        <v>118</v>
      </c>
      <c r="C12" s="100">
        <v>44104.790169999993</v>
      </c>
      <c r="D12" s="92">
        <v>37862.838800000005</v>
      </c>
      <c r="E12" s="96">
        <f t="shared" si="0"/>
        <v>0.16485693011481195</v>
      </c>
      <c r="F12" s="31">
        <f t="shared" si="1"/>
        <v>3.7070297146451936E-2</v>
      </c>
      <c r="I12" s="61">
        <v>6</v>
      </c>
      <c r="J12" s="69" t="s">
        <v>123</v>
      </c>
      <c r="K12" s="100">
        <v>22296.223349</v>
      </c>
      <c r="L12" s="92">
        <v>28493.305810000002</v>
      </c>
      <c r="M12" s="96">
        <f t="shared" si="2"/>
        <v>-0.21749257535519362</v>
      </c>
      <c r="N12" s="31">
        <f t="shared" si="3"/>
        <v>3.6308053096494243E-2</v>
      </c>
    </row>
    <row r="13" spans="1:17" ht="38.25" x14ac:dyDescent="0.25">
      <c r="A13" s="61">
        <v>7</v>
      </c>
      <c r="B13" s="66" t="s">
        <v>120</v>
      </c>
      <c r="C13" s="100">
        <v>42035.203679999999</v>
      </c>
      <c r="D13" s="92">
        <v>26087.880660000003</v>
      </c>
      <c r="E13" s="96">
        <f t="shared" si="0"/>
        <v>0.61129239388355883</v>
      </c>
      <c r="F13" s="31">
        <f t="shared" si="1"/>
        <v>3.5330799330934221E-2</v>
      </c>
      <c r="I13" s="61">
        <v>7</v>
      </c>
      <c r="J13" s="66" t="s">
        <v>134</v>
      </c>
      <c r="K13" s="100">
        <v>17690.501087000001</v>
      </c>
      <c r="L13" s="92">
        <v>20303.004293999998</v>
      </c>
      <c r="M13" s="96">
        <f t="shared" si="2"/>
        <v>-0.12867569592998862</v>
      </c>
      <c r="N13" s="31">
        <f t="shared" si="3"/>
        <v>2.8807912565120275E-2</v>
      </c>
    </row>
    <row r="14" spans="1:17" ht="31.5" customHeight="1" x14ac:dyDescent="0.25">
      <c r="A14" s="61">
        <v>8</v>
      </c>
      <c r="B14" s="66" t="s">
        <v>122</v>
      </c>
      <c r="C14" s="100">
        <v>36840.751429999997</v>
      </c>
      <c r="D14" s="92">
        <v>50491.151959999996</v>
      </c>
      <c r="E14" s="96">
        <f t="shared" si="0"/>
        <v>-0.27035232907369777</v>
      </c>
      <c r="F14" s="31">
        <f t="shared" si="1"/>
        <v>3.0964836185472192E-2</v>
      </c>
      <c r="I14" s="61">
        <v>8</v>
      </c>
      <c r="J14" s="66" t="s">
        <v>119</v>
      </c>
      <c r="K14" s="100">
        <v>13542.719141</v>
      </c>
      <c r="L14" s="92">
        <v>14936.460416</v>
      </c>
      <c r="M14" s="96">
        <f t="shared" si="2"/>
        <v>-9.3311349287748202E-2</v>
      </c>
      <c r="N14" s="31">
        <f t="shared" si="3"/>
        <v>2.2053500180082758E-2</v>
      </c>
    </row>
    <row r="15" spans="1:17" ht="25.5" x14ac:dyDescent="0.25">
      <c r="A15" s="61">
        <v>9</v>
      </c>
      <c r="B15" s="66" t="s">
        <v>121</v>
      </c>
      <c r="C15" s="100">
        <v>35546.167130000009</v>
      </c>
      <c r="D15" s="92">
        <v>31680.578540000002</v>
      </c>
      <c r="E15" s="96">
        <f t="shared" si="0"/>
        <v>0.12201761357101804</v>
      </c>
      <c r="F15" s="31">
        <f t="shared" si="1"/>
        <v>2.9876731594176024E-2</v>
      </c>
      <c r="I15" s="61">
        <v>9</v>
      </c>
      <c r="J15" s="66" t="s">
        <v>124</v>
      </c>
      <c r="K15" s="100">
        <v>13060.527107</v>
      </c>
      <c r="L15" s="92">
        <v>13589.584797</v>
      </c>
      <c r="M15" s="96">
        <f t="shared" si="2"/>
        <v>-3.8931115107857628E-2</v>
      </c>
      <c r="N15" s="31">
        <f t="shared" si="3"/>
        <v>2.1268279575716875E-2</v>
      </c>
      <c r="Q15" s="1"/>
    </row>
    <row r="16" spans="1:17" ht="38.25" x14ac:dyDescent="0.25">
      <c r="A16" s="61">
        <v>10</v>
      </c>
      <c r="B16" s="66" t="s">
        <v>134</v>
      </c>
      <c r="C16" s="100">
        <v>31624.92888000001</v>
      </c>
      <c r="D16" s="92">
        <v>31194.721590000005</v>
      </c>
      <c r="E16" s="96">
        <f t="shared" si="0"/>
        <v>1.3791028355832902E-2</v>
      </c>
      <c r="F16" s="31">
        <f t="shared" si="1"/>
        <v>2.6580911195773861E-2</v>
      </c>
      <c r="I16" s="61">
        <v>10</v>
      </c>
      <c r="J16" s="66" t="s">
        <v>118</v>
      </c>
      <c r="K16" s="100">
        <v>11822.50546</v>
      </c>
      <c r="L16" s="92">
        <v>9711.2310899999993</v>
      </c>
      <c r="M16" s="96">
        <f t="shared" si="2"/>
        <v>0.21740542990209089</v>
      </c>
      <c r="N16" s="31">
        <f t="shared" si="3"/>
        <v>1.9252236096501309E-2</v>
      </c>
    </row>
    <row r="17" spans="1:17" ht="25.5" x14ac:dyDescent="0.25">
      <c r="A17" s="61">
        <v>11</v>
      </c>
      <c r="B17" s="69" t="s">
        <v>124</v>
      </c>
      <c r="C17" s="100">
        <v>19966.253279999994</v>
      </c>
      <c r="D17" s="92">
        <v>21529.029150000009</v>
      </c>
      <c r="E17" s="96">
        <f t="shared" si="0"/>
        <v>-7.2589240281650813E-2</v>
      </c>
      <c r="F17" s="31">
        <f t="shared" si="1"/>
        <v>1.6781735932492263E-2</v>
      </c>
      <c r="I17" s="61">
        <v>11</v>
      </c>
      <c r="J17" s="69" t="s">
        <v>121</v>
      </c>
      <c r="K17" s="100">
        <v>10733.831069</v>
      </c>
      <c r="L17" s="92">
        <v>11010.350049999999</v>
      </c>
      <c r="M17" s="96">
        <f t="shared" si="2"/>
        <v>-2.5114458645209004E-2</v>
      </c>
      <c r="N17" s="31">
        <f t="shared" si="3"/>
        <v>1.7479395603539779E-2</v>
      </c>
    </row>
    <row r="18" spans="1:17" ht="62.25" customHeight="1" x14ac:dyDescent="0.25">
      <c r="A18" s="61">
        <v>12</v>
      </c>
      <c r="B18" s="66" t="s">
        <v>149</v>
      </c>
      <c r="C18" s="100">
        <v>19467.657990000003</v>
      </c>
      <c r="D18" s="92">
        <v>25061.473300000005</v>
      </c>
      <c r="E18" s="96">
        <f t="shared" si="0"/>
        <v>-0.22320376950863463</v>
      </c>
      <c r="F18" s="31">
        <f t="shared" si="1"/>
        <v>1.6362664092792339E-2</v>
      </c>
      <c r="I18" s="61">
        <v>12</v>
      </c>
      <c r="J18" s="66" t="s">
        <v>149</v>
      </c>
      <c r="K18" s="100">
        <v>10341.281666000001</v>
      </c>
      <c r="L18" s="92">
        <v>11522.68548</v>
      </c>
      <c r="M18" s="96">
        <f t="shared" si="2"/>
        <v>-0.10252851351801362</v>
      </c>
      <c r="N18" s="31">
        <f t="shared" si="3"/>
        <v>1.684015260960196E-2</v>
      </c>
    </row>
    <row r="19" spans="1:17" ht="89.25" x14ac:dyDescent="0.25">
      <c r="A19" s="61">
        <v>13</v>
      </c>
      <c r="B19" s="69" t="s">
        <v>150</v>
      </c>
      <c r="C19" s="100">
        <v>18502.214810000001</v>
      </c>
      <c r="D19" s="92">
        <v>14614.39675</v>
      </c>
      <c r="E19" s="96">
        <f t="shared" si="0"/>
        <v>0.26602658505216792</v>
      </c>
      <c r="F19" s="31">
        <f t="shared" si="1"/>
        <v>1.5551204262178308E-2</v>
      </c>
      <c r="I19" s="61">
        <v>13</v>
      </c>
      <c r="J19" s="69" t="s">
        <v>144</v>
      </c>
      <c r="K19" s="100">
        <v>9083.9475700000003</v>
      </c>
      <c r="L19" s="92">
        <v>9692.2100699999992</v>
      </c>
      <c r="M19" s="96">
        <f t="shared" si="2"/>
        <v>-6.275787416976597E-2</v>
      </c>
      <c r="N19" s="31">
        <f t="shared" si="3"/>
        <v>1.4792659973605913E-2</v>
      </c>
    </row>
    <row r="20" spans="1:17" ht="25.5" x14ac:dyDescent="0.25">
      <c r="A20" s="61">
        <v>14</v>
      </c>
      <c r="B20" s="66" t="s">
        <v>123</v>
      </c>
      <c r="C20" s="100">
        <v>18248.788549999997</v>
      </c>
      <c r="D20" s="92">
        <v>18892.24192</v>
      </c>
      <c r="E20" s="96">
        <f t="shared" si="0"/>
        <v>-3.4059132458960306E-2</v>
      </c>
      <c r="F20" s="31">
        <f t="shared" si="1"/>
        <v>1.5338198220732398E-2</v>
      </c>
      <c r="I20" s="61">
        <v>14</v>
      </c>
      <c r="J20" s="66" t="s">
        <v>191</v>
      </c>
      <c r="K20" s="100">
        <v>8971.8269899999996</v>
      </c>
      <c r="L20" s="92">
        <v>10003.10175</v>
      </c>
      <c r="M20" s="96">
        <f t="shared" si="2"/>
        <v>-0.10309549835379817</v>
      </c>
      <c r="N20" s="31">
        <f t="shared" si="3"/>
        <v>1.4610078380834403E-2</v>
      </c>
    </row>
    <row r="21" spans="1:17" ht="92.25" customHeight="1" x14ac:dyDescent="0.25">
      <c r="A21" s="61">
        <v>15</v>
      </c>
      <c r="B21" s="66" t="s">
        <v>137</v>
      </c>
      <c r="C21" s="100">
        <v>14736.648619999998</v>
      </c>
      <c r="D21" s="92">
        <v>12140.356479999997</v>
      </c>
      <c r="E21" s="96">
        <f t="shared" si="0"/>
        <v>0.21385633480179345</v>
      </c>
      <c r="F21" s="31">
        <f t="shared" si="1"/>
        <v>1.238622701027694E-2</v>
      </c>
      <c r="I21" s="61">
        <v>15</v>
      </c>
      <c r="J21" s="66" t="s">
        <v>192</v>
      </c>
      <c r="K21" s="100">
        <v>7312.5552600000001</v>
      </c>
      <c r="L21" s="92">
        <v>6905.1210899999996</v>
      </c>
      <c r="M21" s="96">
        <f t="shared" si="2"/>
        <v>5.9004637962112971E-2</v>
      </c>
      <c r="N21" s="31">
        <f t="shared" si="3"/>
        <v>1.1908054583739013E-2</v>
      </c>
    </row>
    <row r="22" spans="1:17" ht="38.25" x14ac:dyDescent="0.25">
      <c r="A22" s="61">
        <v>16</v>
      </c>
      <c r="B22" s="69" t="s">
        <v>156</v>
      </c>
      <c r="C22" s="100">
        <v>11343.915220000001</v>
      </c>
      <c r="D22" s="92">
        <v>8974.9470399999991</v>
      </c>
      <c r="E22" s="96">
        <f t="shared" si="0"/>
        <v>0.26395344389686803</v>
      </c>
      <c r="F22" s="31">
        <f t="shared" si="1"/>
        <v>9.5346175866311521E-3</v>
      </c>
      <c r="I22" s="61">
        <v>16</v>
      </c>
      <c r="J22" s="69" t="s">
        <v>142</v>
      </c>
      <c r="K22" s="100">
        <v>6433.9946680000003</v>
      </c>
      <c r="L22" s="92">
        <v>6460.9422560000003</v>
      </c>
      <c r="M22" s="96">
        <f t="shared" si="2"/>
        <v>-4.1708448910798834E-3</v>
      </c>
      <c r="N22" s="31">
        <f t="shared" si="3"/>
        <v>1.0477371722183715E-2</v>
      </c>
    </row>
    <row r="23" spans="1:17" ht="54.75" customHeight="1" x14ac:dyDescent="0.25">
      <c r="A23" s="61">
        <v>17</v>
      </c>
      <c r="B23" s="66" t="s">
        <v>144</v>
      </c>
      <c r="C23" s="100">
        <v>10249.439700000001</v>
      </c>
      <c r="D23" s="92">
        <v>11576.059149999999</v>
      </c>
      <c r="E23" s="96">
        <f t="shared" si="0"/>
        <v>-0.114600265324318</v>
      </c>
      <c r="F23" s="31">
        <f t="shared" si="1"/>
        <v>8.6147054276676377E-3</v>
      </c>
      <c r="I23" s="61">
        <v>17</v>
      </c>
      <c r="J23" s="66" t="s">
        <v>120</v>
      </c>
      <c r="K23" s="100">
        <v>5889.2610500000001</v>
      </c>
      <c r="L23" s="92">
        <v>3099.4153099999999</v>
      </c>
      <c r="M23" s="96">
        <f t="shared" si="2"/>
        <v>0.90012001005441267</v>
      </c>
      <c r="N23" s="31">
        <f t="shared" si="3"/>
        <v>9.5903059256044702E-3</v>
      </c>
    </row>
    <row r="24" spans="1:17" x14ac:dyDescent="0.25">
      <c r="A24" s="61">
        <v>18</v>
      </c>
      <c r="B24" s="66" t="s">
        <v>190</v>
      </c>
      <c r="C24" s="100">
        <v>9959.0920500000011</v>
      </c>
      <c r="D24" s="92">
        <v>10284.38717</v>
      </c>
      <c r="E24" s="96">
        <f t="shared" si="0"/>
        <v>-3.1629995509007913E-2</v>
      </c>
      <c r="F24" s="31">
        <f t="shared" si="1"/>
        <v>8.3706667729140961E-3</v>
      </c>
      <c r="I24" s="61">
        <v>18</v>
      </c>
      <c r="J24" s="66" t="s">
        <v>193</v>
      </c>
      <c r="K24" s="100">
        <v>5593.4089999999997</v>
      </c>
      <c r="L24" s="92">
        <v>5598.0959999999995</v>
      </c>
      <c r="M24" s="96">
        <f t="shared" si="2"/>
        <v>-8.3724895035741653E-4</v>
      </c>
      <c r="N24" s="31">
        <f t="shared" si="3"/>
        <v>9.1085287307869252E-3</v>
      </c>
    </row>
    <row r="25" spans="1:17" ht="36.75" customHeight="1" x14ac:dyDescent="0.25">
      <c r="A25" s="61">
        <v>19</v>
      </c>
      <c r="B25" s="66" t="s">
        <v>191</v>
      </c>
      <c r="C25" s="100">
        <v>9923.0495300000002</v>
      </c>
      <c r="D25" s="92">
        <v>11345.601559999999</v>
      </c>
      <c r="E25" s="96">
        <f t="shared" si="0"/>
        <v>-0.12538357023001245</v>
      </c>
      <c r="F25" s="31">
        <f t="shared" si="1"/>
        <v>8.3403728542454664E-3</v>
      </c>
      <c r="I25" s="61">
        <v>19</v>
      </c>
      <c r="J25" s="66" t="s">
        <v>154</v>
      </c>
      <c r="K25" s="100">
        <v>5500.1247100000001</v>
      </c>
      <c r="L25" s="92">
        <v>5429.18498</v>
      </c>
      <c r="M25" s="96">
        <f t="shared" si="2"/>
        <v>1.3066368204680323E-2</v>
      </c>
      <c r="N25" s="31">
        <f t="shared" si="3"/>
        <v>8.9566208986230234E-3</v>
      </c>
    </row>
    <row r="26" spans="1:17" ht="89.25" x14ac:dyDescent="0.25">
      <c r="A26" s="61">
        <v>20</v>
      </c>
      <c r="B26" s="69" t="s">
        <v>192</v>
      </c>
      <c r="C26" s="100">
        <v>9056.6758900000004</v>
      </c>
      <c r="D26" s="92">
        <v>8562.8641700000007</v>
      </c>
      <c r="E26" s="96">
        <f t="shared" si="0"/>
        <v>5.7668989043417218E-2</v>
      </c>
      <c r="F26" s="31">
        <f t="shared" si="1"/>
        <v>7.6121814684376975E-3</v>
      </c>
      <c r="I26" s="61">
        <v>20</v>
      </c>
      <c r="J26" s="69" t="s">
        <v>150</v>
      </c>
      <c r="K26" s="100">
        <v>5235.4990470000002</v>
      </c>
      <c r="L26" s="92">
        <v>7372.8756039999998</v>
      </c>
      <c r="M26" s="96">
        <f t="shared" si="2"/>
        <v>-0.28989727642229723</v>
      </c>
      <c r="N26" s="31">
        <f t="shared" si="3"/>
        <v>8.5256939890515897E-3</v>
      </c>
    </row>
    <row r="27" spans="1:17" ht="13.15" customHeight="1" x14ac:dyDescent="0.25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  <c r="P27" s="16"/>
      <c r="Q27" s="16"/>
    </row>
    <row r="28" spans="1:17" x14ac:dyDescent="0.25">
      <c r="A28" s="62"/>
      <c r="B28" s="33" t="s">
        <v>135</v>
      </c>
      <c r="C28" s="103">
        <f>SUM(C7:C26)</f>
        <v>894894.65435999981</v>
      </c>
      <c r="D28" s="93">
        <f>SUM(D7:D27)</f>
        <v>846588.33450999984</v>
      </c>
      <c r="E28" s="96">
        <f t="shared" ref="E28:E31" si="4">(C28/D28)-1</f>
        <v>5.7059987577031013E-2</v>
      </c>
      <c r="F28" s="37">
        <f>C28/$C$30</f>
        <v>0.75216344129580515</v>
      </c>
      <c r="I28" s="62"/>
      <c r="J28" s="33" t="s">
        <v>135</v>
      </c>
      <c r="K28" s="103">
        <f>SUM(K7:K26)</f>
        <v>426456.18675200007</v>
      </c>
      <c r="L28" s="93">
        <f>SUM(L7:L26)</f>
        <v>476146.28321699996</v>
      </c>
      <c r="M28" s="96">
        <f t="shared" ref="M28" si="5">(K28/L28)-1</f>
        <v>-0.10435888762856105</v>
      </c>
      <c r="N28" s="37">
        <f>K28/$K$30</f>
        <v>0.69445814340636047</v>
      </c>
      <c r="P28" s="16"/>
      <c r="Q28" s="16"/>
    </row>
    <row r="29" spans="1:17" x14ac:dyDescent="0.25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  <c r="P29" s="16"/>
      <c r="Q29" s="16"/>
    </row>
    <row r="30" spans="1:17" x14ac:dyDescent="0.25">
      <c r="A30" s="104" t="s">
        <v>113</v>
      </c>
      <c r="B30" s="105"/>
      <c r="C30" s="102">
        <f>'Ranking capítulos'!D31</f>
        <v>1189760.9019900004</v>
      </c>
      <c r="D30" s="94">
        <f>'Ranking capítulos'!C31</f>
        <v>1129145.0257899999</v>
      </c>
      <c r="E30" s="97">
        <f t="shared" si="4"/>
        <v>5.3682985635606029E-2</v>
      </c>
      <c r="F30" s="35">
        <f>C30/$C$30</f>
        <v>1</v>
      </c>
      <c r="I30" s="104" t="s">
        <v>113</v>
      </c>
      <c r="J30" s="105"/>
      <c r="K30" s="102">
        <f>'Export-Import Provincias'!I16</f>
        <v>614084.79517599999</v>
      </c>
      <c r="L30" s="94">
        <f>'Export-Import Provincias'!G16</f>
        <v>685011.867234</v>
      </c>
      <c r="M30" s="97">
        <f>(K30/L30)-1</f>
        <v>-0.10354137709233491</v>
      </c>
      <c r="N30" s="35">
        <f>K30/K30</f>
        <v>1</v>
      </c>
      <c r="P30" s="16"/>
      <c r="Q30" s="16"/>
    </row>
    <row r="31" spans="1:17" ht="15.75" thickBot="1" x14ac:dyDescent="0.3">
      <c r="A31" s="106" t="s">
        <v>114</v>
      </c>
      <c r="B31" s="107"/>
      <c r="C31" s="101">
        <f>'Ranking capítulos'!D32</f>
        <v>3205824.8784100008</v>
      </c>
      <c r="D31" s="95">
        <f>'Ranking capítulos'!C32</f>
        <v>3017252.3589999997</v>
      </c>
      <c r="E31" s="98">
        <f t="shared" si="4"/>
        <v>6.2498093289253154E-2</v>
      </c>
      <c r="F31" s="10">
        <f>C30/C31</f>
        <v>0.37112473298294707</v>
      </c>
      <c r="I31" s="106" t="s">
        <v>114</v>
      </c>
      <c r="J31" s="107"/>
      <c r="K31" s="101">
        <v>2910701.4669050002</v>
      </c>
      <c r="L31" s="95">
        <v>2746044.7890929999</v>
      </c>
      <c r="M31" s="98">
        <f>(K31/L31)-1</f>
        <v>5.9961395555527375E-2</v>
      </c>
      <c r="N31" s="10">
        <f>K30/K31</f>
        <v>0.21097484649601222</v>
      </c>
      <c r="P31" s="16"/>
      <c r="Q31" s="16"/>
    </row>
    <row r="32" spans="1:17" x14ac:dyDescent="0.25">
      <c r="B32" s="3" t="s">
        <v>38</v>
      </c>
      <c r="P32" s="16"/>
      <c r="Q32" s="16"/>
    </row>
    <row r="33" spans="1:657" x14ac:dyDescent="0.25">
      <c r="B33" s="90" t="s">
        <v>145</v>
      </c>
      <c r="E33" s="110"/>
      <c r="F33" s="109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  <c r="IW33" s="90"/>
      <c r="IX33" s="90"/>
      <c r="IY33" s="90"/>
      <c r="IZ33" s="90"/>
      <c r="JA33" s="90"/>
      <c r="JB33" s="90"/>
      <c r="JC33" s="90"/>
      <c r="JD33" s="90"/>
      <c r="JE33" s="90"/>
      <c r="JF33" s="90"/>
      <c r="JG33" s="90"/>
      <c r="JH33" s="90"/>
      <c r="JI33" s="90"/>
      <c r="JJ33" s="90"/>
      <c r="JK33" s="90"/>
      <c r="JL33" s="90"/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0"/>
      <c r="KF33" s="90"/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0"/>
      <c r="KZ33" s="90"/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0"/>
      <c r="LT33" s="90"/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0"/>
      <c r="MN33" s="90"/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0"/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0"/>
      <c r="SQ33" s="90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0"/>
      <c r="TH33" s="90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0"/>
      <c r="TY33" s="90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0"/>
      <c r="UP33" s="90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0"/>
      <c r="VG33" s="90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0"/>
      <c r="VX33" s="90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0"/>
      <c r="WO33" s="90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  <c r="XD33" s="90"/>
      <c r="XE33" s="90"/>
      <c r="XF33" s="90"/>
      <c r="XG33" s="90"/>
      <c r="XH33" s="90"/>
      <c r="XI33" s="90"/>
      <c r="XJ33" s="90"/>
      <c r="XK33" s="90"/>
      <c r="XL33" s="90"/>
      <c r="XM33" s="90"/>
      <c r="XN33" s="90"/>
      <c r="XO33" s="90"/>
      <c r="XP33" s="90"/>
      <c r="XQ33" s="90"/>
      <c r="XR33" s="90"/>
      <c r="XS33" s="90"/>
      <c r="XT33" s="90"/>
      <c r="XU33" s="90"/>
      <c r="XV33" s="90"/>
      <c r="XW33" s="90"/>
      <c r="XX33" s="90"/>
      <c r="XY33" s="90"/>
      <c r="XZ33" s="90"/>
      <c r="YA33" s="90"/>
      <c r="YB33" s="90"/>
      <c r="YC33" s="90"/>
      <c r="YD33" s="90"/>
      <c r="YE33" s="90"/>
      <c r="YF33" s="90"/>
      <c r="YG33" s="90"/>
    </row>
    <row r="34" spans="1:657" x14ac:dyDescent="0.25">
      <c r="A34" s="90"/>
      <c r="B34" s="90" t="s">
        <v>49</v>
      </c>
      <c r="C34" s="90"/>
      <c r="F34" s="90"/>
      <c r="H34" s="90"/>
      <c r="I34" s="90"/>
      <c r="J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  <c r="XZ34" s="90"/>
      <c r="YA34" s="90"/>
      <c r="YB34" s="90"/>
      <c r="YC34" s="90"/>
      <c r="YD34" s="90"/>
      <c r="YE34" s="90"/>
      <c r="YF34" s="90"/>
      <c r="YG34" s="90"/>
    </row>
    <row r="35" spans="1:657" s="70" customFormat="1" x14ac:dyDescent="0.25">
      <c r="A35" s="90"/>
      <c r="B35" s="90" t="s">
        <v>50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/>
      <c r="P35" s="118"/>
      <c r="Q35"/>
      <c r="R35"/>
      <c r="S35"/>
      <c r="T35"/>
      <c r="U35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</row>
    <row r="36" spans="1:657" s="70" customFormat="1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/>
      <c r="L36" s="90"/>
      <c r="M36" s="90"/>
      <c r="N36"/>
      <c r="O36"/>
      <c r="P36"/>
      <c r="Q36"/>
      <c r="R36"/>
      <c r="S36"/>
      <c r="T36"/>
      <c r="U36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</row>
    <row r="37" spans="1:657" s="70" customFormat="1" x14ac:dyDescent="0.25">
      <c r="A37"/>
      <c r="B37" s="3"/>
      <c r="C37"/>
      <c r="D37" s="90"/>
      <c r="E37" s="90"/>
      <c r="F37"/>
      <c r="G37" s="90"/>
      <c r="H37"/>
      <c r="I37"/>
      <c r="J37"/>
      <c r="K37"/>
      <c r="L37" s="90"/>
      <c r="M37" s="90"/>
      <c r="N37"/>
      <c r="O37"/>
      <c r="P37"/>
      <c r="Q37"/>
      <c r="R37"/>
      <c r="S37"/>
      <c r="T37"/>
      <c r="U37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</row>
    <row r="38" spans="1:657" s="70" customFormat="1" x14ac:dyDescent="0.25">
      <c r="A38"/>
      <c r="B38" s="3"/>
      <c r="C38"/>
      <c r="D38" s="90"/>
      <c r="E38" s="90"/>
      <c r="F38"/>
      <c r="G38" s="90"/>
      <c r="H38"/>
      <c r="I38"/>
      <c r="J38"/>
      <c r="K38"/>
      <c r="L38" s="90"/>
      <c r="M38" s="90"/>
      <c r="N38"/>
      <c r="O38"/>
      <c r="P38"/>
      <c r="Q38"/>
      <c r="R38"/>
      <c r="S38"/>
      <c r="T38"/>
      <c r="U38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</row>
    <row r="39" spans="1:657" s="70" customFormat="1" x14ac:dyDescent="0.25">
      <c r="A39"/>
      <c r="B39" s="3"/>
      <c r="C39"/>
      <c r="D39" s="90"/>
      <c r="E39" s="90"/>
      <c r="F39"/>
      <c r="G39" s="90"/>
      <c r="H39"/>
      <c r="I39"/>
      <c r="J39"/>
      <c r="K39"/>
      <c r="L39" s="90"/>
      <c r="M39" s="90"/>
      <c r="N39"/>
      <c r="O39"/>
      <c r="P39"/>
      <c r="Q39"/>
      <c r="R39"/>
      <c r="S39"/>
      <c r="T39"/>
      <c r="U3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</row>
    <row r="40" spans="1:657" s="70" customFormat="1" x14ac:dyDescent="0.25">
      <c r="A40"/>
      <c r="B40" s="3"/>
      <c r="C40"/>
      <c r="D40" s="90"/>
      <c r="E40" s="90"/>
      <c r="F40"/>
      <c r="G40" s="90"/>
      <c r="H40"/>
      <c r="I40"/>
      <c r="J40"/>
      <c r="K40"/>
      <c r="L40" s="90"/>
      <c r="M40" s="90"/>
      <c r="N40"/>
      <c r="O40"/>
      <c r="P40"/>
      <c r="Q40"/>
      <c r="R40"/>
      <c r="S40"/>
      <c r="T40"/>
      <c r="U4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</row>
    <row r="41" spans="1:657" s="70" customFormat="1" x14ac:dyDescent="0.25">
      <c r="A41"/>
      <c r="B41" s="3"/>
      <c r="C41"/>
      <c r="D41" s="90"/>
      <c r="E41" s="90"/>
      <c r="F41"/>
      <c r="G41" s="90"/>
      <c r="H41"/>
      <c r="I41"/>
      <c r="J41"/>
      <c r="K41"/>
      <c r="L41" s="90"/>
      <c r="M41" s="90"/>
      <c r="N41"/>
      <c r="O41"/>
      <c r="P41"/>
      <c r="Q41"/>
      <c r="R41"/>
      <c r="S41"/>
      <c r="T41"/>
      <c r="U41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</row>
    <row r="42" spans="1:657" s="70" customFormat="1" x14ac:dyDescent="0.25">
      <c r="A42"/>
      <c r="B42" s="3"/>
      <c r="C42"/>
      <c r="D42" s="90"/>
      <c r="E42" s="90"/>
      <c r="F42"/>
      <c r="G42" s="90"/>
      <c r="H42"/>
      <c r="I42"/>
      <c r="J42"/>
      <c r="K42"/>
      <c r="L42" s="90"/>
      <c r="M42" s="90"/>
      <c r="N42"/>
      <c r="O42"/>
      <c r="P42"/>
      <c r="Q42"/>
      <c r="R42"/>
      <c r="S42"/>
      <c r="T42"/>
      <c r="U42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</row>
    <row r="43" spans="1:657" s="70" customFormat="1" x14ac:dyDescent="0.25">
      <c r="A43"/>
      <c r="B43" s="3"/>
      <c r="C43"/>
      <c r="D43" s="90"/>
      <c r="E43" s="90"/>
      <c r="F43"/>
      <c r="G43" s="90"/>
      <c r="H43"/>
      <c r="I43"/>
      <c r="J43"/>
      <c r="K43"/>
      <c r="L43" s="90"/>
      <c r="M43" s="90"/>
      <c r="N43"/>
      <c r="O43"/>
      <c r="P43"/>
      <c r="Q43"/>
      <c r="R43"/>
      <c r="S43"/>
      <c r="T43"/>
      <c r="U43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</row>
    <row r="44" spans="1:657" s="70" customFormat="1" x14ac:dyDescent="0.25">
      <c r="A44"/>
      <c r="B44" s="3"/>
      <c r="C44"/>
      <c r="D44" s="90"/>
      <c r="E44" s="90"/>
      <c r="F44"/>
      <c r="G44" s="90"/>
      <c r="H44"/>
      <c r="I44"/>
      <c r="J44"/>
      <c r="K44"/>
      <c r="L44" s="90"/>
      <c r="M44" s="90"/>
      <c r="N44"/>
      <c r="O44"/>
      <c r="P44"/>
      <c r="Q44"/>
      <c r="R44"/>
      <c r="S44"/>
      <c r="T44"/>
      <c r="U44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  <c r="XZ44" s="90"/>
      <c r="YA44" s="90"/>
      <c r="YB44" s="90"/>
      <c r="YC44" s="90"/>
      <c r="YD44" s="90"/>
      <c r="YE44" s="90"/>
      <c r="YF44" s="90"/>
      <c r="YG44" s="90"/>
    </row>
    <row r="45" spans="1:657" s="70" customFormat="1" x14ac:dyDescent="0.25">
      <c r="A45"/>
      <c r="B45" s="3"/>
      <c r="C45"/>
      <c r="D45" s="90"/>
      <c r="E45" s="90"/>
      <c r="F45"/>
      <c r="G45" s="90"/>
      <c r="H45"/>
      <c r="I45"/>
      <c r="J45"/>
      <c r="K45"/>
      <c r="L45" s="90"/>
      <c r="M45" s="90"/>
      <c r="N45"/>
      <c r="O45"/>
      <c r="P45"/>
      <c r="Q45"/>
      <c r="R45"/>
      <c r="S45"/>
      <c r="T45"/>
      <c r="U45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</row>
    <row r="46" spans="1:657" s="70" customFormat="1" x14ac:dyDescent="0.25">
      <c r="A46"/>
      <c r="B46" s="3"/>
      <c r="C46"/>
      <c r="D46" s="90"/>
      <c r="E46" s="90"/>
      <c r="F46"/>
      <c r="G46" s="90"/>
      <c r="H46"/>
      <c r="I46"/>
      <c r="J46"/>
      <c r="K46"/>
      <c r="L46" s="90"/>
      <c r="M46" s="90"/>
      <c r="N46"/>
      <c r="O46"/>
      <c r="P46"/>
      <c r="Q46"/>
      <c r="R46"/>
      <c r="S46"/>
      <c r="T46"/>
      <c r="U46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</row>
    <row r="47" spans="1:657" s="70" customFormat="1" x14ac:dyDescent="0.25">
      <c r="A47"/>
      <c r="B47" s="3"/>
      <c r="C47"/>
      <c r="D47" s="90"/>
      <c r="E47" s="90"/>
      <c r="F47"/>
      <c r="G47" s="90"/>
      <c r="H47"/>
      <c r="I47"/>
      <c r="J47"/>
      <c r="K47"/>
      <c r="L47" s="90"/>
      <c r="M47" s="90"/>
      <c r="N47"/>
      <c r="O47"/>
      <c r="P47"/>
      <c r="Q47"/>
      <c r="R47"/>
      <c r="S47"/>
      <c r="T47"/>
      <c r="U47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</row>
    <row r="48" spans="1:657" s="70" customFormat="1" x14ac:dyDescent="0.25">
      <c r="A48"/>
      <c r="B48" s="3"/>
      <c r="C48"/>
      <c r="D48" s="90"/>
      <c r="E48" s="90"/>
      <c r="F48"/>
      <c r="G48" s="90"/>
      <c r="H48"/>
      <c r="I48"/>
      <c r="J48"/>
      <c r="K48"/>
      <c r="L48" s="90"/>
      <c r="M48" s="90"/>
      <c r="N48"/>
      <c r="O48"/>
      <c r="P48"/>
      <c r="Q48"/>
      <c r="R48"/>
      <c r="S48"/>
      <c r="T48"/>
      <c r="U48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</row>
    <row r="49" spans="1:657" s="70" customFormat="1" x14ac:dyDescent="0.25">
      <c r="A49"/>
      <c r="B49" s="3"/>
      <c r="C49"/>
      <c r="D49" s="90"/>
      <c r="E49" s="90"/>
      <c r="F49"/>
      <c r="G49" s="90"/>
      <c r="H49"/>
      <c r="I49"/>
      <c r="J49"/>
      <c r="K49"/>
      <c r="L49" s="90"/>
      <c r="M49" s="90"/>
      <c r="N49"/>
      <c r="O49"/>
      <c r="P49"/>
      <c r="Q49"/>
      <c r="R49"/>
      <c r="S49"/>
      <c r="T49"/>
      <c r="U4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</row>
    <row r="50" spans="1:657" s="70" customFormat="1" x14ac:dyDescent="0.25">
      <c r="A50"/>
      <c r="B50" s="3"/>
      <c r="C50"/>
      <c r="D50" s="90"/>
      <c r="E50" s="90"/>
      <c r="F50"/>
      <c r="G50" s="90"/>
      <c r="H50"/>
      <c r="I50"/>
      <c r="J50"/>
      <c r="K50"/>
      <c r="L50" s="90"/>
      <c r="M50" s="90"/>
      <c r="N50"/>
      <c r="O50"/>
      <c r="P50"/>
      <c r="Q50"/>
      <c r="R50"/>
      <c r="S50"/>
      <c r="T50"/>
      <c r="U5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</row>
    <row r="51" spans="1:657" s="70" customFormat="1" x14ac:dyDescent="0.25">
      <c r="A51"/>
      <c r="B51" s="3"/>
      <c r="C51"/>
      <c r="D51" s="90"/>
      <c r="E51" s="90"/>
      <c r="F51"/>
      <c r="G51" s="90"/>
      <c r="H51"/>
      <c r="I51"/>
      <c r="J51"/>
      <c r="K51"/>
      <c r="L51" s="90"/>
      <c r="M51" s="90"/>
      <c r="N51"/>
      <c r="O51"/>
      <c r="P51"/>
      <c r="Q51"/>
      <c r="R51"/>
      <c r="S51"/>
      <c r="T51"/>
      <c r="U51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</row>
    <row r="52" spans="1:657" s="70" customFormat="1" x14ac:dyDescent="0.25">
      <c r="A52"/>
      <c r="B52" s="3"/>
      <c r="C52"/>
      <c r="D52" s="90"/>
      <c r="E52" s="90"/>
      <c r="F52"/>
      <c r="G52" s="90"/>
      <c r="H52"/>
      <c r="I52"/>
      <c r="J52"/>
      <c r="K52"/>
      <c r="L52" s="90"/>
      <c r="M52" s="90"/>
      <c r="N52"/>
      <c r="O52"/>
      <c r="P52"/>
      <c r="Q52"/>
      <c r="R52"/>
      <c r="S52"/>
      <c r="T52"/>
      <c r="U52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  <c r="XZ52" s="90"/>
      <c r="YA52" s="90"/>
      <c r="YB52" s="90"/>
      <c r="YC52" s="90"/>
      <c r="YD52" s="90"/>
      <c r="YE52" s="90"/>
      <c r="YF52" s="90"/>
      <c r="YG52" s="90"/>
    </row>
    <row r="53" spans="1:657" s="70" customFormat="1" x14ac:dyDescent="0.25">
      <c r="A53"/>
      <c r="B53" s="3"/>
      <c r="C53"/>
      <c r="D53" s="90"/>
      <c r="E53" s="90"/>
      <c r="F53"/>
      <c r="G53" s="90"/>
      <c r="H53"/>
      <c r="I53"/>
      <c r="J53"/>
      <c r="K53"/>
      <c r="L53" s="90"/>
      <c r="M53" s="90"/>
      <c r="N53"/>
      <c r="O53"/>
      <c r="P53"/>
      <c r="Q53"/>
      <c r="R53"/>
      <c r="S53"/>
      <c r="T53"/>
      <c r="U53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  <c r="XZ53" s="90"/>
      <c r="YA53" s="90"/>
      <c r="YB53" s="90"/>
      <c r="YC53" s="90"/>
      <c r="YD53" s="90"/>
      <c r="YE53" s="90"/>
      <c r="YF53" s="90"/>
      <c r="YG53" s="90"/>
    </row>
    <row r="54" spans="1:657" s="70" customFormat="1" x14ac:dyDescent="0.25">
      <c r="A54"/>
      <c r="B54" s="3"/>
      <c r="C54"/>
      <c r="D54" s="90"/>
      <c r="E54" s="90"/>
      <c r="F54"/>
      <c r="G54" s="90"/>
      <c r="H54"/>
      <c r="I54"/>
      <c r="J54"/>
      <c r="K54"/>
      <c r="L54" s="90"/>
      <c r="M54" s="90"/>
      <c r="N54"/>
      <c r="O54"/>
      <c r="P54"/>
      <c r="Q54"/>
      <c r="R54"/>
      <c r="S54"/>
      <c r="T54"/>
      <c r="U54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</row>
    <row r="55" spans="1:657" x14ac:dyDescent="0.25">
      <c r="B55" s="3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  <c r="XZ55" s="90"/>
      <c r="YA55" s="90"/>
      <c r="YB55" s="90"/>
      <c r="YC55" s="90"/>
      <c r="YD55" s="90"/>
      <c r="YE55" s="90"/>
      <c r="YF55" s="90"/>
      <c r="YG55" s="90"/>
    </row>
    <row r="56" spans="1:657" x14ac:dyDescent="0.25"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90"/>
      <c r="SE56" s="90"/>
      <c r="SF56" s="90"/>
      <c r="SG56" s="90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90"/>
      <c r="SS56" s="90"/>
      <c r="ST56" s="90"/>
      <c r="SU56" s="90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90"/>
      <c r="TG56" s="90"/>
      <c r="TH56" s="90"/>
      <c r="TI56" s="90"/>
      <c r="TJ56" s="90"/>
      <c r="TK56" s="90"/>
      <c r="TL56" s="90"/>
      <c r="TM56" s="90"/>
      <c r="TN56" s="90"/>
      <c r="TO56" s="90"/>
      <c r="TP56" s="90"/>
      <c r="TQ56" s="90"/>
      <c r="TR56" s="90"/>
      <c r="TS56" s="90"/>
      <c r="TT56" s="90"/>
      <c r="TU56" s="90"/>
      <c r="TV56" s="90"/>
      <c r="TW56" s="90"/>
      <c r="TX56" s="90"/>
      <c r="TY56" s="90"/>
      <c r="TZ56" s="90"/>
      <c r="UA56" s="90"/>
      <c r="UB56" s="90"/>
      <c r="UC56" s="90"/>
      <c r="UD56" s="90"/>
      <c r="UE56" s="90"/>
      <c r="UF56" s="90"/>
      <c r="UG56" s="90"/>
      <c r="UH56" s="90"/>
      <c r="UI56" s="90"/>
      <c r="UJ56" s="90"/>
      <c r="UK56" s="90"/>
      <c r="UL56" s="90"/>
      <c r="UM56" s="90"/>
      <c r="UN56" s="90"/>
      <c r="UO56" s="90"/>
      <c r="UP56" s="90"/>
      <c r="UQ56" s="90"/>
      <c r="UR56" s="90"/>
      <c r="US56" s="90"/>
      <c r="UT56" s="90"/>
      <c r="UU56" s="90"/>
      <c r="UV56" s="90"/>
      <c r="UW56" s="90"/>
      <c r="UX56" s="90"/>
      <c r="UY56" s="90"/>
      <c r="UZ56" s="90"/>
      <c r="VA56" s="90"/>
      <c r="VB56" s="90"/>
      <c r="VC56" s="90"/>
      <c r="VD56" s="90"/>
      <c r="VE56" s="90"/>
      <c r="VF56" s="90"/>
      <c r="VG56" s="90"/>
      <c r="VH56" s="90"/>
      <c r="VI56" s="90"/>
      <c r="VJ56" s="90"/>
      <c r="VK56" s="90"/>
      <c r="VL56" s="90"/>
      <c r="VM56" s="90"/>
      <c r="VN56" s="90"/>
      <c r="VO56" s="90"/>
      <c r="VP56" s="90"/>
      <c r="VQ56" s="90"/>
      <c r="VR56" s="90"/>
      <c r="VS56" s="90"/>
      <c r="VT56" s="90"/>
      <c r="VU56" s="90"/>
      <c r="VV56" s="90"/>
      <c r="VW56" s="90"/>
      <c r="VX56" s="90"/>
      <c r="VY56" s="90"/>
      <c r="VZ56" s="90"/>
      <c r="WA56" s="90"/>
      <c r="WB56" s="90"/>
      <c r="WC56" s="90"/>
      <c r="WD56" s="90"/>
      <c r="WE56" s="90"/>
      <c r="WF56" s="90"/>
      <c r="WG56" s="90"/>
      <c r="WH56" s="90"/>
      <c r="WI56" s="90"/>
      <c r="WJ56" s="90"/>
      <c r="WK56" s="90"/>
      <c r="WL56" s="90"/>
      <c r="WM56" s="90"/>
      <c r="WN56" s="90"/>
      <c r="WO56" s="90"/>
      <c r="WP56" s="90"/>
      <c r="WQ56" s="90"/>
      <c r="WR56" s="90"/>
      <c r="WS56" s="90"/>
      <c r="WT56" s="90"/>
      <c r="WU56" s="90"/>
      <c r="WV56" s="90"/>
      <c r="WW56" s="90"/>
      <c r="WX56" s="90"/>
      <c r="WY56" s="90"/>
      <c r="WZ56" s="90"/>
      <c r="XA56" s="90"/>
      <c r="XB56" s="90"/>
      <c r="XC56" s="90"/>
      <c r="XD56" s="90"/>
      <c r="XE56" s="90"/>
      <c r="XF56" s="90"/>
      <c r="XG56" s="90"/>
      <c r="XH56" s="90"/>
      <c r="XI56" s="90"/>
      <c r="XJ56" s="90"/>
      <c r="XK56" s="90"/>
      <c r="XL56" s="90"/>
      <c r="XM56" s="90"/>
      <c r="XN56" s="90"/>
      <c r="XO56" s="90"/>
      <c r="XP56" s="90"/>
      <c r="XQ56" s="90"/>
      <c r="XR56" s="90"/>
      <c r="XS56" s="90"/>
      <c r="XT56" s="90"/>
      <c r="XU56" s="90"/>
      <c r="XV56" s="90"/>
      <c r="XW56" s="90"/>
      <c r="XX56" s="90"/>
      <c r="XY56" s="90"/>
      <c r="XZ56" s="90"/>
      <c r="YA56" s="90"/>
      <c r="YB56" s="90"/>
      <c r="YC56" s="90"/>
      <c r="YD56" s="90"/>
      <c r="YE56" s="90"/>
      <c r="YF56" s="90"/>
      <c r="YG56" s="90"/>
    </row>
    <row r="57" spans="1:657" x14ac:dyDescent="0.25"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0"/>
      <c r="JA57" s="90"/>
      <c r="JB57" s="90"/>
      <c r="JC57" s="90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90"/>
      <c r="JO57" s="90"/>
      <c r="JP57" s="90"/>
      <c r="JQ57" s="90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90"/>
      <c r="KC57" s="90"/>
      <c r="KD57" s="90"/>
      <c r="KE57" s="90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90"/>
      <c r="KQ57" s="90"/>
      <c r="KR57" s="90"/>
      <c r="KS57" s="90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90"/>
      <c r="LE57" s="90"/>
      <c r="LF57" s="90"/>
      <c r="LG57" s="90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90"/>
      <c r="LS57" s="90"/>
      <c r="LT57" s="90"/>
      <c r="LU57" s="90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90"/>
      <c r="MG57" s="90"/>
      <c r="MH57" s="90"/>
      <c r="MI57" s="90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90"/>
      <c r="MU57" s="90"/>
      <c r="MV57" s="90"/>
      <c r="MW57" s="90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0"/>
      <c r="NY57" s="90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90"/>
      <c r="OK57" s="90"/>
      <c r="OL57" s="90"/>
      <c r="OM57" s="90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90"/>
      <c r="OY57" s="90"/>
      <c r="OZ57" s="90"/>
      <c r="PA57" s="90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90"/>
      <c r="PM57" s="90"/>
      <c r="PN57" s="90"/>
      <c r="PO57" s="90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90"/>
      <c r="QA57" s="90"/>
      <c r="QB57" s="90"/>
      <c r="QC57" s="90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90"/>
      <c r="QO57" s="90"/>
      <c r="QP57" s="90"/>
      <c r="QQ57" s="90"/>
      <c r="QR57" s="90"/>
      <c r="QS57" s="90"/>
      <c r="QT57" s="90"/>
      <c r="QU57" s="90"/>
      <c r="QV57" s="90"/>
      <c r="QW57" s="90"/>
      <c r="QX57" s="90"/>
      <c r="QY57" s="90"/>
      <c r="QZ57" s="90"/>
      <c r="RA57" s="90"/>
      <c r="RB57" s="90"/>
      <c r="RC57" s="90"/>
      <c r="RD57" s="90"/>
      <c r="RE57" s="90"/>
      <c r="RF57" s="90"/>
      <c r="RG57" s="90"/>
      <c r="RH57" s="90"/>
      <c r="RI57" s="90"/>
      <c r="RJ57" s="90"/>
      <c r="RK57" s="90"/>
      <c r="RL57" s="90"/>
      <c r="RM57" s="90"/>
      <c r="RN57" s="90"/>
      <c r="RO57" s="90"/>
      <c r="RP57" s="90"/>
      <c r="RQ57" s="90"/>
      <c r="RR57" s="90"/>
      <c r="RS57" s="90"/>
      <c r="RT57" s="90"/>
      <c r="RU57" s="90"/>
      <c r="RV57" s="90"/>
      <c r="RW57" s="90"/>
      <c r="RX57" s="90"/>
      <c r="RY57" s="90"/>
      <c r="RZ57" s="90"/>
      <c r="SA57" s="90"/>
      <c r="SB57" s="90"/>
      <c r="SC57" s="90"/>
      <c r="SD57" s="90"/>
      <c r="SE57" s="90"/>
      <c r="SF57" s="90"/>
      <c r="SG57" s="90"/>
      <c r="SH57" s="90"/>
      <c r="SI57" s="90"/>
      <c r="SJ57" s="90"/>
      <c r="SK57" s="90"/>
      <c r="SL57" s="90"/>
      <c r="SM57" s="90"/>
      <c r="SN57" s="90"/>
      <c r="SO57" s="90"/>
      <c r="SP57" s="90"/>
      <c r="SQ57" s="90"/>
      <c r="SR57" s="90"/>
      <c r="SS57" s="90"/>
      <c r="ST57" s="90"/>
      <c r="SU57" s="90"/>
      <c r="SV57" s="90"/>
      <c r="SW57" s="90"/>
      <c r="SX57" s="90"/>
      <c r="SY57" s="90"/>
      <c r="SZ57" s="90"/>
      <c r="TA57" s="90"/>
      <c r="TB57" s="90"/>
      <c r="TC57" s="90"/>
      <c r="TD57" s="90"/>
      <c r="TE57" s="90"/>
      <c r="TF57" s="90"/>
      <c r="TG57" s="90"/>
      <c r="TH57" s="90"/>
      <c r="TI57" s="90"/>
      <c r="TJ57" s="90"/>
      <c r="TK57" s="90"/>
      <c r="TL57" s="90"/>
      <c r="TM57" s="90"/>
      <c r="TN57" s="90"/>
      <c r="TO57" s="90"/>
      <c r="TP57" s="90"/>
      <c r="TQ57" s="90"/>
      <c r="TR57" s="90"/>
      <c r="TS57" s="90"/>
      <c r="TT57" s="90"/>
      <c r="TU57" s="90"/>
      <c r="TV57" s="90"/>
      <c r="TW57" s="90"/>
      <c r="TX57" s="90"/>
      <c r="TY57" s="90"/>
      <c r="TZ57" s="90"/>
      <c r="UA57" s="90"/>
      <c r="UB57" s="90"/>
      <c r="UC57" s="90"/>
      <c r="UD57" s="90"/>
      <c r="UE57" s="90"/>
      <c r="UF57" s="90"/>
      <c r="UG57" s="90"/>
      <c r="UH57" s="90"/>
      <c r="UI57" s="90"/>
      <c r="UJ57" s="90"/>
      <c r="UK57" s="90"/>
      <c r="UL57" s="90"/>
      <c r="UM57" s="90"/>
      <c r="UN57" s="90"/>
      <c r="UO57" s="90"/>
      <c r="UP57" s="90"/>
      <c r="UQ57" s="90"/>
      <c r="UR57" s="90"/>
      <c r="US57" s="90"/>
      <c r="UT57" s="90"/>
      <c r="UU57" s="90"/>
      <c r="UV57" s="90"/>
      <c r="UW57" s="90"/>
      <c r="UX57" s="90"/>
      <c r="UY57" s="90"/>
      <c r="UZ57" s="90"/>
      <c r="VA57" s="90"/>
      <c r="VB57" s="90"/>
      <c r="VC57" s="90"/>
      <c r="VD57" s="90"/>
      <c r="VE57" s="90"/>
      <c r="VF57" s="90"/>
      <c r="VG57" s="90"/>
      <c r="VH57" s="90"/>
      <c r="VI57" s="90"/>
      <c r="VJ57" s="90"/>
      <c r="VK57" s="90"/>
      <c r="VL57" s="90"/>
      <c r="VM57" s="90"/>
      <c r="VN57" s="90"/>
      <c r="VO57" s="90"/>
      <c r="VP57" s="90"/>
      <c r="VQ57" s="90"/>
      <c r="VR57" s="90"/>
      <c r="VS57" s="90"/>
      <c r="VT57" s="90"/>
      <c r="VU57" s="90"/>
      <c r="VV57" s="90"/>
      <c r="VW57" s="90"/>
      <c r="VX57" s="90"/>
      <c r="VY57" s="90"/>
      <c r="VZ57" s="90"/>
      <c r="WA57" s="90"/>
      <c r="WB57" s="90"/>
      <c r="WC57" s="90"/>
      <c r="WD57" s="90"/>
      <c r="WE57" s="90"/>
      <c r="WF57" s="90"/>
      <c r="WG57" s="90"/>
      <c r="WH57" s="90"/>
      <c r="WI57" s="90"/>
      <c r="WJ57" s="90"/>
      <c r="WK57" s="90"/>
      <c r="WL57" s="90"/>
      <c r="WM57" s="90"/>
      <c r="WN57" s="90"/>
      <c r="WO57" s="90"/>
      <c r="WP57" s="90"/>
      <c r="WQ57" s="90"/>
      <c r="WR57" s="90"/>
      <c r="WS57" s="90"/>
      <c r="WT57" s="90"/>
      <c r="WU57" s="90"/>
      <c r="WV57" s="90"/>
      <c r="WW57" s="90"/>
      <c r="WX57" s="90"/>
      <c r="WY57" s="90"/>
      <c r="WZ57" s="90"/>
      <c r="XA57" s="90"/>
      <c r="XB57" s="90"/>
      <c r="XC57" s="90"/>
      <c r="XD57" s="90"/>
      <c r="XE57" s="90"/>
      <c r="XF57" s="90"/>
      <c r="XG57" s="90"/>
      <c r="XH57" s="90"/>
      <c r="XI57" s="90"/>
      <c r="XJ57" s="90"/>
      <c r="XK57" s="90"/>
      <c r="XL57" s="90"/>
      <c r="XM57" s="90"/>
      <c r="XN57" s="90"/>
      <c r="XO57" s="90"/>
      <c r="XP57" s="90"/>
      <c r="XQ57" s="90"/>
      <c r="XR57" s="90"/>
      <c r="XS57" s="90"/>
      <c r="XT57" s="90"/>
      <c r="XU57" s="90"/>
      <c r="XV57" s="90"/>
      <c r="XW57" s="90"/>
      <c r="XX57" s="90"/>
      <c r="XY57" s="90"/>
      <c r="XZ57" s="90"/>
      <c r="YA57" s="90"/>
      <c r="YB57" s="90"/>
      <c r="YC57" s="90"/>
      <c r="YD57" s="90"/>
      <c r="YE57" s="90"/>
      <c r="YF57" s="90"/>
      <c r="YG57" s="90"/>
    </row>
    <row r="58" spans="1:657" x14ac:dyDescent="0.25"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  <c r="XZ58" s="90"/>
      <c r="YA58" s="90"/>
      <c r="YB58" s="90"/>
      <c r="YC58" s="90"/>
      <c r="YD58" s="90"/>
      <c r="YE58" s="90"/>
      <c r="YF58" s="90"/>
      <c r="YG58" s="90"/>
    </row>
    <row r="59" spans="1:657" x14ac:dyDescent="0.25"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  <c r="XZ59" s="90"/>
      <c r="YA59" s="90"/>
      <c r="YB59" s="90"/>
      <c r="YC59" s="90"/>
      <c r="YD59" s="90"/>
      <c r="YE59" s="90"/>
      <c r="YF59" s="90"/>
      <c r="YG59" s="90"/>
    </row>
    <row r="60" spans="1:657" x14ac:dyDescent="0.25"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  <c r="XZ60" s="90"/>
      <c r="YA60" s="90"/>
      <c r="YB60" s="90"/>
      <c r="YC60" s="90"/>
      <c r="YD60" s="90"/>
      <c r="YE60" s="90"/>
      <c r="YF60" s="90"/>
      <c r="YG60" s="90"/>
    </row>
    <row r="61" spans="1:657" x14ac:dyDescent="0.25"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  <c r="XZ61" s="90"/>
      <c r="YA61" s="90"/>
      <c r="YB61" s="90"/>
      <c r="YC61" s="90"/>
      <c r="YD61" s="90"/>
      <c r="YE61" s="90"/>
      <c r="YF61" s="90"/>
      <c r="YG61" s="90"/>
    </row>
    <row r="62" spans="1:657" x14ac:dyDescent="0.25">
      <c r="B62" s="90"/>
      <c r="C62" s="90"/>
    </row>
    <row r="63" spans="1:657" x14ac:dyDescent="0.25">
      <c r="B63" s="90"/>
      <c r="C63" s="90"/>
    </row>
    <row r="64" spans="1:657" x14ac:dyDescent="0.25">
      <c r="B64" s="90"/>
      <c r="C64" s="90"/>
    </row>
    <row r="65" spans="2:3" x14ac:dyDescent="0.25">
      <c r="B65" s="90"/>
      <c r="C65" s="90"/>
    </row>
    <row r="66" spans="2:3" x14ac:dyDescent="0.25">
      <c r="B66" s="90"/>
      <c r="C66" s="90"/>
    </row>
    <row r="67" spans="2:3" x14ac:dyDescent="0.25">
      <c r="B67" s="90"/>
      <c r="C67" s="90"/>
    </row>
    <row r="68" spans="2:3" x14ac:dyDescent="0.25">
      <c r="B68" s="90"/>
      <c r="C68" s="90"/>
    </row>
    <row r="69" spans="2:3" x14ac:dyDescent="0.25">
      <c r="B69" s="90"/>
      <c r="C69" s="90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1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F37"/>
  <sheetViews>
    <sheetView topLeftCell="A8" zoomScale="85" zoomScaleNormal="85" workbookViewId="0">
      <selection activeCell="C37" sqref="B37:C37"/>
    </sheetView>
  </sheetViews>
  <sheetFormatPr baseColWidth="10" defaultRowHeight="15" x14ac:dyDescent="0.25"/>
  <cols>
    <col min="1" max="1" width="84.42578125" customWidth="1"/>
    <col min="2" max="2" width="16.28515625" customWidth="1"/>
    <col min="3" max="3" width="16" customWidth="1"/>
  </cols>
  <sheetData>
    <row r="1" spans="1:6" ht="15.75" x14ac:dyDescent="0.25">
      <c r="A1" s="12" t="s">
        <v>136</v>
      </c>
    </row>
    <row r="3" spans="1:6" x14ac:dyDescent="0.25">
      <c r="A3" s="158" t="s">
        <v>175</v>
      </c>
      <c r="B3" s="158"/>
      <c r="C3" s="90"/>
      <c r="D3" s="90"/>
      <c r="E3" s="90"/>
    </row>
    <row r="4" spans="1:6" ht="15.75" thickBot="1" x14ac:dyDescent="0.3"/>
    <row r="5" spans="1:6" ht="60" x14ac:dyDescent="0.25">
      <c r="A5" s="111" t="s">
        <v>53</v>
      </c>
      <c r="B5" s="19" t="s">
        <v>176</v>
      </c>
      <c r="C5" s="19" t="s">
        <v>177</v>
      </c>
      <c r="D5" s="20" t="s">
        <v>56</v>
      </c>
    </row>
    <row r="6" spans="1:6" ht="32.25" customHeight="1" x14ac:dyDescent="0.25">
      <c r="A6" s="42" t="str">
        <f>'Ranking productos'!B7</f>
        <v>07096010 -- PIMIENTOS DULCES, DEL GENERO CAPSICUM O DEL GENERO PIMENTA, FRESCOS O REFRIGERADOS. </v>
      </c>
      <c r="B6" s="4">
        <f>'Ranking productos'!C7</f>
        <v>142364.62951</v>
      </c>
      <c r="C6" s="100">
        <v>186445.33238000001</v>
      </c>
      <c r="D6" s="37">
        <f>B6/C6</f>
        <v>0.76357304145239868</v>
      </c>
      <c r="F6" s="1"/>
    </row>
    <row r="7" spans="1:6" x14ac:dyDescent="0.25">
      <c r="A7" s="42" t="str">
        <f>'Ranking productos'!B8</f>
        <v>07070005 -- (DESDE 01.01.98) PEPINOS, FRESCOS O REFRIGERADOS. </v>
      </c>
      <c r="B7" s="4">
        <f>'Ranking productos'!C8</f>
        <v>131963.22890000005</v>
      </c>
      <c r="C7" s="100">
        <v>159010.80082</v>
      </c>
      <c r="D7" s="37">
        <f t="shared" ref="D7:D29" si="0">B7/C7</f>
        <v>0.8299010395487677</v>
      </c>
      <c r="F7" s="1"/>
    </row>
    <row r="8" spans="1:6" x14ac:dyDescent="0.25">
      <c r="A8" s="42" t="str">
        <f>'Ranking productos'!B9</f>
        <v>15092000 -- ACEITE DE OLIVA VIRGEN EXTRA.</v>
      </c>
      <c r="B8" s="4">
        <f>'Ranking productos'!C9</f>
        <v>128186.76148999998</v>
      </c>
      <c r="C8" s="100">
        <v>174004.63451000006</v>
      </c>
      <c r="D8" s="37">
        <f t="shared" si="0"/>
        <v>0.73668590409086532</v>
      </c>
      <c r="F8" s="1"/>
    </row>
    <row r="9" spans="1:6" x14ac:dyDescent="0.25">
      <c r="A9" s="42" t="str">
        <f>'Ranking productos'!B10</f>
        <v>07020000 -- (DESDE 01.01.98) TOMATES FRESCOS O REFRIGERADOS. </v>
      </c>
      <c r="B9" s="4">
        <f>'Ranking productos'!C10</f>
        <v>99394.182009999975</v>
      </c>
      <c r="C9" s="100">
        <v>142536.74434999996</v>
      </c>
      <c r="D9" s="37">
        <f t="shared" si="0"/>
        <v>0.69732322330820795</v>
      </c>
      <c r="F9" s="1"/>
    </row>
    <row r="10" spans="1:6" ht="30" x14ac:dyDescent="0.25">
      <c r="A10" s="42" t="str">
        <f>'Ranking productos'!B11</f>
        <v>15099000 -- ACEITE DE OLIVA Y SUS FRACCIONES, INCLUSO REFINADO, PERO SIN MODIFICAR QUIMICAMENTE (EXCEPTO VIRGEN). </v>
      </c>
      <c r="B10" s="4">
        <f>'Ranking productos'!C11</f>
        <v>61380.275519999996</v>
      </c>
      <c r="C10" s="100">
        <v>76500.608640000006</v>
      </c>
      <c r="D10" s="37">
        <f t="shared" si="0"/>
        <v>0.80235015918430208</v>
      </c>
      <c r="F10" s="1"/>
    </row>
    <row r="11" spans="1:6" x14ac:dyDescent="0.25">
      <c r="A11" s="42" t="str">
        <f>'Ranking productos'!B12</f>
        <v>08101000 -- (DESDE 01.01.2000) FRESAS, FRESCAS. </v>
      </c>
      <c r="B11" s="4">
        <f>'Ranking productos'!C12</f>
        <v>44104.790169999993</v>
      </c>
      <c r="C11" s="100">
        <v>50518.140710000014</v>
      </c>
      <c r="D11" s="37">
        <f t="shared" si="0"/>
        <v>0.87304856335042225</v>
      </c>
      <c r="F11" s="1"/>
    </row>
    <row r="12" spans="1:6" x14ac:dyDescent="0.25">
      <c r="A12" s="42" t="str">
        <f>'Ranking productos'!B13</f>
        <v>08102010 -- FRAMBUESAS, FRESCAS. </v>
      </c>
      <c r="B12" s="4">
        <f>'Ranking productos'!C13</f>
        <v>42035.203679999999</v>
      </c>
      <c r="C12" s="100">
        <v>45267.196889999999</v>
      </c>
      <c r="D12" s="37">
        <f t="shared" si="0"/>
        <v>0.92860186996217609</v>
      </c>
      <c r="F12" s="1"/>
    </row>
    <row r="13" spans="1:6" x14ac:dyDescent="0.25">
      <c r="A13" s="42" t="str">
        <f>'Ranking productos'!B14</f>
        <v>07099310 -- (DESDE 01.01.12) CALABACINES (ZAPALLITOS), FRESCOS O REFRIGERADOS. </v>
      </c>
      <c r="B13" s="4">
        <f>'Ranking productos'!C14</f>
        <v>36840.751429999997</v>
      </c>
      <c r="C13" s="100">
        <v>46893.433939999995</v>
      </c>
      <c r="D13" s="37">
        <f t="shared" si="0"/>
        <v>0.78562707685552791</v>
      </c>
      <c r="F13" s="1"/>
    </row>
    <row r="14" spans="1:6" x14ac:dyDescent="0.25">
      <c r="A14" s="42" t="str">
        <f>'Ranking productos'!B15</f>
        <v>08044000 -- (DESDE 01.01.2000) AGUACATES, FRESCOS O SECOS. </v>
      </c>
      <c r="B14" s="4">
        <f>'Ranking productos'!C15</f>
        <v>35546.167130000009</v>
      </c>
      <c r="C14" s="100">
        <v>39674.159390000008</v>
      </c>
      <c r="D14" s="37">
        <f t="shared" si="0"/>
        <v>0.89595262197186032</v>
      </c>
      <c r="F14" s="1"/>
    </row>
    <row r="15" spans="1:6" ht="27.75" customHeight="1" x14ac:dyDescent="0.25">
      <c r="A15" s="42" t="str">
        <f>'Ranking productos'!B16</f>
        <v>20057000 -- (DESDE 01.01.2008) ACEITUNAS, PREPARADAS O CONSERVADAS (EXCEPTO EN VINAGRE O ACIDO ACETICO), SIN CONGELAR. </v>
      </c>
      <c r="B15" s="4">
        <f>'Ranking productos'!C16</f>
        <v>31624.92888000001</v>
      </c>
      <c r="C15" s="100">
        <v>47963.945900000013</v>
      </c>
      <c r="D15" s="37">
        <f t="shared" si="0"/>
        <v>0.65934793909439382</v>
      </c>
      <c r="F15" s="1"/>
    </row>
    <row r="16" spans="1:6" x14ac:dyDescent="0.25">
      <c r="A16" s="42" t="str">
        <f>'Ranking productos'!B17</f>
        <v>07093000 -- BERENJENAS, FRESCAS O REFRIGERADAS. </v>
      </c>
      <c r="B16" s="4">
        <f>'Ranking productos'!C17</f>
        <v>19966.253279999994</v>
      </c>
      <c r="C16" s="100">
        <v>24345.885079999993</v>
      </c>
      <c r="D16" s="37">
        <f t="shared" si="0"/>
        <v>0.82010792437372337</v>
      </c>
      <c r="F16" s="1"/>
    </row>
    <row r="17" spans="1:6" ht="45" x14ac:dyDescent="0.25">
      <c r="A17" s="42" t="str">
        <f>'Ranking productos'!B18</f>
        <v>15121990 -- (DESDE 01.01.2004) ACEITES DE GIRASOL, DE CARTAMO, Y SUS FRACCIONES, INCLUSO REFINADOS, PERO SIN MODIFICAR QUIMICAMENTE (EXCEPTO EN BRUTO O QUE SE DESTINEN A USOS TECNICOS O INDUSTRIALES). </v>
      </c>
      <c r="B17" s="4">
        <f>'Ranking productos'!C18</f>
        <v>19467.657990000003</v>
      </c>
      <c r="C17" s="100">
        <v>42714.651010000001</v>
      </c>
      <c r="D17" s="37">
        <f t="shared" si="0"/>
        <v>0.4557606706289698</v>
      </c>
      <c r="F17" s="1"/>
    </row>
    <row r="18" spans="1:6" ht="45.75" customHeight="1" x14ac:dyDescent="0.25">
      <c r="A18" s="42" t="str">
        <f>'Ranking productos'!B19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18" s="4">
        <f>'Ranking productos'!C19</f>
        <v>18502.214810000001</v>
      </c>
      <c r="C18" s="100">
        <v>21464.435320000004</v>
      </c>
      <c r="D18" s="37">
        <f t="shared" si="0"/>
        <v>0.86199401634200534</v>
      </c>
      <c r="F18" s="1"/>
    </row>
    <row r="19" spans="1:6" x14ac:dyDescent="0.25">
      <c r="A19" s="117" t="str">
        <f>'Ranking productos'!B20</f>
        <v>08051022 -- (DESDE 01.01.2017) NARANJAS DULCES NAVEL FRESCAS</v>
      </c>
      <c r="B19" s="4">
        <f>'Ranking productos'!C20</f>
        <v>18248.788549999997</v>
      </c>
      <c r="C19" s="100">
        <v>124563.08259000001</v>
      </c>
      <c r="D19" s="37">
        <f t="shared" si="0"/>
        <v>0.14650238393718928</v>
      </c>
      <c r="F19" s="1"/>
    </row>
    <row r="20" spans="1:6" ht="31.5" customHeight="1" x14ac:dyDescent="0.25">
      <c r="A20" s="42" t="str">
        <f>'Ranking productos'!B21</f>
        <v>21069098 -- (DESDE 01.01.95) PREPARACIONES ALIMENTICIAS NO EXPRESADAS NI COMPRENDIDAS EN OTRAS PARTIDAS, (EXCEPTO PREPARACIONES ALCOHOLICAS COMPUESTAS (SALVO LAS PREPARADAS CON SUSTANCIAS AROMATICAS), DE LAS UTILIZADAS PARA ELABORACION DE BEBIDAS; SIN GRASAS DE LECHE O MENOS 1,5% EN PESO; SIN SACAROSA O ISOGLUCOSA O MENOS 5% PESO, SIN ALMIDON O FECULA O GLUCOSA O MENOS 5% PESO, Y JARABES DE AZUCAR AROMATIZADOS O CON COLORANTES AÑADIDOS). (HASTA 31.12.06) TAMBIEN SE EXCEPTUABA: PREPARACIONES FONDUE.</v>
      </c>
      <c r="B20" s="4">
        <f>'Ranking productos'!C21</f>
        <v>14736.648619999998</v>
      </c>
      <c r="C20" s="100">
        <v>57781.280769999998</v>
      </c>
      <c r="D20" s="37">
        <f t="shared" si="0"/>
        <v>0.25504191709871643</v>
      </c>
      <c r="F20" s="1"/>
    </row>
    <row r="21" spans="1:6" x14ac:dyDescent="0.25">
      <c r="A21" s="42" t="str">
        <f>'Ranking productos'!B22</f>
        <v>03075200 -- (DESDE 01.01.2017) PULPO "OCTOPUS SPP.", CONGELADO</v>
      </c>
      <c r="B21" s="4">
        <f>'Ranking productos'!C22</f>
        <v>11343.915220000001</v>
      </c>
      <c r="C21" s="100">
        <v>26612.967089999998</v>
      </c>
      <c r="D21" s="37">
        <f t="shared" si="0"/>
        <v>0.42625518536272317</v>
      </c>
      <c r="F21" s="1"/>
    </row>
    <row r="22" spans="1:6" ht="28.5" customHeight="1" x14ac:dyDescent="0.25">
      <c r="A22" s="42" t="str">
        <f>'Ranking productos'!B23</f>
        <v>07051900 -- LECHUGAS (LACTUCA SATIVA), FRESCAS O REFRIGERADAS (EXCEPTO LECHUGAS REPOLLADAS). </v>
      </c>
      <c r="B22" s="4">
        <f>'Ranking productos'!C23</f>
        <v>10249.439700000001</v>
      </c>
      <c r="C22" s="100">
        <v>57277.384000000013</v>
      </c>
      <c r="D22" s="37">
        <f t="shared" si="0"/>
        <v>0.17894392139138196</v>
      </c>
      <c r="F22" s="1"/>
    </row>
    <row r="23" spans="1:6" x14ac:dyDescent="0.25">
      <c r="A23" s="42" t="str">
        <f>'Ranking productos'!B24</f>
        <v>07032000 -- AJOS, FRESCOS O REFRIGERADOS. </v>
      </c>
      <c r="B23" s="4">
        <f>'Ranking productos'!C24</f>
        <v>9959.0920500000011</v>
      </c>
      <c r="C23" s="100">
        <v>32902.852379999989</v>
      </c>
      <c r="D23" s="37">
        <f t="shared" si="0"/>
        <v>0.30268172300021134</v>
      </c>
      <c r="F23" s="1"/>
    </row>
    <row r="24" spans="1:6" ht="15" customHeight="1" x14ac:dyDescent="0.25">
      <c r="A24" s="42" t="str">
        <f>'Ranking productos'!B25</f>
        <v>07051100 -- (DESDE 01.01.2000) LECHUGAS REPOLLADAS, FRESCAS O REFRIGERADAS. </v>
      </c>
      <c r="B24" s="4">
        <f>'Ranking productos'!C25</f>
        <v>9923.0495300000002</v>
      </c>
      <c r="C24" s="100">
        <v>54099.199199999959</v>
      </c>
      <c r="D24" s="37">
        <f>B24/C24</f>
        <v>0.18342322394302665</v>
      </c>
      <c r="F24" s="1"/>
    </row>
    <row r="25" spans="1:6" ht="31.5" customHeight="1" x14ac:dyDescent="0.25">
      <c r="A25" s="42" t="str">
        <f>'Ranking productos'!B26</f>
        <v>07041010 -- (HASTA 31.12.99) COLIFLORES Y BRECOLES, FRESCOS O REFRIGERADOS, DEL 15 DE ABRIL AL 30 DE NOVIEMBRE. </v>
      </c>
      <c r="B25" s="4">
        <f>'Ranking productos'!C26</f>
        <v>9056.6758900000004</v>
      </c>
      <c r="C25" s="100">
        <v>76341.217070000028</v>
      </c>
      <c r="D25" s="37">
        <f t="shared" si="0"/>
        <v>0.11863415645699761</v>
      </c>
      <c r="F25" s="1"/>
    </row>
    <row r="26" spans="1:6" x14ac:dyDescent="0.25">
      <c r="A26" s="21"/>
      <c r="B26" s="4"/>
      <c r="C26" s="100"/>
      <c r="D26" s="31"/>
    </row>
    <row r="27" spans="1:6" x14ac:dyDescent="0.25">
      <c r="A27" s="33" t="s">
        <v>135</v>
      </c>
      <c r="B27" s="34">
        <f>SUM(B6:B26)</f>
        <v>894894.65435999981</v>
      </c>
      <c r="C27" s="103">
        <f>SUM(C6:C26)</f>
        <v>1486917.9520400004</v>
      </c>
      <c r="D27" s="37">
        <f t="shared" si="0"/>
        <v>0.60184534939014966</v>
      </c>
    </row>
    <row r="28" spans="1:6" x14ac:dyDescent="0.25">
      <c r="A28" s="33"/>
      <c r="B28" s="34"/>
      <c r="C28" s="103"/>
      <c r="D28" s="37"/>
    </row>
    <row r="29" spans="1:6" x14ac:dyDescent="0.25">
      <c r="A29" s="24" t="s">
        <v>47</v>
      </c>
      <c r="B29" s="25">
        <f>'Ranking productos'!C30</f>
        <v>1189760.9019900004</v>
      </c>
      <c r="C29" s="102">
        <v>5506407.2867400013</v>
      </c>
      <c r="D29" s="38">
        <f t="shared" si="0"/>
        <v>0.21606845262882529</v>
      </c>
    </row>
    <row r="30" spans="1:6" ht="15.75" thickBot="1" x14ac:dyDescent="0.3">
      <c r="A30" s="28" t="s">
        <v>48</v>
      </c>
      <c r="B30" s="9">
        <f>'Ranking productos'!C31</f>
        <v>3205824.8784100008</v>
      </c>
      <c r="C30" s="101">
        <v>30920969.219510015</v>
      </c>
      <c r="D30" s="39">
        <f>B30/C30</f>
        <v>0.1036780204285201</v>
      </c>
    </row>
    <row r="31" spans="1:6" x14ac:dyDescent="0.25">
      <c r="A31" s="3" t="s">
        <v>38</v>
      </c>
    </row>
    <row r="32" spans="1:6" x14ac:dyDescent="0.25">
      <c r="A32" s="90" t="s">
        <v>145</v>
      </c>
    </row>
    <row r="33" spans="1:4" x14ac:dyDescent="0.25">
      <c r="A33" t="s">
        <v>49</v>
      </c>
    </row>
    <row r="34" spans="1:4" ht="28.9" customHeight="1" x14ac:dyDescent="0.25">
      <c r="A34" s="144" t="s">
        <v>50</v>
      </c>
      <c r="B34" s="144"/>
      <c r="C34" s="144"/>
      <c r="D34" s="68"/>
    </row>
    <row r="35" spans="1:4" x14ac:dyDescent="0.25">
      <c r="A35" s="68"/>
      <c r="B35" s="68"/>
      <c r="C35" s="68"/>
      <c r="D35" s="68"/>
    </row>
    <row r="37" spans="1:4" x14ac:dyDescent="0.25">
      <c r="C37" s="119"/>
    </row>
  </sheetData>
  <mergeCells count="2">
    <mergeCell ref="A34:C34"/>
    <mergeCell ref="A3:B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2023-03-31T09:13:54Z</cp:lastPrinted>
  <dcterms:created xsi:type="dcterms:W3CDTF">2019-11-04T11:31:27Z</dcterms:created>
  <dcterms:modified xsi:type="dcterms:W3CDTF">2023-04-14T08:19:54Z</dcterms:modified>
</cp:coreProperties>
</file>