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2. LARGOMETRAJES Y DOCUMENTALES\01. ANEXOS\20240415 Para web\LÍNEA 3\"/>
    </mc:Choice>
  </mc:AlternateContent>
  <xr:revisionPtr revIDLastSave="0" documentId="8_{E87E1F84-DDCD-4832-A530-A007592FD705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xr2:uid="{00000000-000D-0000-FFFF-FFFF00000000}"/>
  </bookViews>
  <sheets>
    <sheet name="AUTOBAREMO LINEA 3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3'!$A$1:$H$98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G79" i="1" l="1"/>
  <c r="G78" i="1"/>
  <c r="I79" i="1" l="1"/>
  <c r="I78" i="1"/>
  <c r="H78" i="1" l="1"/>
  <c r="H80" i="1" s="1"/>
  <c r="G92" i="1"/>
  <c r="H29" i="1" l="1"/>
  <c r="H30" i="1" s="1"/>
  <c r="F44" i="1" l="1"/>
  <c r="H44" i="1" s="1"/>
  <c r="H46" i="1" s="1"/>
  <c r="H14" i="1" l="1"/>
  <c r="G41" i="1" l="1"/>
  <c r="G34" i="1"/>
  <c r="G35" i="1"/>
  <c r="G36" i="1"/>
  <c r="G37" i="1"/>
  <c r="G38" i="1"/>
  <c r="G39" i="1"/>
  <c r="G40" i="1"/>
  <c r="G33" i="1"/>
  <c r="H39" i="1" l="1"/>
  <c r="H36" i="1"/>
  <c r="H33" i="1"/>
  <c r="H88" i="1"/>
  <c r="H89" i="1" s="1"/>
  <c r="H42" i="1" l="1"/>
  <c r="G31" i="1"/>
  <c r="H19" i="1" l="1" a="1"/>
  <c r="H19" i="1" s="1"/>
  <c r="H14" i="9"/>
  <c r="H13" i="9"/>
  <c r="H15" i="9"/>
  <c r="H16" i="9"/>
  <c r="H17" i="9"/>
  <c r="H18" i="9"/>
  <c r="H12" i="9"/>
  <c r="J12" i="9" l="1"/>
  <c r="J13" i="9" s="1"/>
  <c r="J14" i="9" s="1"/>
  <c r="I12" i="9"/>
  <c r="H25" i="1" a="1"/>
  <c r="H25" i="1" s="1"/>
  <c r="H26" i="1" a="1"/>
  <c r="H26" i="1" s="1"/>
  <c r="H24" i="1" a="1"/>
  <c r="H24" i="1" s="1"/>
  <c r="J15" i="9" l="1"/>
  <c r="J16" i="9" s="1"/>
  <c r="H21" i="1" a="1"/>
  <c r="H21" i="1" s="1"/>
  <c r="J17" i="9" l="1"/>
  <c r="J18" i="9" s="1"/>
  <c r="H82" i="1"/>
  <c r="H83" i="1" s="1"/>
  <c r="G52" i="1" l="1"/>
  <c r="H85" i="1"/>
  <c r="H86" i="1" s="1"/>
  <c r="H15" i="1"/>
  <c r="H92" i="1" l="1"/>
  <c r="H97" i="1" s="1"/>
  <c r="G51" i="1"/>
  <c r="F55" i="1" l="1"/>
  <c r="H59" i="1" s="1"/>
  <c r="H52" i="1"/>
  <c r="H51" i="1"/>
  <c r="G50" i="1"/>
  <c r="H50" i="1" s="1"/>
  <c r="H53" i="1" l="1"/>
  <c r="H76" i="1"/>
  <c r="H20" i="1" l="1" a="1"/>
  <c r="H20" i="1" s="1"/>
  <c r="H22" i="1" a="1"/>
  <c r="H22" i="1" s="1"/>
  <c r="H27" i="1" l="1"/>
  <c r="H98" i="1" s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<sst xmlns="http://schemas.openxmlformats.org/spreadsheetml/2006/main" count="824" uniqueCount="408">
  <si>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</si>
  <si>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</si>
  <si>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</si>
  <si>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</si>
  <si>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</si>
  <si>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</si>
  <si>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</si>
  <si>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</si>
  <si>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</si>
  <si>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</si>
  <si>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</si>
  <si>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</si>
  <si>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</si>
  <si>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</si>
  <si>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</si>
  <si>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</si>
  <si>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</si>
  <si>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</si>
  <si>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</si>
  <si>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</si>
  <si>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</si>
  <si>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</si>
  <si>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</si>
  <si>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</si>
  <si>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</si>
  <si>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</si>
  <si>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</si>
  <si>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</si>
  <si>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</si>
  <si>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</si>
  <si>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</si>
  <si>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</si>
  <si>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</si>
  <si>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</si>
  <si>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</si>
  <si>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</si>
  <si>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</si>
  <si>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</si>
  <si>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</si>
  <si>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</si>
  <si>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</si>
  <si>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</si>
  <si>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</si>
  <si>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</si>
  <si>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</si>
  <si>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</si>
  <si>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</si>
  <si>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</si>
  <si>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</si>
  <si>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</si>
  <si>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</si>
  <si>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</si>
  <si>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</si>
  <si>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</si>
  <si>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</si>
  <si>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</si>
  <si>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</si>
  <si>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</si>
  <si>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</si>
  <si>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</si>
  <si>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</si>
  <si>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</si>
  <si>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</si>
  <si>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</si>
  <si>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</si>
  <si>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</si>
  <si>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</si>
  <si>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</si>
  <si>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</si>
  <si>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</si>
  <si>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</si>
  <si>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</si>
  <si>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</si>
  <si>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</si>
  <si>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</si>
  <si>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</si>
  <si>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</si>
  <si>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</si>
  <si>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</si>
  <si>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</si>
  <si>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</si>
  <si>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</si>
  <si>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</si>
  <si>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</si>
  <si>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</si>
  <si>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</si>
  <si>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</si>
  <si>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</si>
  <si>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</si>
  <si>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</si>
  <si>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</si>
  <si>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</si>
  <si>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</si>
  <si>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</si>
  <si>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</si>
  <si>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</si>
  <si>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</si>
  <si>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</si>
  <si>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</si>
  <si>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</si>
  <si>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</si>
  <si>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</si>
  <si>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</si>
  <si>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</si>
  <si>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</si>
  <si>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</si>
  <si>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</si>
  <si>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</si>
  <si>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</si>
  <si>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</si>
  <si>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</si>
  <si>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</si>
  <si>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</si>
  <si>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</si>
  <si>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</si>
  <si>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</si>
  <si>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</si>
  <si>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</si>
  <si>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</si>
  <si>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</si>
  <si>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</si>
  <si>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</si>
  <si>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</si>
  <si>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</si>
  <si>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</si>
  <si>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</si>
  <si>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</si>
  <si>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</si>
  <si>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</si>
  <si>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</si>
  <si>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</si>
  <si>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</si>
  <si>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</si>
  <si>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</si>
  <si>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</si>
  <si>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</si>
  <si>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</si>
  <si>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</si>
  <si>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</si>
  <si>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</si>
  <si>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</si>
  <si>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</si>
  <si>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</si>
  <si>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</si>
  <si>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</si>
  <si>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</si>
  <si>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</si>
  <si>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</si>
  <si>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</si>
  <si>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</si>
  <si>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</si>
  <si>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</si>
  <si>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</si>
  <si>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</si>
  <si>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</si>
  <si>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</si>
  <si>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</si>
  <si>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</si>
  <si>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</si>
  <si>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</si>
  <si>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</si>
  <si>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</si>
  <si>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</si>
  <si>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</si>
  <si>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</si>
  <si>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</si>
  <si>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</si>
  <si>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</si>
  <si>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</si>
  <si>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</si>
  <si>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</si>
  <si>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</si>
  <si>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</si>
  <si>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</si>
  <si>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</si>
  <si>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</si>
  <si>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</si>
  <si>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</si>
  <si>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</si>
  <si>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</si>
  <si>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</si>
  <si>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</si>
  <si>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</si>
  <si>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</si>
  <si>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</si>
  <si>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</si>
  <si>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</si>
  <si>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</si>
  <si>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</si>
  <si>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</si>
  <si>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</si>
  <si>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</si>
  <si>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</si>
  <si>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</si>
  <si>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</si>
  <si>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</si>
  <si>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</si>
  <si>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</si>
  <si>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</si>
  <si>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</si>
  <si>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</si>
  <si>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</si>
  <si>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</si>
  <si>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</si>
  <si>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</si>
  <si>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</si>
  <si>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</si>
  <si>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</si>
  <si>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</si>
  <si>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</si>
  <si>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</si>
  <si>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</si>
  <si>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</si>
  <si>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</si>
  <si>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</si>
  <si>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</si>
  <si>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</si>
  <si>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</si>
  <si>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</si>
  <si>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</si>
  <si>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</si>
  <si>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</si>
  <si>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</si>
  <si>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</si>
  <si>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</si>
  <si>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</si>
  <si>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</si>
  <si>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</si>
  <si>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</si>
  <si>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</si>
  <si>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</si>
  <si>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</si>
  <si>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</si>
  <si>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</si>
  <si>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</si>
  <si>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</si>
  <si>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</si>
  <si>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</si>
  <si>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</si>
  <si>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</si>
  <si>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</si>
  <si>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</si>
  <si>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</si>
  <si>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</si>
  <si>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</si>
  <si>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</si>
  <si>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</si>
  <si>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</si>
  <si>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</si>
  <si>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</si>
  <si>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</si>
  <si>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</si>
  <si>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</si>
  <si>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</si>
  <si>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</si>
  <si>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</si>
  <si>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</si>
  <si>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</si>
  <si>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</si>
  <si>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</si>
  <si>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</si>
  <si>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</si>
  <si>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</si>
  <si>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</si>
  <si>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</si>
  <si>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</si>
  <si>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</si>
  <si>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</si>
  <si>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</si>
  <si>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</si>
  <si>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</si>
  <si>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</si>
  <si>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</si>
  <si>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</si>
  <si>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</si>
  <si>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</si>
  <si>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</si>
  <si>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</si>
  <si>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</si>
  <si>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</si>
  <si>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</si>
  <si>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</si>
  <si>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</si>
  <si>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</si>
  <si>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2º. El tema forme parte o se derive de la cultura o del patrimonio cultural andaluz o europeo.</t>
  </si>
  <si>
    <t>Hasta el 20%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</si>
  <si>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</si>
  <si>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</si>
  <si>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</si>
  <si>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</si>
  <si>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</si>
  <si>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</si>
  <si>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</si>
  <si>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</si>
  <si>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</si>
  <si>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</si>
  <si>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</si>
  <si>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</si>
  <si>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</si>
  <si>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</si>
  <si>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</si>
  <si>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</si>
  <si>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</si>
  <si>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</si>
  <si>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</si>
  <si>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</si>
  <si>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</si>
  <si>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</si>
  <si>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</si>
  <si>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</si>
  <si>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</si>
  <si>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</si>
  <si>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</si>
  <si>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</si>
  <si>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</si>
  <si>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</si>
  <si>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</si>
  <si>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</si>
  <si>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</si>
  <si>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</si>
  <si>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</si>
  <si>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</si>
  <si>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</si>
  <si>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</si>
  <si>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>Producción Ejecutiva.</t>
  </si>
  <si>
    <t>Desplegable 10 puestos</t>
  </si>
  <si>
    <t>Comparte con hombre</t>
  </si>
  <si>
    <t>Comparte con un hombre</t>
  </si>
  <si>
    <t>Puntuación inicial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</si>
  <si>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</si>
  <si>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</si>
  <si>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</si>
  <si>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</si>
  <si>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</si>
  <si>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</si>
  <si>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</si>
  <si>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</si>
  <si>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</si>
  <si>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</si>
  <si>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</si>
  <si>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</si>
  <si>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</si>
  <si>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</si>
  <si>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</si>
  <si>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</si>
  <si>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</si>
  <si>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</si>
  <si>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</si>
  <si>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</si>
  <si>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</si>
  <si>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</si>
  <si>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</si>
  <si>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</si>
  <si>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</si>
  <si>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</si>
  <si>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</si>
  <si>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</si>
  <si>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</si>
  <si>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</si>
  <si>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</si>
  <si>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</si>
  <si>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</si>
  <si>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</si>
  <si>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i</t>
  </si>
  <si>
    <t>TOTAL CRITERIO J</t>
  </si>
  <si>
    <t>TOTAL CRITERIO M</t>
  </si>
  <si>
    <t>TOTAL CRITERIO H</t>
  </si>
  <si>
    <t>TOTAL CRITERIO F</t>
  </si>
  <si>
    <t>g. El porcentaje de participación de mujeres en el equipo técnico de la producción, otorgado a cada proyecto, hasta 8 puntos.</t>
  </si>
  <si>
    <t>TOTAL CRITERIO G.1</t>
  </si>
  <si>
    <t>TOTAL CRITERIO G.2</t>
  </si>
  <si>
    <t>L. Por la presentación de estrategias a para asegurar una industria más sostenible y respetuosa, hasta 2 puntos.</t>
  </si>
  <si>
    <t>TOTAL CRITERIO L</t>
  </si>
  <si>
    <t>TOTAL CRITERIO A</t>
  </si>
  <si>
    <t>1º. Al menos uno de los personajes principales esté relacionado con la cultura andaluza o europea</t>
  </si>
  <si>
    <t xml:space="preserve">¿Es coproducción internacional con aportación creativa? </t>
  </si>
  <si>
    <t>¿Aporta estrategias de sostenibilidad?</t>
  </si>
  <si>
    <t xml:space="preserve"> Porcentaje de participación coproductores</t>
  </si>
  <si>
    <t>6º. La obra audiovisual utilice el patrimonio arquitectónico, arqueológico, natural o inmaterial de la Comunidad Andaluza para reflejar el contexto cultural europeo.</t>
  </si>
  <si>
    <t>Producción de proyectos de documentales</t>
  </si>
  <si>
    <t>a.Volumen de gasto o inversión realizado en Andalucía, hasta 17 puntos.</t>
  </si>
  <si>
    <t>f. Grado de acreditación del plan de financiación, hasta 8 puntos.</t>
  </si>
  <si>
    <t>d. Trayectoria y solvencia de la persona o entidad solicitante en la producción de obras audiovisuales que se correspondan con la línea a la que se opta en los últimos ocho años o catorce en el caso de animación, hasta 10 puntos.</t>
  </si>
  <si>
    <t>1º. Premios obtenidos y participación de obras audiovisuales en los Festivales previstos en el Anexo I, hasta 5 puntos.</t>
  </si>
  <si>
    <t>2º. Estreno, según la definición recogida en el artículo 3, de obras audiovisuales, hasta 5 puntos.</t>
  </si>
  <si>
    <r>
      <t xml:space="preserve">e. La experiencia y trayectoria profesional de las personas que se indican a continuación, en los ocho últimos años, </t>
    </r>
    <r>
      <rPr>
        <b/>
        <sz val="12"/>
        <color theme="1"/>
        <rFont val="NewsGotT"/>
      </rPr>
      <t>hasta 9 puntos.</t>
    </r>
  </si>
  <si>
    <t>h. El desarrollo de la obra audiovisual en Andalucía, hasta 8 puntos.</t>
  </si>
  <si>
    <t>i. Coproducción internacional, 5 puntos.</t>
  </si>
  <si>
    <t>m. Por tener en plantilla  o incorporar al proyecto, como mínimo, una persona trabajadora con discapacidad con un grado igual o superior al 33%,1 punto.</t>
  </si>
  <si>
    <t>TOTAL CRITERIO E</t>
  </si>
  <si>
    <t>TOTAL CRITERIO D.1</t>
  </si>
  <si>
    <t>TOTAL CRITERIO D.2</t>
  </si>
  <si>
    <t>(Seleccione la opción del desplegable)</t>
  </si>
  <si>
    <t>Información adicional</t>
  </si>
  <si>
    <t>Formato de documental</t>
  </si>
  <si>
    <t>Rodaje en Andalucía (días)</t>
  </si>
  <si>
    <t>Rodaje Total (días)</t>
  </si>
  <si>
    <t>Postproducción en Andalucía (días)</t>
  </si>
  <si>
    <t>Postproducción Total (días)</t>
  </si>
  <si>
    <t xml:space="preserve">                                                                                     PUNTUACIONES CRITERIOS COMUNES DE VALORACIÓN PARA LA CONCESIÓN DE LA SUBVENCIÓN (AUTOBAREMO) LINEA 3.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</si>
  <si>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DATOS GENERALES DE SOLICITUD</t>
  </si>
  <si>
    <t>CRITERIOS DE PUNTUACIÓN</t>
  </si>
  <si>
    <t>Puesto ocupado por mujer</t>
  </si>
  <si>
    <t>Una obra audiovisual</t>
  </si>
  <si>
    <t>Hasta tres obras audiovisuales</t>
  </si>
  <si>
    <t>Más de tres obras audiovisuales</t>
  </si>
  <si>
    <t xml:space="preserve"> Porcentaje de participación solicitante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</si>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</sst>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FF0000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sz val="12"/>
      <color rgb="FFFF0000"/>
      <name val="NewsGotT"/>
    </font>
    <font>
      <b/>
      <sz val="14"/>
      <color theme="0"/>
      <name val="NewsGotT"/>
    </font>
    <font>
      <b/>
      <sz val="12"/>
      <color theme="6" tint="0.79998168889431442"/>
      <name val="NewsGotT"/>
    </font>
    <font>
      <b/>
      <sz val="15"/>
      <color rgb="FF00793D"/>
      <name val="NewsGotT"/>
    </font>
    <font>
      <sz val="12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/>
    <xf numFmtId="0" fontId="13" fillId="0" borderId="0" xfId="0" applyFo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10" borderId="8" xfId="0" applyFont="1" applyFill="1" applyBorder="1" applyAlignment="1">
      <alignment horizontal="right" vertical="center"/>
    </xf>
    <xf numFmtId="0" fontId="16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/>
      <protection hidden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15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6" fillId="10" borderId="4" xfId="0" applyFont="1" applyFill="1" applyBorder="1" applyAlignment="1">
      <alignment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/>
    <xf numFmtId="0" fontId="14" fillId="9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23" fillId="10" borderId="9" xfId="0" applyFont="1" applyFill="1" applyBorder="1" applyAlignment="1">
      <alignment vertical="center" wrapText="1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2" fontId="13" fillId="4" borderId="0" xfId="0" applyNumberFormat="1" applyFont="1" applyFill="1"/>
    <xf numFmtId="2" fontId="14" fillId="10" borderId="9" xfId="0" applyNumberFormat="1" applyFont="1" applyFill="1" applyBorder="1" applyAlignment="1">
      <alignment horizontal="center" vertical="center" wrapText="1"/>
    </xf>
    <xf numFmtId="2" fontId="19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9" xfId="0" applyNumberFormat="1" applyFont="1" applyFill="1" applyBorder="1" applyAlignment="1" applyProtection="1">
      <alignment horizontal="center" vertical="center"/>
      <protection hidden="1"/>
    </xf>
    <xf numFmtId="2" fontId="14" fillId="10" borderId="8" xfId="0" applyNumberFormat="1" applyFont="1" applyFill="1" applyBorder="1" applyAlignment="1">
      <alignment horizontal="center" vertical="center" wrapText="1"/>
    </xf>
    <xf numFmtId="2" fontId="14" fillId="9" borderId="8" xfId="0" applyNumberFormat="1" applyFont="1" applyFill="1" applyBorder="1" applyAlignment="1" applyProtection="1">
      <alignment horizontal="center" vertical="center"/>
      <protection hidden="1"/>
    </xf>
    <xf numFmtId="2" fontId="20" fillId="12" borderId="8" xfId="0" applyNumberFormat="1" applyFont="1" applyFill="1" applyBorder="1" applyAlignment="1" applyProtection="1">
      <alignment horizontal="center" vertical="center"/>
      <protection hidden="1"/>
    </xf>
    <xf numFmtId="2" fontId="14" fillId="10" borderId="9" xfId="0" applyNumberFormat="1" applyFont="1" applyFill="1" applyBorder="1" applyAlignment="1">
      <alignment vertical="center" wrapText="1"/>
    </xf>
    <xf numFmtId="2" fontId="20" fillId="12" borderId="8" xfId="0" applyNumberFormat="1" applyFont="1" applyFill="1" applyBorder="1" applyAlignment="1">
      <alignment horizontal="center" vertical="center"/>
    </xf>
    <xf numFmtId="2" fontId="20" fillId="12" borderId="4" xfId="0" applyNumberFormat="1" applyFont="1" applyFill="1" applyBorder="1" applyAlignment="1" applyProtection="1">
      <alignment horizontal="center" vertical="center"/>
      <protection hidden="1"/>
    </xf>
    <xf numFmtId="2" fontId="14" fillId="9" borderId="8" xfId="0" applyNumberFormat="1" applyFont="1" applyFill="1" applyBorder="1" applyAlignment="1">
      <alignment horizontal="center" vertical="center"/>
    </xf>
    <xf numFmtId="2" fontId="20" fillId="12" borderId="7" xfId="0" applyNumberFormat="1" applyFont="1" applyFill="1" applyBorder="1" applyAlignment="1">
      <alignment horizontal="center" vertical="center"/>
    </xf>
    <xf numFmtId="2" fontId="22" fillId="12" borderId="23" xfId="0" applyNumberFormat="1" applyFont="1" applyFill="1" applyBorder="1" applyAlignment="1">
      <alignment horizontal="center" vertical="center"/>
    </xf>
    <xf numFmtId="2" fontId="13" fillId="0" borderId="0" xfId="0" applyNumberFormat="1" applyFont="1"/>
    <xf numFmtId="10" fontId="18" fillId="0" borderId="4" xfId="0" applyNumberFormat="1" applyFont="1" applyBorder="1" applyAlignment="1" applyProtection="1">
      <alignment vertical="center" wrapText="1"/>
      <protection locked="0"/>
    </xf>
    <xf numFmtId="10" fontId="13" fillId="0" borderId="0" xfId="0" applyNumberFormat="1" applyFont="1" applyAlignment="1" applyProtection="1">
      <alignment horizontal="center" vertical="center"/>
      <protection locked="0"/>
    </xf>
    <xf numFmtId="10" fontId="13" fillId="0" borderId="8" xfId="0" applyNumberFormat="1" applyFont="1" applyBorder="1" applyAlignment="1" applyProtection="1">
      <alignment horizontal="center" vertical="center" wrapText="1"/>
      <protection locked="0"/>
    </xf>
    <xf numFmtId="2" fontId="13" fillId="0" borderId="7" xfId="0" applyNumberFormat="1" applyFont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20" fillId="12" borderId="24" xfId="0" applyFont="1" applyFill="1" applyBorder="1" applyAlignment="1">
      <alignment horizontal="right" vertical="center"/>
    </xf>
    <xf numFmtId="0" fontId="20" fillId="12" borderId="0" xfId="0" applyFont="1" applyFill="1" applyAlignment="1">
      <alignment horizontal="right" vertical="center"/>
    </xf>
    <xf numFmtId="0" fontId="20" fillId="12" borderId="25" xfId="0" applyFont="1" applyFill="1" applyBorder="1" applyAlignment="1">
      <alignment horizontal="right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11" xfId="0" applyFont="1" applyFill="1" applyBorder="1" applyAlignment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7" fillId="11" borderId="10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horizontal="left" vertical="center" wrapText="1"/>
    </xf>
    <xf numFmtId="0" fontId="21" fillId="10" borderId="15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>
      <alignment horizontal="right" vertical="center" wrapText="1"/>
    </xf>
    <xf numFmtId="0" fontId="20" fillId="12" borderId="11" xfId="0" applyFont="1" applyFill="1" applyBorder="1" applyAlignment="1">
      <alignment horizontal="right" vertical="center" wrapText="1"/>
    </xf>
    <xf numFmtId="0" fontId="20" fillId="12" borderId="7" xfId="0" applyFont="1" applyFill="1" applyBorder="1" applyAlignment="1">
      <alignment horizontal="right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/>
      <protection locked="0"/>
    </xf>
    <xf numFmtId="0" fontId="17" fillId="11" borderId="8" xfId="0" applyFont="1" applyFill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22" fillId="12" borderId="8" xfId="0" applyFont="1" applyFill="1" applyBorder="1" applyAlignment="1">
      <alignment horizontal="right" vertical="center"/>
    </xf>
    <xf numFmtId="0" fontId="22" fillId="12" borderId="10" xfId="0" applyFont="1" applyFill="1" applyBorder="1" applyAlignment="1">
      <alignment horizontal="right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2" fontId="19" fillId="9" borderId="9" xfId="0" applyNumberFormat="1" applyFont="1" applyFill="1" applyBorder="1" applyAlignment="1" applyProtection="1">
      <alignment horizontal="center" vertical="center"/>
      <protection hidden="1"/>
    </xf>
    <xf numFmtId="2" fontId="19" fillId="9" borderId="15" xfId="0" applyNumberFormat="1" applyFont="1" applyFill="1" applyBorder="1" applyAlignment="1" applyProtection="1">
      <alignment horizontal="center" vertical="center"/>
      <protection hidden="1"/>
    </xf>
    <xf numFmtId="2" fontId="19" fillId="9" borderId="4" xfId="0" applyNumberFormat="1" applyFont="1" applyFill="1" applyBorder="1" applyAlignment="1" applyProtection="1">
      <alignment horizontal="center" vertical="center"/>
      <protection hidden="1"/>
    </xf>
    <xf numFmtId="2" fontId="14" fillId="9" borderId="9" xfId="0" applyNumberFormat="1" applyFont="1" applyFill="1" applyBorder="1" applyAlignment="1">
      <alignment horizontal="center" vertical="center"/>
    </xf>
    <xf numFmtId="2" fontId="14" fillId="9" borderId="1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0" fillId="12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/>
      <protection locked="0"/>
    </xf>
    <xf numFmtId="2" fontId="14" fillId="10" borderId="9" xfId="0" applyNumberFormat="1" applyFont="1" applyFill="1" applyBorder="1" applyAlignment="1">
      <alignment horizontal="center" vertical="center" wrapText="1"/>
    </xf>
    <xf numFmtId="2" fontId="14" fillId="10" borderId="4" xfId="0" applyNumberFormat="1" applyFont="1" applyFill="1" applyBorder="1" applyAlignment="1">
      <alignment horizontal="center" vertical="center" wrapText="1"/>
    </xf>
    <xf numFmtId="2" fontId="14" fillId="10" borderId="15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10" borderId="15" xfId="0" applyFont="1" applyFill="1" applyBorder="1" applyAlignment="1">
      <alignment horizontal="center" vertical="center" wrapText="1"/>
    </xf>
    <xf numFmtId="10" fontId="19" fillId="9" borderId="9" xfId="0" applyNumberFormat="1" applyFont="1" applyFill="1" applyBorder="1" applyAlignment="1" applyProtection="1">
      <alignment horizontal="center" vertical="center"/>
      <protection hidden="1"/>
    </xf>
    <xf numFmtId="10" fontId="19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9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2" fontId="14" fillId="9" borderId="4" xfId="0" applyNumberFormat="1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left" vertical="center" wrapText="1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10" fontId="19" fillId="9" borderId="8" xfId="0" applyNumberFormat="1" applyFont="1" applyFill="1" applyBorder="1" applyAlignment="1" applyProtection="1">
      <alignment horizontal="center" vertical="center"/>
      <protection hidden="1"/>
    </xf>
    <xf numFmtId="0" fontId="17" fillId="11" borderId="9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93D"/>
      <color rgb="FF0079FF"/>
      <color rgb="FF76933C"/>
      <color rgb="FFF1F3A7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76200</xdr:rowOff>
        </xdr:from>
        <xdr:to>
          <xdr:col>3</xdr:col>
          <xdr:colOff>1114425</xdr:colOff>
          <xdr:row>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8</xdr:row>
          <xdr:rowOff>57150</xdr:rowOff>
        </xdr:from>
        <xdr:to>
          <xdr:col>4</xdr:col>
          <xdr:colOff>752475</xdr:colOff>
          <xdr:row>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999107</xdr:colOff>
      <xdr:row>1</xdr:row>
      <xdr:rowOff>719390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"/>
          <a:ext cx="4377307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maria.m.lopez\AppData\Local\Temp\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610"/>
  <sheetViews>
    <sheetView showGridLines="0" tabSelected="1" zoomScale="60" zoomScaleNormal="60" zoomScaleSheetLayoutView="70" workbookViewId="0">
      <selection activeCell="A6" sqref="A6:H6"/>
    </sheetView>
  </sheetViews>
  <sheetFormatPr baseColWidth="10" defaultColWidth="11.42578125" defaultRowHeight="15"/>
  <cols>
    <col min="1" max="1" width="49.28515625" style="111" customWidth="1" collapsed="1"/>
    <col min="2" max="2" width="36.140625" style="85" customWidth="1"/>
    <col min="3" max="3" width="41" style="85" customWidth="1" collapsed="1"/>
    <col min="4" max="4" width="35.85546875" style="85" customWidth="1" collapsed="1"/>
    <col min="5" max="5" width="67.5703125" style="85" customWidth="1" collapsed="1"/>
    <col min="6" max="6" width="38" style="85" customWidth="1" collapsed="1"/>
    <col min="7" max="7" width="25.7109375" style="85" customWidth="1" collapsed="1"/>
    <col min="8" max="8" width="26.85546875" style="141" customWidth="1" collapsed="1"/>
    <col min="9" max="9" width="15.42578125" style="85" customWidth="1" collapsed="1"/>
    <col min="10" max="10" width="19.140625" style="85" customWidth="1" collapsed="1"/>
    <col min="11" max="11" width="17.85546875" style="85" customWidth="1" collapsed="1"/>
    <col min="12" max="12" width="27" style="85" customWidth="1" collapsed="1"/>
    <col min="13" max="45" width="11.42578125" style="85" customWidth="1" collapsed="1"/>
    <col min="46" max="16384" width="11.42578125" style="85"/>
  </cols>
  <sheetData>
    <row r="1" spans="1:71" ht="7.5" customHeight="1">
      <c r="A1" s="84"/>
      <c r="B1" s="84"/>
      <c r="C1" s="84"/>
      <c r="D1" s="84"/>
      <c r="E1" s="84"/>
      <c r="F1" s="84"/>
      <c r="G1" s="84"/>
      <c r="H1" s="128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</row>
    <row r="2" spans="1:71" ht="239.25" customHeight="1">
      <c r="A2" s="221" t="s">
        <v>399</v>
      </c>
      <c r="B2" s="222"/>
      <c r="C2" s="223"/>
      <c r="D2" s="223"/>
      <c r="E2" s="223"/>
      <c r="F2" s="223"/>
      <c r="G2" s="223"/>
      <c r="H2" s="224"/>
      <c r="I2" s="86"/>
      <c r="J2" s="84"/>
      <c r="K2" s="87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4.25" customHeight="1">
      <c r="A3" s="227"/>
      <c r="B3" s="228"/>
      <c r="C3" s="228"/>
      <c r="D3" s="228"/>
      <c r="E3" s="228"/>
      <c r="F3" s="228"/>
      <c r="G3" s="228"/>
      <c r="H3" s="229"/>
      <c r="I3" s="86"/>
      <c r="J3" s="84"/>
      <c r="K3" s="87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58.5" customHeight="1">
      <c r="A4" s="225" t="s">
        <v>400</v>
      </c>
      <c r="B4" s="225"/>
      <c r="C4" s="225"/>
      <c r="D4" s="225"/>
      <c r="E4" s="225"/>
      <c r="F4" s="225"/>
      <c r="G4" s="225"/>
      <c r="H4" s="225"/>
      <c r="I4" s="86"/>
      <c r="J4" s="84"/>
      <c r="K4" s="87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30" customHeight="1">
      <c r="A5" s="150" t="s">
        <v>298</v>
      </c>
      <c r="B5" s="150"/>
      <c r="C5" s="150"/>
      <c r="D5" s="150"/>
      <c r="E5" s="150"/>
      <c r="F5" s="150"/>
      <c r="G5" s="150"/>
      <c r="H5" s="150"/>
      <c r="I5" s="86"/>
      <c r="J5" s="84"/>
      <c r="K5" s="87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28.5" customHeight="1">
      <c r="A6" s="151"/>
      <c r="B6" s="152"/>
      <c r="C6" s="152"/>
      <c r="D6" s="152"/>
      <c r="E6" s="152"/>
      <c r="F6" s="152"/>
      <c r="G6" s="152"/>
      <c r="H6" s="153"/>
      <c r="I6" s="88"/>
      <c r="K6" s="89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</row>
    <row r="7" spans="1:71" ht="28.5" customHeight="1">
      <c r="A7" s="90" t="s">
        <v>296</v>
      </c>
      <c r="B7" s="154" t="s">
        <v>379</v>
      </c>
      <c r="C7" s="155"/>
      <c r="D7" s="155"/>
      <c r="E7" s="155"/>
      <c r="F7" s="155"/>
      <c r="G7" s="155"/>
      <c r="H7" s="156"/>
      <c r="I7" s="88"/>
      <c r="K7" s="89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</row>
    <row r="8" spans="1:71" ht="27.75" customHeight="1">
      <c r="A8" s="90" t="s">
        <v>297</v>
      </c>
      <c r="B8" s="157"/>
      <c r="C8" s="158"/>
      <c r="D8" s="97" t="s">
        <v>295</v>
      </c>
      <c r="E8" s="97" t="s">
        <v>406</v>
      </c>
      <c r="F8" s="159" t="s">
        <v>377</v>
      </c>
      <c r="G8" s="160"/>
      <c r="H8" s="161"/>
      <c r="I8" s="88"/>
      <c r="K8" s="89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</row>
    <row r="9" spans="1:71" ht="27" customHeight="1">
      <c r="A9" s="90" t="s">
        <v>394</v>
      </c>
      <c r="B9" s="162"/>
      <c r="C9" s="163"/>
      <c r="D9" s="119"/>
      <c r="E9" s="144"/>
      <c r="F9" s="143"/>
      <c r="G9" s="144"/>
      <c r="H9" s="145"/>
      <c r="I9" s="88"/>
      <c r="K9" s="89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</row>
    <row r="10" spans="1:71" ht="6" customHeight="1">
      <c r="A10" s="226"/>
      <c r="B10" s="226"/>
      <c r="C10" s="226"/>
      <c r="D10" s="226"/>
      <c r="E10" s="226"/>
      <c r="F10" s="226"/>
      <c r="G10" s="226"/>
      <c r="H10" s="226"/>
      <c r="I10" s="88"/>
      <c r="K10" s="89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1:71" ht="26.25" customHeight="1">
      <c r="A11" s="225" t="s">
        <v>401</v>
      </c>
      <c r="B11" s="225"/>
      <c r="C11" s="225"/>
      <c r="D11" s="225"/>
      <c r="E11" s="225"/>
      <c r="F11" s="225"/>
      <c r="G11" s="225"/>
      <c r="H11" s="225"/>
      <c r="I11" s="88"/>
      <c r="K11" s="89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</row>
    <row r="12" spans="1:71" ht="6.75" customHeight="1">
      <c r="A12" s="226"/>
      <c r="B12" s="226"/>
      <c r="C12" s="226"/>
      <c r="D12" s="226"/>
      <c r="E12" s="226"/>
      <c r="F12" s="226"/>
      <c r="G12" s="226"/>
      <c r="H12" s="226"/>
      <c r="I12" s="88"/>
      <c r="K12" s="89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</row>
    <row r="13" spans="1:71" ht="29.25" customHeight="1">
      <c r="A13" s="188" t="s">
        <v>380</v>
      </c>
      <c r="B13" s="189"/>
      <c r="C13" s="189"/>
      <c r="D13" s="189"/>
      <c r="E13" s="189"/>
      <c r="F13" s="190"/>
      <c r="G13" s="91" t="s">
        <v>294</v>
      </c>
      <c r="H13" s="129" t="s">
        <v>0</v>
      </c>
      <c r="I13" s="86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</row>
    <row r="14" spans="1:71" ht="29.25" customHeight="1">
      <c r="A14" s="168"/>
      <c r="B14" s="168"/>
      <c r="C14" s="168"/>
      <c r="D14" s="168"/>
      <c r="E14" s="168"/>
      <c r="F14" s="168"/>
      <c r="G14" s="142"/>
      <c r="H14" s="130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86"/>
      <c r="J14" s="84"/>
      <c r="K14" s="87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</row>
    <row r="15" spans="1:71" ht="29.25" customHeight="1">
      <c r="A15" s="197" t="s">
        <v>373</v>
      </c>
      <c r="B15" s="198"/>
      <c r="C15" s="198"/>
      <c r="D15" s="198"/>
      <c r="E15" s="198"/>
      <c r="F15" s="198"/>
      <c r="G15" s="199"/>
      <c r="H15" s="131">
        <f>H14</f>
        <v>0</v>
      </c>
      <c r="I15" s="86"/>
      <c r="J15" s="84"/>
      <c r="K15" s="87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</row>
    <row r="16" spans="1:71" ht="29.25" customHeight="1">
      <c r="A16" s="166" t="s">
        <v>382</v>
      </c>
      <c r="B16" s="167"/>
      <c r="C16" s="167"/>
      <c r="D16" s="167"/>
      <c r="E16" s="167"/>
      <c r="F16" s="167"/>
      <c r="G16" s="95"/>
      <c r="H16" s="231"/>
      <c r="I16" s="86"/>
      <c r="J16" s="84"/>
      <c r="K16" s="87"/>
      <c r="L16" s="84"/>
      <c r="M16" s="84"/>
      <c r="N16" s="84"/>
      <c r="O16" s="84"/>
      <c r="P16" s="84"/>
      <c r="Q16" s="84"/>
      <c r="R16" s="84"/>
      <c r="S16" s="84"/>
      <c r="T16" s="84"/>
      <c r="W16" s="84"/>
      <c r="X16" s="84"/>
      <c r="Y16" s="84"/>
      <c r="Z16" s="84"/>
      <c r="AA16" s="84"/>
      <c r="AB16" s="84"/>
      <c r="AC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</row>
    <row r="17" spans="1:71" ht="29.25" customHeight="1">
      <c r="A17" s="188" t="s">
        <v>383</v>
      </c>
      <c r="B17" s="189"/>
      <c r="C17" s="189"/>
      <c r="D17" s="189"/>
      <c r="E17" s="189"/>
      <c r="F17" s="189"/>
      <c r="G17" s="96"/>
      <c r="H17" s="232"/>
      <c r="I17" s="86"/>
      <c r="J17" s="84"/>
      <c r="K17" s="87"/>
      <c r="L17" s="84"/>
      <c r="M17" s="84"/>
      <c r="N17" s="84"/>
      <c r="O17" s="84"/>
      <c r="P17" s="84"/>
      <c r="Q17" s="84"/>
      <c r="R17" s="84"/>
      <c r="S17" s="84"/>
      <c r="T17" s="84"/>
      <c r="W17" s="84"/>
      <c r="X17" s="84"/>
      <c r="Y17" s="84"/>
      <c r="Z17" s="84"/>
      <c r="AA17" s="84"/>
      <c r="AB17" s="84"/>
      <c r="AC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</row>
    <row r="18" spans="1:71" s="101" customFormat="1" ht="29.25" customHeight="1">
      <c r="A18" s="159" t="s">
        <v>342</v>
      </c>
      <c r="B18" s="161"/>
      <c r="C18" s="98" t="s">
        <v>165</v>
      </c>
      <c r="D18" s="98" t="s">
        <v>161</v>
      </c>
      <c r="E18" s="98" t="s">
        <v>162</v>
      </c>
      <c r="F18" s="99" t="s">
        <v>163</v>
      </c>
      <c r="G18" s="96"/>
      <c r="H18" s="129" t="s">
        <v>0</v>
      </c>
      <c r="I18" s="87"/>
      <c r="J18" s="100"/>
      <c r="K18" s="87"/>
      <c r="L18" s="100"/>
      <c r="M18" s="100"/>
      <c r="N18" s="100"/>
      <c r="O18" s="100"/>
      <c r="P18" s="100"/>
      <c r="Q18" s="100"/>
      <c r="R18" s="100"/>
      <c r="S18" s="100"/>
      <c r="T18" s="100"/>
      <c r="W18" s="100"/>
      <c r="X18" s="100"/>
      <c r="Y18" s="100"/>
      <c r="Z18" s="100"/>
      <c r="AA18" s="100"/>
      <c r="AB18" s="100"/>
      <c r="AC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</row>
    <row r="19" spans="1:71" ht="29.25" customHeight="1">
      <c r="A19" s="230"/>
      <c r="B19" s="149"/>
      <c r="C19" s="120"/>
      <c r="D19" s="102"/>
      <c r="E19" s="103"/>
      <c r="F19" s="103"/>
      <c r="G19" s="96"/>
      <c r="H19" s="130" t="str">
        <f t="array" ref="H19">IFERROR(INDEX('E.1.Premios y festivales'!$A$5:$D$103,MATCH(C19&amp;D19,FestivalesFormula&amp;SeccionesFormula,0),IF('AUTOBAREMO LINEA 3'!F19="Participación",3,4)),"0")</f>
        <v>0</v>
      </c>
      <c r="I19" s="86"/>
      <c r="J19" s="84"/>
      <c r="K19" s="87"/>
      <c r="L19" s="84"/>
      <c r="M19" s="84"/>
      <c r="N19" s="84"/>
      <c r="O19" s="84"/>
      <c r="P19" s="84"/>
      <c r="Q19" s="84"/>
      <c r="R19" s="84"/>
      <c r="S19" s="84"/>
      <c r="T19" s="84"/>
      <c r="W19" s="84"/>
      <c r="X19" s="84"/>
      <c r="Y19" s="84"/>
      <c r="Z19" s="84"/>
      <c r="AA19" s="84"/>
      <c r="AB19" s="84"/>
      <c r="AC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</row>
    <row r="20" spans="1:71" ht="29.25" customHeight="1">
      <c r="A20" s="230"/>
      <c r="B20" s="149"/>
      <c r="C20" s="120"/>
      <c r="D20" s="102"/>
      <c r="E20" s="103"/>
      <c r="F20" s="103"/>
      <c r="G20" s="96"/>
      <c r="H20" s="130" t="str">
        <f t="array" ref="H20">IFERROR(INDEX('E.1.Premios y festivales'!$A$5:$D$103,MATCH(C20&amp;D20,FestivalesFormula&amp;SeccionesFormula,0),IF('AUTOBAREMO LINEA 3'!F20="Participación",3,4)),"0")</f>
        <v>0</v>
      </c>
      <c r="I20" s="86"/>
      <c r="J20" s="84"/>
      <c r="K20" s="87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</row>
    <row r="21" spans="1:71" ht="29.25" customHeight="1">
      <c r="A21" s="230"/>
      <c r="B21" s="149"/>
      <c r="C21" s="120"/>
      <c r="D21" s="102"/>
      <c r="E21" s="103"/>
      <c r="F21" s="103"/>
      <c r="G21" s="96"/>
      <c r="H21" s="130" t="str">
        <f t="array" ref="H21">IFERROR(INDEX('E.1.Premios y festivales'!$A$5:$D$103,MATCH(C21&amp;D21,FestivalesFormula&amp;SeccionesFormula,0),IF('AUTOBAREMO LINEA 3'!F21="Participación",3,4)),"0")</f>
        <v>0</v>
      </c>
      <c r="I21" s="86"/>
      <c r="J21" s="84"/>
      <c r="K21" s="87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</row>
    <row r="22" spans="1:71" ht="29.25" customHeight="1">
      <c r="A22" s="230"/>
      <c r="B22" s="149"/>
      <c r="C22" s="120"/>
      <c r="D22" s="102"/>
      <c r="E22" s="103"/>
      <c r="F22" s="103"/>
      <c r="G22" s="96"/>
      <c r="H22" s="130" t="str">
        <f t="array" ref="H22">IFERROR(INDEX('E.1.Premios y festivales'!$A$5:$D$103,MATCH(C22&amp;D22,FestivalesFormula&amp;SeccionesFormula,0),IF('AUTOBAREMO LINEA 3'!F22="Participación",3,4)),"0")</f>
        <v>0</v>
      </c>
      <c r="I22" s="86"/>
      <c r="J22" s="84"/>
      <c r="K22" s="87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</row>
    <row r="23" spans="1:71" s="101" customFormat="1" ht="29.25" customHeight="1">
      <c r="A23" s="164" t="s">
        <v>160</v>
      </c>
      <c r="B23" s="165"/>
      <c r="C23" s="164" t="s">
        <v>202</v>
      </c>
      <c r="D23" s="165"/>
      <c r="E23" s="97" t="s">
        <v>166</v>
      </c>
      <c r="F23" s="104" t="s">
        <v>164</v>
      </c>
      <c r="G23" s="96"/>
      <c r="H23" s="132" t="s">
        <v>0</v>
      </c>
      <c r="I23" s="89"/>
      <c r="K23" s="89"/>
      <c r="U23" s="84"/>
      <c r="V23" s="84"/>
    </row>
    <row r="24" spans="1:71" ht="29.25" customHeight="1">
      <c r="A24" s="148"/>
      <c r="B24" s="149"/>
      <c r="C24" s="168"/>
      <c r="D24" s="168"/>
      <c r="E24" s="106"/>
      <c r="F24" s="107"/>
      <c r="G24" s="96"/>
      <c r="H24" s="130" t="str">
        <f t="array" ref="H24">IFERROR(INDEX('E.1.Premios y festivales'!$A$107:$C$116,MATCH('AUTOBAREMO LINEA 3'!C24:D24,'E.1.Premios y festivales'!$A$107:$A$116,0),IF('AUTOBAREMO LINEA 3'!F24:G24="Sólo nominado",2,3)),"0")</f>
        <v>0</v>
      </c>
      <c r="I24" s="88"/>
      <c r="K24" s="89"/>
      <c r="U24" s="84"/>
      <c r="V24" s="84"/>
    </row>
    <row r="25" spans="1:71" ht="29.25" customHeight="1">
      <c r="A25" s="148"/>
      <c r="B25" s="149"/>
      <c r="C25" s="168"/>
      <c r="D25" s="168"/>
      <c r="E25" s="106"/>
      <c r="F25" s="107"/>
      <c r="G25" s="96"/>
      <c r="H25" s="130" t="str">
        <f t="array" ref="H25">IFERROR(INDEX('E.1.Premios y festivales'!$A$107:$C$116,MATCH('AUTOBAREMO LINEA 3'!C25:D25,'E.1.Premios y festivales'!$A$107:$A$116,0),IF('AUTOBAREMO LINEA 3'!F25:G25="Sólo nominado",2,3)),"0")</f>
        <v>0</v>
      </c>
      <c r="I25" s="88"/>
      <c r="K25" s="89"/>
      <c r="U25" s="100"/>
      <c r="V25" s="100"/>
    </row>
    <row r="26" spans="1:71" ht="29.25" customHeight="1">
      <c r="A26" s="148"/>
      <c r="B26" s="149"/>
      <c r="C26" s="168"/>
      <c r="D26" s="168"/>
      <c r="E26" s="106"/>
      <c r="F26" s="107"/>
      <c r="G26" s="108"/>
      <c r="H26" s="130" t="str">
        <f t="array" ref="H26">IFERROR(INDEX('E.1.Premios y festivales'!$A$107:$C$116,MATCH('AUTOBAREMO LINEA 3'!C26:D26,'E.1.Premios y festivales'!$A$107:$A$116,0),IF('AUTOBAREMO LINEA 3'!F26:G26="Sólo nominado",2,3)),"0")</f>
        <v>0</v>
      </c>
      <c r="I26" s="88"/>
      <c r="K26" s="89"/>
      <c r="U26" s="84"/>
      <c r="V26" s="84"/>
    </row>
    <row r="27" spans="1:71" ht="29.25" customHeight="1">
      <c r="A27" s="176" t="s">
        <v>390</v>
      </c>
      <c r="B27" s="177"/>
      <c r="C27" s="177"/>
      <c r="D27" s="177"/>
      <c r="E27" s="177"/>
      <c r="F27" s="177"/>
      <c r="G27" s="178"/>
      <c r="H27" s="131">
        <f>IF(H19+H20+H21+H22+H24+H25+H26&gt;5,5,H19+H20+H21+H22+H24+H25+H26)</f>
        <v>0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</row>
    <row r="28" spans="1:71" ht="30" customHeight="1">
      <c r="A28" s="203" t="s">
        <v>384</v>
      </c>
      <c r="B28" s="203"/>
      <c r="C28" s="203"/>
      <c r="D28" s="203"/>
      <c r="E28" s="203"/>
      <c r="F28" s="203"/>
      <c r="G28" s="96"/>
      <c r="H28" s="132" t="s">
        <v>0</v>
      </c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  <row r="29" spans="1:71" ht="30" customHeight="1">
      <c r="A29" s="162" t="s">
        <v>1</v>
      </c>
      <c r="B29" s="186"/>
      <c r="C29" s="186"/>
      <c r="D29" s="186"/>
      <c r="E29" s="186"/>
      <c r="F29" s="187"/>
      <c r="G29" s="108"/>
      <c r="H29" s="133">
        <f>VLOOKUP(A29,'E.2. Estrenos'!A2:B7,2,0)</f>
        <v>0</v>
      </c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</row>
    <row r="30" spans="1:71" ht="30" customHeight="1">
      <c r="A30" s="176" t="s">
        <v>391</v>
      </c>
      <c r="B30" s="177"/>
      <c r="C30" s="177"/>
      <c r="D30" s="177"/>
      <c r="E30" s="177"/>
      <c r="F30" s="177"/>
      <c r="G30" s="178"/>
      <c r="H30" s="134">
        <f>H29</f>
        <v>0</v>
      </c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</row>
    <row r="31" spans="1:71" ht="29.25" customHeight="1">
      <c r="A31" s="247" t="s">
        <v>385</v>
      </c>
      <c r="B31" s="247"/>
      <c r="C31" s="247"/>
      <c r="D31" s="247"/>
      <c r="E31" s="247"/>
      <c r="F31" s="247"/>
      <c r="G31" s="118">
        <f>SUM(H33:H41)</f>
        <v>0</v>
      </c>
      <c r="H31" s="135"/>
      <c r="I31" s="117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</row>
    <row r="32" spans="1:71" ht="29.25" customHeight="1">
      <c r="A32" s="105" t="s">
        <v>305</v>
      </c>
      <c r="B32" s="159" t="s">
        <v>333</v>
      </c>
      <c r="C32" s="161"/>
      <c r="D32" s="159" t="s">
        <v>334</v>
      </c>
      <c r="E32" s="161"/>
      <c r="F32" s="105" t="s">
        <v>337</v>
      </c>
      <c r="G32" s="105" t="s">
        <v>328</v>
      </c>
      <c r="H32" s="135" t="s">
        <v>0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</row>
    <row r="33" spans="1:71" ht="29.25" customHeight="1">
      <c r="A33" s="238" t="s">
        <v>407</v>
      </c>
      <c r="B33" s="147" t="s">
        <v>24</v>
      </c>
      <c r="C33" s="147"/>
      <c r="D33" s="148"/>
      <c r="E33" s="149"/>
      <c r="F33" s="121"/>
      <c r="G33" s="112">
        <f>IF(F33="Participación con premio",2,0)+IF(F33="Participación sin premio",1,0)+IF(F33="Seleccione opción del desplegable"," -",0)</f>
        <v>0</v>
      </c>
      <c r="H33" s="216">
        <f>IF( SUM(G33:G35)&gt;=3,3,SUM(G33:G35))</f>
        <v>0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</row>
    <row r="34" spans="1:71" ht="29.25" customHeight="1">
      <c r="A34" s="239"/>
      <c r="B34" s="147" t="s">
        <v>24</v>
      </c>
      <c r="C34" s="147"/>
      <c r="D34" s="148"/>
      <c r="E34" s="149"/>
      <c r="F34" s="121"/>
      <c r="G34" s="112">
        <f t="shared" ref="G34:G41" si="0">IF(F34="Participación con premio",2,0)+IF(F34="Participación sin premio",1,0)+IF(F34="Seleccione opción del desplegable"," -",0)</f>
        <v>0</v>
      </c>
      <c r="H34" s="217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</row>
    <row r="35" spans="1:71" ht="29.25" customHeight="1">
      <c r="A35" s="240"/>
      <c r="B35" s="147" t="s">
        <v>24</v>
      </c>
      <c r="C35" s="147"/>
      <c r="D35" s="148"/>
      <c r="E35" s="149"/>
      <c r="F35" s="121"/>
      <c r="G35" s="112">
        <f t="shared" si="0"/>
        <v>0</v>
      </c>
      <c r="H35" s="241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</row>
    <row r="36" spans="1:71" ht="29.25" customHeight="1">
      <c r="A36" s="238" t="s">
        <v>332</v>
      </c>
      <c r="B36" s="147" t="s">
        <v>24</v>
      </c>
      <c r="C36" s="147"/>
      <c r="D36" s="148"/>
      <c r="E36" s="149"/>
      <c r="F36" s="121"/>
      <c r="G36" s="112">
        <f t="shared" si="0"/>
        <v>0</v>
      </c>
      <c r="H36" s="216">
        <f>IF( SUM(G36:G38)&gt;=3,3,SUM(G36:G38))</f>
        <v>0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</row>
    <row r="37" spans="1:71" ht="29.25" customHeight="1">
      <c r="A37" s="239"/>
      <c r="B37" s="147" t="s">
        <v>24</v>
      </c>
      <c r="C37" s="147"/>
      <c r="D37" s="148"/>
      <c r="E37" s="149"/>
      <c r="F37" s="121"/>
      <c r="G37" s="112">
        <f t="shared" si="0"/>
        <v>0</v>
      </c>
      <c r="H37" s="217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</row>
    <row r="38" spans="1:71" ht="29.25" customHeight="1">
      <c r="A38" s="240"/>
      <c r="B38" s="147" t="s">
        <v>24</v>
      </c>
      <c r="C38" s="147"/>
      <c r="D38" s="148"/>
      <c r="E38" s="149"/>
      <c r="F38" s="121"/>
      <c r="G38" s="112">
        <f t="shared" si="0"/>
        <v>0</v>
      </c>
      <c r="H38" s="241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</row>
    <row r="39" spans="1:71" ht="29.25" customHeight="1">
      <c r="A39" s="238" t="s">
        <v>324</v>
      </c>
      <c r="B39" s="147" t="s">
        <v>24</v>
      </c>
      <c r="C39" s="147"/>
      <c r="D39" s="148"/>
      <c r="E39" s="149"/>
      <c r="F39" s="121"/>
      <c r="G39" s="112">
        <f t="shared" si="0"/>
        <v>0</v>
      </c>
      <c r="H39" s="216">
        <f>IF( SUM(G39:G41)&gt;=3,3,SUM(G39:G41))</f>
        <v>0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</row>
    <row r="40" spans="1:71" ht="29.25" customHeight="1">
      <c r="A40" s="239"/>
      <c r="B40" s="147" t="s">
        <v>24</v>
      </c>
      <c r="C40" s="147"/>
      <c r="D40" s="148"/>
      <c r="E40" s="149"/>
      <c r="F40" s="121"/>
      <c r="G40" s="112">
        <f t="shared" si="0"/>
        <v>0</v>
      </c>
      <c r="H40" s="217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</row>
    <row r="41" spans="1:71" ht="29.25" customHeight="1">
      <c r="A41" s="239"/>
      <c r="B41" s="147" t="s">
        <v>24</v>
      </c>
      <c r="C41" s="147"/>
      <c r="D41" s="148"/>
      <c r="E41" s="149"/>
      <c r="F41" s="121"/>
      <c r="G41" s="112">
        <f t="shared" si="0"/>
        <v>0</v>
      </c>
      <c r="H41" s="217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</row>
    <row r="42" spans="1:71" ht="29.25" customHeight="1">
      <c r="A42" s="176" t="s">
        <v>389</v>
      </c>
      <c r="B42" s="177"/>
      <c r="C42" s="177"/>
      <c r="D42" s="177"/>
      <c r="E42" s="177"/>
      <c r="F42" s="177"/>
      <c r="G42" s="178"/>
      <c r="H42" s="136">
        <f>SUM(H33:H41)</f>
        <v>0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</row>
    <row r="43" spans="1:71" ht="29.25" customHeight="1">
      <c r="A43" s="203" t="s">
        <v>381</v>
      </c>
      <c r="B43" s="203"/>
      <c r="C43" s="203"/>
      <c r="D43" s="203"/>
      <c r="E43" s="203"/>
      <c r="F43" s="203"/>
      <c r="G43" s="242"/>
      <c r="H43" s="132" t="s">
        <v>0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</row>
    <row r="44" spans="1:71" ht="29.25" customHeight="1">
      <c r="A44" s="243" t="s">
        <v>331</v>
      </c>
      <c r="B44" s="243"/>
      <c r="C44" s="243"/>
      <c r="D44" s="121"/>
      <c r="E44" s="201" t="s">
        <v>329</v>
      </c>
      <c r="F44" s="246">
        <f>IFERROR(D45/D44,0)</f>
        <v>0</v>
      </c>
      <c r="G44" s="242"/>
      <c r="H44" s="214">
        <f>IF(F44=0%,0,IF(AND(F44&gt;=1%,F44&lt;=50%),4,8))</f>
        <v>0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</row>
    <row r="45" spans="1:71" ht="29.25" customHeight="1">
      <c r="A45" s="243" t="s">
        <v>330</v>
      </c>
      <c r="B45" s="243"/>
      <c r="C45" s="243"/>
      <c r="D45" s="121"/>
      <c r="E45" s="201"/>
      <c r="F45" s="246"/>
      <c r="G45" s="242"/>
      <c r="H45" s="215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</row>
    <row r="46" spans="1:71" ht="29.25" customHeight="1">
      <c r="A46" s="176" t="s">
        <v>367</v>
      </c>
      <c r="B46" s="177"/>
      <c r="C46" s="177"/>
      <c r="D46" s="177"/>
      <c r="E46" s="177"/>
      <c r="F46" s="177"/>
      <c r="G46" s="178"/>
      <c r="H46" s="136">
        <f>H44</f>
        <v>0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</row>
    <row r="47" spans="1:71" ht="29.25" customHeight="1">
      <c r="A47" s="203" t="s">
        <v>368</v>
      </c>
      <c r="B47" s="203"/>
      <c r="C47" s="203"/>
      <c r="D47" s="203"/>
      <c r="E47" s="203"/>
      <c r="F47" s="203"/>
      <c r="G47" s="169"/>
      <c r="H47" s="231"/>
      <c r="I47" s="86"/>
      <c r="J47" s="84"/>
      <c r="K47" s="87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</row>
    <row r="48" spans="1:71" ht="29.25" customHeight="1">
      <c r="A48" s="188" t="s">
        <v>307</v>
      </c>
      <c r="B48" s="189"/>
      <c r="C48" s="189"/>
      <c r="D48" s="189"/>
      <c r="E48" s="189"/>
      <c r="F48" s="190"/>
      <c r="G48" s="170"/>
      <c r="H48" s="232"/>
      <c r="I48" s="86"/>
      <c r="J48" s="84"/>
      <c r="K48" s="87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</row>
    <row r="49" spans="1:71" ht="29.25" customHeight="1">
      <c r="A49" s="164" t="s">
        <v>305</v>
      </c>
      <c r="B49" s="179"/>
      <c r="C49" s="109" t="s">
        <v>326</v>
      </c>
      <c r="D49" s="164" t="s">
        <v>306</v>
      </c>
      <c r="E49" s="179"/>
      <c r="F49" s="165"/>
      <c r="G49" s="92" t="s">
        <v>328</v>
      </c>
      <c r="H49" s="129" t="s">
        <v>0</v>
      </c>
      <c r="I49" s="86"/>
      <c r="J49" s="84"/>
      <c r="K49" s="87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</row>
    <row r="50" spans="1:71" s="101" customFormat="1" ht="29.25" customHeight="1">
      <c r="A50" s="180" t="s">
        <v>407</v>
      </c>
      <c r="B50" s="181"/>
      <c r="C50" s="121" t="s">
        <v>1</v>
      </c>
      <c r="D50" s="234"/>
      <c r="E50" s="234"/>
      <c r="F50" s="234"/>
      <c r="G50" s="93" t="str">
        <f>IF(ISBLANK(D50),"0","1")</f>
        <v>0</v>
      </c>
      <c r="H50" s="130" t="str">
        <f t="shared" ref="H50:H52" si="1">IF(C50="SI",G50*50%,G50)</f>
        <v>0</v>
      </c>
      <c r="I50" s="100"/>
      <c r="J50" s="100"/>
      <c r="K50" s="100"/>
      <c r="L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</row>
    <row r="51" spans="1:71" s="101" customFormat="1" ht="29.25" customHeight="1">
      <c r="A51" s="180" t="s">
        <v>332</v>
      </c>
      <c r="B51" s="181"/>
      <c r="C51" s="121" t="s">
        <v>1</v>
      </c>
      <c r="D51" s="234"/>
      <c r="E51" s="234"/>
      <c r="F51" s="234"/>
      <c r="G51" s="93" t="str">
        <f>IF(ISBLANK(D51),"0","1")</f>
        <v>0</v>
      </c>
      <c r="H51" s="130" t="str">
        <f t="shared" si="1"/>
        <v>0</v>
      </c>
      <c r="I51" s="100"/>
      <c r="J51" s="100"/>
      <c r="K51" s="100"/>
      <c r="L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</row>
    <row r="52" spans="1:71" s="101" customFormat="1" ht="29.25" customHeight="1">
      <c r="A52" s="180" t="s">
        <v>324</v>
      </c>
      <c r="B52" s="181"/>
      <c r="C52" s="121" t="s">
        <v>1</v>
      </c>
      <c r="D52" s="234"/>
      <c r="E52" s="234"/>
      <c r="F52" s="234"/>
      <c r="G52" s="93" t="str">
        <f>IF(ISBLANK(D52),"0","2")</f>
        <v>0</v>
      </c>
      <c r="H52" s="130" t="str">
        <f t="shared" si="1"/>
        <v>0</v>
      </c>
      <c r="I52" s="100"/>
      <c r="J52" s="100"/>
      <c r="K52" s="100"/>
      <c r="L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</row>
    <row r="53" spans="1:71" s="101" customFormat="1" ht="29.25" customHeight="1">
      <c r="A53" s="176" t="s">
        <v>369</v>
      </c>
      <c r="B53" s="177"/>
      <c r="C53" s="177"/>
      <c r="D53" s="177"/>
      <c r="E53" s="177"/>
      <c r="F53" s="177"/>
      <c r="G53" s="178"/>
      <c r="H53" s="131">
        <f>H50+H51+H52</f>
        <v>0</v>
      </c>
      <c r="I53" s="100"/>
      <c r="J53" s="100"/>
      <c r="K53" s="100"/>
      <c r="L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</row>
    <row r="54" spans="1:71" ht="29.25" customHeight="1">
      <c r="A54" s="203" t="s">
        <v>355</v>
      </c>
      <c r="B54" s="203"/>
      <c r="C54" s="203"/>
      <c r="D54" s="203"/>
      <c r="E54" s="203"/>
      <c r="F54" s="203"/>
      <c r="G54" s="169"/>
      <c r="H54" s="231"/>
      <c r="I54" s="84"/>
      <c r="J54" s="84"/>
      <c r="K54" s="84"/>
      <c r="L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</row>
    <row r="55" spans="1:71" ht="29.25" customHeight="1">
      <c r="A55" s="248" t="s">
        <v>341</v>
      </c>
      <c r="B55" s="249"/>
      <c r="C55" s="250"/>
      <c r="D55" s="122" t="s">
        <v>1</v>
      </c>
      <c r="E55" s="169" t="s">
        <v>308</v>
      </c>
      <c r="F55" s="236">
        <f>IFERROR(D57/(D56+D57),0)</f>
        <v>0</v>
      </c>
      <c r="G55" s="235"/>
      <c r="H55" s="233"/>
      <c r="I55" s="84"/>
      <c r="J55" s="84"/>
      <c r="K55" s="84"/>
      <c r="L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</row>
    <row r="56" spans="1:71" ht="29.25" customHeight="1">
      <c r="A56" s="204" t="s">
        <v>340</v>
      </c>
      <c r="B56" s="205"/>
      <c r="C56" s="206"/>
      <c r="D56" s="122"/>
      <c r="E56" s="235"/>
      <c r="F56" s="237"/>
      <c r="G56" s="235"/>
      <c r="H56" s="233"/>
      <c r="I56" s="84"/>
      <c r="J56" s="84"/>
      <c r="K56" s="84"/>
      <c r="L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</row>
    <row r="57" spans="1:71" ht="29.25" customHeight="1">
      <c r="A57" s="204" t="s">
        <v>339</v>
      </c>
      <c r="B57" s="205"/>
      <c r="C57" s="206"/>
      <c r="D57" s="110">
        <f>COUNTIF(B59:B75,"SI")/2+COUNTIF(B59:B75,"NO")</f>
        <v>0</v>
      </c>
      <c r="E57" s="235"/>
      <c r="F57" s="237"/>
      <c r="G57" s="235"/>
      <c r="H57" s="232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</row>
    <row r="58" spans="1:71" s="101" customFormat="1" ht="29.25" customHeight="1">
      <c r="A58" s="105" t="s">
        <v>402</v>
      </c>
      <c r="B58" s="109" t="s">
        <v>326</v>
      </c>
      <c r="C58" s="201" t="s">
        <v>306</v>
      </c>
      <c r="D58" s="201"/>
      <c r="E58" s="201"/>
      <c r="F58" s="201"/>
      <c r="G58" s="235"/>
      <c r="H58" s="129" t="s">
        <v>0</v>
      </c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</row>
    <row r="59" spans="1:71" ht="29.25" customHeight="1">
      <c r="A59" s="123" t="s">
        <v>1</v>
      </c>
      <c r="B59" s="124" t="s">
        <v>1</v>
      </c>
      <c r="C59" s="202"/>
      <c r="D59" s="202"/>
      <c r="E59" s="202"/>
      <c r="F59" s="202"/>
      <c r="G59" s="235"/>
      <c r="H59" s="213" t="str">
        <f>IFERROR(IF(D55="si",IF(AND(F55&gt;20%, F55&lt;=40%),1,0)+IF(AND(F55&gt;40%, F55&lt;=60%),2,0)+IF(F55&gt;60%, 4,0),"0"),0)</f>
        <v>0</v>
      </c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</row>
    <row r="60" spans="1:71" ht="29.25" customHeight="1">
      <c r="A60" s="123" t="s">
        <v>1</v>
      </c>
      <c r="B60" s="124" t="s">
        <v>1</v>
      </c>
      <c r="C60" s="202"/>
      <c r="D60" s="202"/>
      <c r="E60" s="202"/>
      <c r="F60" s="202"/>
      <c r="G60" s="235"/>
      <c r="H60" s="21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</row>
    <row r="61" spans="1:71" ht="29.25" customHeight="1">
      <c r="A61" s="123" t="s">
        <v>1</v>
      </c>
      <c r="B61" s="124" t="s">
        <v>1</v>
      </c>
      <c r="C61" s="202"/>
      <c r="D61" s="202"/>
      <c r="E61" s="202"/>
      <c r="F61" s="202"/>
      <c r="G61" s="235"/>
      <c r="H61" s="21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</row>
    <row r="62" spans="1:71" ht="29.25" customHeight="1">
      <c r="A62" s="123" t="s">
        <v>1</v>
      </c>
      <c r="B62" s="124" t="s">
        <v>1</v>
      </c>
      <c r="C62" s="202"/>
      <c r="D62" s="202"/>
      <c r="E62" s="202"/>
      <c r="F62" s="202"/>
      <c r="G62" s="235"/>
      <c r="H62" s="21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</row>
    <row r="63" spans="1:71" ht="29.25" customHeight="1">
      <c r="A63" s="123" t="s">
        <v>1</v>
      </c>
      <c r="B63" s="124" t="s">
        <v>1</v>
      </c>
      <c r="C63" s="202"/>
      <c r="D63" s="202"/>
      <c r="E63" s="202"/>
      <c r="F63" s="202"/>
      <c r="G63" s="235"/>
      <c r="H63" s="21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</row>
    <row r="64" spans="1:71" ht="29.25" customHeight="1">
      <c r="A64" s="123" t="s">
        <v>1</v>
      </c>
      <c r="B64" s="124" t="s">
        <v>1</v>
      </c>
      <c r="C64" s="202"/>
      <c r="D64" s="202"/>
      <c r="E64" s="202"/>
      <c r="F64" s="202"/>
      <c r="G64" s="235"/>
      <c r="H64" s="21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</row>
    <row r="65" spans="1:71" ht="29.25" customHeight="1">
      <c r="A65" s="123" t="s">
        <v>1</v>
      </c>
      <c r="B65" s="124" t="s">
        <v>1</v>
      </c>
      <c r="C65" s="202"/>
      <c r="D65" s="202"/>
      <c r="E65" s="202"/>
      <c r="F65" s="202"/>
      <c r="G65" s="235"/>
      <c r="H65" s="21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</row>
    <row r="66" spans="1:71" ht="29.25" customHeight="1">
      <c r="A66" s="123" t="s">
        <v>1</v>
      </c>
      <c r="B66" s="124" t="s">
        <v>1</v>
      </c>
      <c r="C66" s="202"/>
      <c r="D66" s="202"/>
      <c r="E66" s="202"/>
      <c r="F66" s="202"/>
      <c r="G66" s="235"/>
      <c r="H66" s="21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</row>
    <row r="67" spans="1:71" ht="29.25" customHeight="1">
      <c r="A67" s="123" t="s">
        <v>1</v>
      </c>
      <c r="B67" s="124" t="s">
        <v>1</v>
      </c>
      <c r="C67" s="202"/>
      <c r="D67" s="202"/>
      <c r="E67" s="202"/>
      <c r="F67" s="202"/>
      <c r="G67" s="235"/>
      <c r="H67" s="21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</row>
    <row r="68" spans="1:71" ht="29.25" customHeight="1">
      <c r="A68" s="123" t="s">
        <v>1</v>
      </c>
      <c r="B68" s="124" t="s">
        <v>1</v>
      </c>
      <c r="C68" s="202"/>
      <c r="D68" s="202"/>
      <c r="E68" s="202"/>
      <c r="F68" s="202"/>
      <c r="G68" s="235"/>
      <c r="H68" s="21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</row>
    <row r="69" spans="1:71" ht="29.25" customHeight="1">
      <c r="A69" s="123" t="s">
        <v>1</v>
      </c>
      <c r="B69" s="124" t="s">
        <v>1</v>
      </c>
      <c r="C69" s="202"/>
      <c r="D69" s="202"/>
      <c r="E69" s="202"/>
      <c r="F69" s="202"/>
      <c r="G69" s="235"/>
      <c r="H69" s="21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</row>
    <row r="70" spans="1:71" ht="29.25" customHeight="1">
      <c r="A70" s="123" t="s">
        <v>1</v>
      </c>
      <c r="B70" s="124" t="s">
        <v>1</v>
      </c>
      <c r="C70" s="202"/>
      <c r="D70" s="202"/>
      <c r="E70" s="202"/>
      <c r="F70" s="202"/>
      <c r="G70" s="235"/>
      <c r="H70" s="21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</row>
    <row r="71" spans="1:71" ht="29.25" customHeight="1">
      <c r="A71" s="123" t="s">
        <v>1</v>
      </c>
      <c r="B71" s="124" t="s">
        <v>1</v>
      </c>
      <c r="C71" s="202"/>
      <c r="D71" s="202"/>
      <c r="E71" s="202"/>
      <c r="F71" s="202"/>
      <c r="G71" s="235"/>
      <c r="H71" s="21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</row>
    <row r="72" spans="1:71" ht="29.25" customHeight="1">
      <c r="A72" s="123" t="s">
        <v>1</v>
      </c>
      <c r="B72" s="124" t="s">
        <v>1</v>
      </c>
      <c r="C72" s="202"/>
      <c r="D72" s="202"/>
      <c r="E72" s="202"/>
      <c r="F72" s="202"/>
      <c r="G72" s="235"/>
      <c r="H72" s="21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</row>
    <row r="73" spans="1:71" ht="29.25" customHeight="1">
      <c r="A73" s="123" t="s">
        <v>1</v>
      </c>
      <c r="B73" s="124" t="s">
        <v>1</v>
      </c>
      <c r="C73" s="202"/>
      <c r="D73" s="202"/>
      <c r="E73" s="202"/>
      <c r="F73" s="202"/>
      <c r="G73" s="235"/>
      <c r="H73" s="21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</row>
    <row r="74" spans="1:71" ht="29.25" customHeight="1">
      <c r="A74" s="123" t="s">
        <v>1</v>
      </c>
      <c r="B74" s="124" t="s">
        <v>1</v>
      </c>
      <c r="C74" s="183"/>
      <c r="D74" s="184"/>
      <c r="E74" s="184"/>
      <c r="F74" s="185"/>
      <c r="G74" s="235"/>
      <c r="H74" s="21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</row>
    <row r="75" spans="1:71" ht="29.25" customHeight="1">
      <c r="A75" s="123" t="s">
        <v>1</v>
      </c>
      <c r="B75" s="124" t="s">
        <v>1</v>
      </c>
      <c r="C75" s="202"/>
      <c r="D75" s="202"/>
      <c r="E75" s="202"/>
      <c r="F75" s="202"/>
      <c r="G75" s="170"/>
      <c r="H75" s="215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</row>
    <row r="76" spans="1:71" ht="29.25" customHeight="1">
      <c r="A76" s="176" t="s">
        <v>370</v>
      </c>
      <c r="B76" s="177"/>
      <c r="C76" s="177"/>
      <c r="D76" s="177"/>
      <c r="E76" s="177"/>
      <c r="F76" s="177"/>
      <c r="G76" s="178"/>
      <c r="H76" s="137" t="str">
        <f>H59</f>
        <v>0</v>
      </c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</row>
    <row r="77" spans="1:71" ht="28.5" customHeight="1">
      <c r="A77" s="188" t="s">
        <v>386</v>
      </c>
      <c r="B77" s="189"/>
      <c r="C77" s="189"/>
      <c r="D77" s="189"/>
      <c r="E77" s="189"/>
      <c r="F77" s="190"/>
      <c r="G77" s="94" t="s">
        <v>294</v>
      </c>
      <c r="H77" s="129" t="s">
        <v>0</v>
      </c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</row>
    <row r="78" spans="1:71" ht="28.5" customHeight="1">
      <c r="A78" s="113" t="s">
        <v>395</v>
      </c>
      <c r="B78" s="200"/>
      <c r="C78" s="200"/>
      <c r="D78" s="113" t="s">
        <v>396</v>
      </c>
      <c r="E78" s="195"/>
      <c r="F78" s="196"/>
      <c r="G78" s="126">
        <f>IFERROR(IF((B78/E78)&gt;100%,"ERROR",(B78)/(E78)),0)</f>
        <v>0</v>
      </c>
      <c r="H78" s="244">
        <f>IF(SUM(I78:I79)&lt;=8,SUM(I78:I79),8)</f>
        <v>0</v>
      </c>
      <c r="I78" s="127">
        <f>IFERROR(G78*10,0)</f>
        <v>0</v>
      </c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</row>
    <row r="79" spans="1:71" ht="28.5" customHeight="1">
      <c r="A79" s="113" t="s">
        <v>397</v>
      </c>
      <c r="B79" s="193"/>
      <c r="C79" s="194"/>
      <c r="D79" s="113" t="s">
        <v>398</v>
      </c>
      <c r="E79" s="195"/>
      <c r="F79" s="196"/>
      <c r="G79" s="126">
        <f>IFERROR(IF((B79/E79)&gt;100%,"ERROR",(B79)/(E79)),0)</f>
        <v>0</v>
      </c>
      <c r="H79" s="245"/>
      <c r="I79" s="127">
        <f>IFERROR(G79*10,0)</f>
        <v>0</v>
      </c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</row>
    <row r="80" spans="1:71" ht="28.5" customHeight="1">
      <c r="A80" s="197" t="s">
        <v>366</v>
      </c>
      <c r="B80" s="198"/>
      <c r="C80" s="198"/>
      <c r="D80" s="198"/>
      <c r="E80" s="198"/>
      <c r="F80" s="198"/>
      <c r="G80" s="199"/>
      <c r="H80" s="131">
        <f>H78</f>
        <v>0</v>
      </c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</row>
    <row r="81" spans="1:71" s="101" customFormat="1" ht="28.5" customHeight="1">
      <c r="A81" s="171" t="s">
        <v>387</v>
      </c>
      <c r="B81" s="171"/>
      <c r="C81" s="171"/>
      <c r="D81" s="171"/>
      <c r="E81" s="171"/>
      <c r="F81" s="171"/>
      <c r="G81" s="191"/>
      <c r="H81" s="135" t="s">
        <v>0</v>
      </c>
      <c r="I81" s="114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</row>
    <row r="82" spans="1:71" s="101" customFormat="1" ht="28.5" customHeight="1">
      <c r="A82" s="180" t="s">
        <v>375</v>
      </c>
      <c r="B82" s="182"/>
      <c r="C82" s="182"/>
      <c r="D82" s="182"/>
      <c r="E82" s="181"/>
      <c r="F82" s="121" t="s">
        <v>1</v>
      </c>
      <c r="G82" s="192"/>
      <c r="H82" s="138">
        <f>IF(F82="si",5,0)</f>
        <v>0</v>
      </c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</row>
    <row r="83" spans="1:71" s="101" customFormat="1" ht="28.5" customHeight="1">
      <c r="A83" s="176" t="s">
        <v>363</v>
      </c>
      <c r="B83" s="177"/>
      <c r="C83" s="177"/>
      <c r="D83" s="177"/>
      <c r="E83" s="177"/>
      <c r="F83" s="177"/>
      <c r="G83" s="178"/>
      <c r="H83" s="136">
        <f>H82</f>
        <v>0</v>
      </c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</row>
    <row r="84" spans="1:71" ht="47.45" customHeight="1">
      <c r="A84" s="171" t="s">
        <v>343</v>
      </c>
      <c r="B84" s="171"/>
      <c r="C84" s="171"/>
      <c r="D84" s="171"/>
      <c r="E84" s="171"/>
      <c r="F84" s="171"/>
      <c r="G84" s="105" t="s">
        <v>351</v>
      </c>
      <c r="H84" s="132" t="s">
        <v>0</v>
      </c>
      <c r="I84" s="11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</row>
    <row r="85" spans="1:71" ht="29.25" customHeight="1">
      <c r="A85" s="162" t="s">
        <v>1</v>
      </c>
      <c r="B85" s="186"/>
      <c r="C85" s="186"/>
      <c r="D85" s="186"/>
      <c r="E85" s="186"/>
      <c r="F85" s="187"/>
      <c r="G85" s="146"/>
      <c r="H85" s="138">
        <f>+IF(A85="De 1 a 5  nuevas altas en la Seguridad Social",1,0)+IF(A85="De 6 a 10 nuevas altas en la Seguridad Social",2,0)+IF(A85="Más de 10 nuevas altas en la Seguridad Social",3,0)</f>
        <v>0</v>
      </c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</row>
    <row r="86" spans="1:71" ht="29.25" customHeight="1">
      <c r="A86" s="176" t="s">
        <v>364</v>
      </c>
      <c r="B86" s="177"/>
      <c r="C86" s="177"/>
      <c r="D86" s="177"/>
      <c r="E86" s="177"/>
      <c r="F86" s="177"/>
      <c r="G86" s="178"/>
      <c r="H86" s="139">
        <f>H85</f>
        <v>0</v>
      </c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</row>
    <row r="87" spans="1:71" ht="29.25" customHeight="1">
      <c r="A87" s="171" t="s">
        <v>371</v>
      </c>
      <c r="B87" s="171"/>
      <c r="C87" s="171"/>
      <c r="D87" s="171"/>
      <c r="E87" s="171"/>
      <c r="F87" s="171"/>
      <c r="G87" s="172"/>
      <c r="H87" s="135" t="s">
        <v>0</v>
      </c>
      <c r="I87" s="11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</row>
    <row r="88" spans="1:71" ht="29.25" customHeight="1">
      <c r="A88" s="115" t="s">
        <v>376</v>
      </c>
      <c r="B88" s="121" t="s">
        <v>392</v>
      </c>
      <c r="C88" s="116" t="s">
        <v>393</v>
      </c>
      <c r="D88" s="174"/>
      <c r="E88" s="174"/>
      <c r="F88" s="175"/>
      <c r="G88" s="173"/>
      <c r="H88" s="138">
        <f>IF(B88="si",2,0)</f>
        <v>0</v>
      </c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</row>
    <row r="89" spans="1:71" ht="29.25" customHeight="1">
      <c r="A89" s="176" t="s">
        <v>372</v>
      </c>
      <c r="B89" s="177"/>
      <c r="C89" s="177"/>
      <c r="D89" s="177"/>
      <c r="E89" s="177"/>
      <c r="F89" s="177"/>
      <c r="G89" s="178"/>
      <c r="H89" s="136">
        <f>H88</f>
        <v>0</v>
      </c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</row>
    <row r="90" spans="1:71" ht="30.75" customHeight="1">
      <c r="A90" s="203" t="s">
        <v>388</v>
      </c>
      <c r="B90" s="203"/>
      <c r="C90" s="203"/>
      <c r="D90" s="203"/>
      <c r="E90" s="203"/>
      <c r="F90" s="203"/>
      <c r="G90" s="159"/>
      <c r="H90" s="161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</row>
    <row r="91" spans="1:71" ht="36" customHeight="1">
      <c r="A91" s="105" t="s">
        <v>305</v>
      </c>
      <c r="B91" s="105" t="s">
        <v>350</v>
      </c>
      <c r="C91" s="201" t="s">
        <v>306</v>
      </c>
      <c r="D91" s="201"/>
      <c r="E91" s="201"/>
      <c r="F91" s="201"/>
      <c r="G91" s="91" t="s">
        <v>352</v>
      </c>
      <c r="H91" s="132" t="s">
        <v>0</v>
      </c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</row>
    <row r="92" spans="1:71" ht="29.25" customHeight="1">
      <c r="A92" s="123"/>
      <c r="B92" s="125"/>
      <c r="C92" s="209"/>
      <c r="D92" s="210"/>
      <c r="E92" s="210"/>
      <c r="F92" s="211"/>
      <c r="G92" s="218">
        <f>+COUNTIF(C92:C96,"*")</f>
        <v>0</v>
      </c>
      <c r="H92" s="216">
        <f>IF(G92=0,0,1)</f>
        <v>0</v>
      </c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</row>
    <row r="93" spans="1:71" ht="29.25" customHeight="1">
      <c r="A93" s="123"/>
      <c r="B93" s="125"/>
      <c r="C93" s="148"/>
      <c r="D93" s="212"/>
      <c r="E93" s="212"/>
      <c r="F93" s="149"/>
      <c r="G93" s="219"/>
      <c r="H93" s="217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</row>
    <row r="94" spans="1:71" ht="29.25" customHeight="1">
      <c r="A94" s="123"/>
      <c r="B94" s="125"/>
      <c r="C94" s="209"/>
      <c r="D94" s="210"/>
      <c r="E94" s="210"/>
      <c r="F94" s="211"/>
      <c r="G94" s="219"/>
      <c r="H94" s="217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</row>
    <row r="95" spans="1:71" ht="29.25" customHeight="1">
      <c r="A95" s="123"/>
      <c r="B95" s="125"/>
      <c r="C95" s="148"/>
      <c r="D95" s="212"/>
      <c r="E95" s="212"/>
      <c r="F95" s="149"/>
      <c r="G95" s="219"/>
      <c r="H95" s="217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</row>
    <row r="96" spans="1:71" ht="29.25" customHeight="1">
      <c r="A96" s="123"/>
      <c r="B96" s="125"/>
      <c r="C96" s="209"/>
      <c r="D96" s="210"/>
      <c r="E96" s="210"/>
      <c r="F96" s="211"/>
      <c r="G96" s="220"/>
      <c r="H96" s="217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</row>
    <row r="97" spans="1:71" ht="29.25" customHeight="1" thickBot="1">
      <c r="A97" s="176" t="s">
        <v>365</v>
      </c>
      <c r="B97" s="177"/>
      <c r="C97" s="177"/>
      <c r="D97" s="177"/>
      <c r="E97" s="177"/>
      <c r="F97" s="177"/>
      <c r="G97" s="178"/>
      <c r="H97" s="139">
        <f>H92</f>
        <v>0</v>
      </c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</row>
    <row r="98" spans="1:71" ht="29.25" customHeight="1" thickBot="1">
      <c r="A98" s="207" t="s">
        <v>353</v>
      </c>
      <c r="B98" s="207"/>
      <c r="C98" s="207"/>
      <c r="D98" s="207"/>
      <c r="E98" s="207"/>
      <c r="F98" s="207"/>
      <c r="G98" s="208"/>
      <c r="H98" s="140">
        <f>H15+H27+H30+H42+H46+H53+H76+H80+H83+H86+H89+H97</f>
        <v>0</v>
      </c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</row>
    <row r="99" spans="1:71">
      <c r="A99" s="84"/>
      <c r="B99" s="84"/>
      <c r="C99" s="84"/>
      <c r="D99" s="84"/>
      <c r="E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</row>
    <row r="100" spans="1:71">
      <c r="A100" s="84"/>
      <c r="B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</row>
    <row r="101" spans="1:71">
      <c r="A101" s="84"/>
      <c r="B101" s="84"/>
      <c r="C101" s="84"/>
      <c r="D101" s="84"/>
      <c r="E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</row>
    <row r="102" spans="1:71">
      <c r="A102" s="84"/>
      <c r="B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</row>
    <row r="103" spans="1:71">
      <c r="A103" s="84"/>
      <c r="B103" s="84"/>
      <c r="C103" s="84"/>
      <c r="D103" s="84"/>
      <c r="E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</row>
    <row r="104" spans="1:71">
      <c r="A104" s="84"/>
      <c r="B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</row>
    <row r="105" spans="1:71">
      <c r="A105" s="84"/>
      <c r="B105" s="84"/>
      <c r="C105" s="84"/>
      <c r="D105" s="84"/>
      <c r="E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</row>
    <row r="106" spans="1:71">
      <c r="A106" s="84"/>
      <c r="B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</row>
    <row r="107" spans="1:71">
      <c r="A107" s="84"/>
      <c r="B107" s="84"/>
      <c r="C107" s="84"/>
      <c r="D107" s="84"/>
      <c r="E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</row>
    <row r="108" spans="1:71">
      <c r="A108" s="84"/>
      <c r="B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</row>
    <row r="109" spans="1:71">
      <c r="A109" s="84"/>
      <c r="B109" s="84"/>
      <c r="C109" s="84"/>
      <c r="D109" s="84"/>
      <c r="E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</row>
    <row r="110" spans="1:71">
      <c r="A110" s="84"/>
      <c r="B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</row>
    <row r="111" spans="1:71">
      <c r="A111" s="84"/>
      <c r="B111" s="84"/>
      <c r="C111" s="84"/>
      <c r="D111" s="84"/>
      <c r="E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</row>
    <row r="112" spans="1:71">
      <c r="A112" s="84"/>
      <c r="B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</row>
    <row r="113" spans="1:71">
      <c r="A113" s="84"/>
      <c r="B113" s="84"/>
      <c r="C113" s="84"/>
      <c r="D113" s="84"/>
      <c r="E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</row>
    <row r="114" spans="1:71">
      <c r="A114" s="84"/>
      <c r="B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</row>
    <row r="115" spans="1:71">
      <c r="A115" s="84"/>
      <c r="B115" s="84"/>
      <c r="C115" s="84"/>
      <c r="D115" s="84"/>
      <c r="E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</row>
    <row r="116" spans="1:71">
      <c r="A116" s="84"/>
      <c r="B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</row>
    <row r="117" spans="1:71">
      <c r="A117" s="84"/>
      <c r="B117" s="84"/>
      <c r="C117" s="84"/>
      <c r="D117" s="84"/>
      <c r="E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</row>
    <row r="118" spans="1:71">
      <c r="A118" s="84"/>
      <c r="B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</row>
    <row r="119" spans="1:71">
      <c r="A119" s="84"/>
      <c r="B119" s="84"/>
      <c r="C119" s="84"/>
      <c r="D119" s="84"/>
      <c r="E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</row>
    <row r="120" spans="1:71">
      <c r="A120" s="84"/>
      <c r="B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</row>
    <row r="121" spans="1:71">
      <c r="A121" s="84"/>
      <c r="B121" s="84"/>
      <c r="C121" s="84"/>
      <c r="D121" s="84"/>
      <c r="E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</row>
    <row r="122" spans="1:71">
      <c r="A122" s="84"/>
      <c r="B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</row>
    <row r="123" spans="1:71">
      <c r="A123" s="84"/>
      <c r="B123" s="84"/>
      <c r="C123" s="84"/>
      <c r="D123" s="84"/>
      <c r="E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</row>
    <row r="124" spans="1:71">
      <c r="A124" s="84"/>
      <c r="B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</row>
    <row r="125" spans="1:71">
      <c r="A125" s="84"/>
      <c r="B125" s="84"/>
      <c r="C125" s="84"/>
      <c r="D125" s="84"/>
      <c r="E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</row>
    <row r="126" spans="1:71">
      <c r="A126" s="84"/>
      <c r="B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</row>
    <row r="127" spans="1:71">
      <c r="A127" s="84"/>
      <c r="B127" s="84"/>
      <c r="C127" s="84"/>
      <c r="D127" s="84"/>
      <c r="E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</row>
    <row r="128" spans="1:71">
      <c r="A128" s="84"/>
      <c r="B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</row>
    <row r="129" spans="1:71">
      <c r="A129" s="84"/>
      <c r="B129" s="84"/>
      <c r="C129" s="84"/>
      <c r="D129" s="84"/>
      <c r="E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</row>
    <row r="130" spans="1:71">
      <c r="A130" s="84"/>
      <c r="B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</row>
    <row r="131" spans="1:71">
      <c r="A131" s="84"/>
      <c r="B131" s="84"/>
      <c r="C131" s="84"/>
      <c r="D131" s="84"/>
      <c r="E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</row>
    <row r="132" spans="1:71">
      <c r="A132" s="84"/>
      <c r="B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</row>
    <row r="133" spans="1:71">
      <c r="A133" s="84"/>
      <c r="B133" s="84"/>
      <c r="C133" s="84"/>
      <c r="D133" s="84"/>
      <c r="E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</row>
    <row r="134" spans="1:71">
      <c r="A134" s="84"/>
      <c r="B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</row>
    <row r="135" spans="1:71">
      <c r="A135" s="84"/>
      <c r="B135" s="84"/>
      <c r="C135" s="84"/>
      <c r="D135" s="84"/>
      <c r="E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</row>
    <row r="136" spans="1:71">
      <c r="A136" s="84"/>
      <c r="B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</row>
    <row r="137" spans="1:71">
      <c r="A137" s="84"/>
      <c r="B137" s="84"/>
      <c r="C137" s="84"/>
      <c r="D137" s="84"/>
      <c r="E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</row>
    <row r="138" spans="1:71">
      <c r="A138" s="84"/>
      <c r="B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</row>
    <row r="139" spans="1:71">
      <c r="A139" s="84"/>
      <c r="B139" s="84"/>
      <c r="C139" s="84"/>
      <c r="D139" s="84"/>
      <c r="E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</row>
    <row r="140" spans="1:71">
      <c r="A140" s="84"/>
      <c r="B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</row>
    <row r="141" spans="1:71">
      <c r="A141" s="84"/>
      <c r="B141" s="84"/>
      <c r="C141" s="84"/>
      <c r="D141" s="84"/>
      <c r="E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</row>
    <row r="142" spans="1:71">
      <c r="A142" s="84"/>
      <c r="B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</row>
    <row r="143" spans="1:71">
      <c r="A143" s="84"/>
      <c r="B143" s="84"/>
      <c r="C143" s="84"/>
      <c r="D143" s="84"/>
      <c r="E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</row>
    <row r="144" spans="1:71">
      <c r="A144" s="84"/>
      <c r="B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</row>
    <row r="145" spans="1:71">
      <c r="A145" s="84"/>
      <c r="B145" s="84"/>
      <c r="C145" s="84"/>
      <c r="D145" s="84"/>
      <c r="E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</row>
    <row r="146" spans="1:71">
      <c r="A146" s="84"/>
      <c r="B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</row>
    <row r="147" spans="1:71">
      <c r="A147" s="84"/>
      <c r="B147" s="84"/>
      <c r="C147" s="84"/>
      <c r="D147" s="84"/>
      <c r="E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</row>
    <row r="148" spans="1:71">
      <c r="A148" s="84"/>
      <c r="B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</row>
    <row r="149" spans="1:71">
      <c r="A149" s="84"/>
      <c r="B149" s="84"/>
      <c r="C149" s="84"/>
      <c r="D149" s="84"/>
      <c r="E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</row>
    <row r="150" spans="1:71">
      <c r="A150" s="84"/>
      <c r="B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</row>
    <row r="151" spans="1:71">
      <c r="A151" s="84"/>
      <c r="B151" s="84"/>
      <c r="C151" s="84"/>
      <c r="D151" s="84"/>
      <c r="E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</row>
    <row r="152" spans="1:71">
      <c r="A152" s="84"/>
      <c r="B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</row>
    <row r="153" spans="1:71">
      <c r="A153" s="84"/>
      <c r="B153" s="84"/>
      <c r="C153" s="84"/>
      <c r="D153" s="84"/>
      <c r="E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</row>
    <row r="154" spans="1:71">
      <c r="A154" s="84"/>
      <c r="B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</row>
    <row r="155" spans="1:71">
      <c r="A155" s="84"/>
      <c r="B155" s="84"/>
      <c r="C155" s="84"/>
      <c r="D155" s="84"/>
      <c r="E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</row>
    <row r="156" spans="1:71">
      <c r="A156" s="84"/>
      <c r="B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</row>
    <row r="157" spans="1:71">
      <c r="A157" s="84"/>
      <c r="B157" s="84"/>
      <c r="C157" s="84"/>
      <c r="D157" s="84"/>
      <c r="E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</row>
    <row r="158" spans="1:71">
      <c r="A158" s="84"/>
      <c r="B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</row>
    <row r="159" spans="1:71">
      <c r="A159" s="84"/>
      <c r="B159" s="84"/>
      <c r="C159" s="84"/>
      <c r="D159" s="84"/>
      <c r="E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</row>
    <row r="160" spans="1:71">
      <c r="A160" s="84"/>
      <c r="B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</row>
    <row r="161" spans="1:71">
      <c r="A161" s="84"/>
      <c r="B161" s="84"/>
      <c r="C161" s="84"/>
      <c r="D161" s="84"/>
      <c r="E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</row>
    <row r="162" spans="1:71">
      <c r="A162" s="84"/>
      <c r="B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</row>
    <row r="163" spans="1:71">
      <c r="A163" s="84"/>
      <c r="B163" s="84"/>
      <c r="C163" s="84"/>
      <c r="D163" s="84"/>
      <c r="E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</row>
    <row r="164" spans="1:71">
      <c r="A164" s="84"/>
      <c r="B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</row>
    <row r="165" spans="1:71">
      <c r="A165" s="84"/>
      <c r="B165" s="84"/>
      <c r="C165" s="84"/>
      <c r="D165" s="84"/>
      <c r="E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</row>
    <row r="166" spans="1:71">
      <c r="A166" s="84"/>
      <c r="B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</row>
    <row r="167" spans="1:71">
      <c r="A167" s="84"/>
      <c r="B167" s="84"/>
      <c r="C167" s="84"/>
      <c r="D167" s="84"/>
      <c r="E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</row>
    <row r="168" spans="1:71">
      <c r="A168" s="84"/>
      <c r="B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</row>
    <row r="169" spans="1:71">
      <c r="A169" s="84"/>
      <c r="B169" s="84"/>
      <c r="C169" s="84"/>
      <c r="D169" s="84"/>
      <c r="E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</row>
    <row r="170" spans="1:71">
      <c r="A170" s="84"/>
      <c r="B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</row>
    <row r="171" spans="1:71">
      <c r="A171" s="84"/>
      <c r="B171" s="84"/>
      <c r="C171" s="84"/>
      <c r="D171" s="84"/>
      <c r="E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</row>
    <row r="172" spans="1:71">
      <c r="A172" s="84"/>
      <c r="B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</row>
    <row r="173" spans="1:71">
      <c r="A173" s="84"/>
      <c r="B173" s="84"/>
      <c r="C173" s="84"/>
      <c r="D173" s="84"/>
      <c r="E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</row>
    <row r="174" spans="1:71">
      <c r="A174" s="84"/>
      <c r="B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</row>
    <row r="175" spans="1:71">
      <c r="A175" s="84"/>
      <c r="B175" s="84"/>
      <c r="C175" s="84"/>
      <c r="D175" s="84"/>
      <c r="E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</row>
    <row r="176" spans="1:71">
      <c r="A176" s="84"/>
      <c r="B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</row>
    <row r="177" spans="1:71">
      <c r="A177" s="84"/>
      <c r="B177" s="84"/>
      <c r="C177" s="84"/>
      <c r="D177" s="84"/>
      <c r="E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</row>
    <row r="178" spans="1:71">
      <c r="A178" s="84"/>
      <c r="B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</row>
    <row r="179" spans="1:71">
      <c r="A179" s="84"/>
      <c r="B179" s="84"/>
      <c r="C179" s="84"/>
      <c r="D179" s="84"/>
      <c r="E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</row>
    <row r="180" spans="1:71">
      <c r="A180" s="84"/>
      <c r="B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</row>
    <row r="181" spans="1:71">
      <c r="A181" s="84"/>
      <c r="B181" s="84"/>
      <c r="C181" s="84"/>
      <c r="D181" s="84"/>
      <c r="E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</row>
    <row r="182" spans="1:71">
      <c r="A182" s="84"/>
      <c r="B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</row>
    <row r="183" spans="1:71">
      <c r="A183" s="84"/>
      <c r="B183" s="84"/>
      <c r="C183" s="84"/>
      <c r="D183" s="84"/>
      <c r="E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</row>
    <row r="184" spans="1:71">
      <c r="A184" s="84"/>
      <c r="B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</row>
    <row r="185" spans="1:71">
      <c r="A185" s="84"/>
      <c r="B185" s="84"/>
      <c r="C185" s="84"/>
      <c r="D185" s="84"/>
      <c r="E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</row>
    <row r="186" spans="1:71">
      <c r="A186" s="84"/>
      <c r="B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</row>
    <row r="187" spans="1:71">
      <c r="A187" s="84"/>
      <c r="B187" s="84"/>
      <c r="C187" s="84"/>
      <c r="D187" s="84"/>
      <c r="E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</row>
    <row r="188" spans="1:71">
      <c r="A188" s="84"/>
      <c r="B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</row>
    <row r="189" spans="1:71">
      <c r="A189" s="84"/>
      <c r="B189" s="84"/>
      <c r="C189" s="84"/>
      <c r="D189" s="84"/>
      <c r="E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</row>
    <row r="190" spans="1:71">
      <c r="A190" s="84"/>
      <c r="B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</row>
    <row r="191" spans="1:71">
      <c r="A191" s="84"/>
      <c r="B191" s="84"/>
      <c r="C191" s="84"/>
      <c r="D191" s="84"/>
      <c r="E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</row>
    <row r="192" spans="1:71">
      <c r="A192" s="84"/>
      <c r="B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</row>
    <row r="193" spans="1:71">
      <c r="A193" s="84"/>
      <c r="B193" s="84"/>
      <c r="C193" s="84"/>
      <c r="D193" s="84"/>
      <c r="E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</row>
    <row r="194" spans="1:71">
      <c r="A194" s="84"/>
      <c r="B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</row>
    <row r="195" spans="1:71">
      <c r="A195" s="84"/>
      <c r="B195" s="84"/>
      <c r="C195" s="84"/>
      <c r="D195" s="84"/>
      <c r="E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</row>
    <row r="196" spans="1:71">
      <c r="A196" s="84"/>
      <c r="B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</row>
    <row r="197" spans="1:71">
      <c r="A197" s="84"/>
      <c r="B197" s="84"/>
      <c r="C197" s="84"/>
      <c r="D197" s="84"/>
      <c r="E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</row>
    <row r="198" spans="1:71">
      <c r="A198" s="84"/>
      <c r="B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</row>
    <row r="199" spans="1:71">
      <c r="A199" s="84"/>
      <c r="B199" s="84"/>
      <c r="C199" s="84"/>
      <c r="D199" s="84"/>
      <c r="E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</row>
    <row r="200" spans="1:71">
      <c r="A200" s="84"/>
      <c r="B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</row>
    <row r="201" spans="1:71">
      <c r="A201" s="84"/>
      <c r="B201" s="84"/>
      <c r="C201" s="84"/>
      <c r="D201" s="84"/>
      <c r="E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</row>
    <row r="202" spans="1:71">
      <c r="A202" s="84"/>
      <c r="B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</row>
    <row r="203" spans="1:71">
      <c r="A203" s="84"/>
      <c r="B203" s="84"/>
      <c r="C203" s="84"/>
      <c r="D203" s="84"/>
      <c r="E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</row>
    <row r="204" spans="1:71">
      <c r="A204" s="84"/>
      <c r="B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</row>
    <row r="205" spans="1:71">
      <c r="A205" s="84"/>
      <c r="B205" s="84"/>
      <c r="C205" s="84"/>
      <c r="D205" s="84"/>
      <c r="E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</row>
    <row r="206" spans="1:71">
      <c r="A206" s="84"/>
      <c r="B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</row>
    <row r="207" spans="1:71">
      <c r="A207" s="84"/>
      <c r="B207" s="84"/>
      <c r="C207" s="84"/>
      <c r="D207" s="84"/>
      <c r="E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</row>
    <row r="208" spans="1:71">
      <c r="A208" s="84"/>
      <c r="B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</row>
    <row r="209" spans="1:71">
      <c r="A209" s="84"/>
      <c r="B209" s="84"/>
      <c r="C209" s="84"/>
      <c r="D209" s="84"/>
      <c r="E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</row>
    <row r="210" spans="1:71">
      <c r="A210" s="84"/>
      <c r="B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</row>
    <row r="211" spans="1:71">
      <c r="A211" s="84"/>
      <c r="B211" s="84"/>
      <c r="C211" s="84"/>
      <c r="D211" s="84"/>
      <c r="E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</row>
    <row r="212" spans="1:71">
      <c r="A212" s="84"/>
      <c r="B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</row>
    <row r="213" spans="1:71">
      <c r="A213" s="84"/>
      <c r="B213" s="84"/>
      <c r="C213" s="84"/>
      <c r="D213" s="84"/>
      <c r="E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</row>
    <row r="214" spans="1:71">
      <c r="A214" s="84"/>
      <c r="B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</row>
    <row r="215" spans="1:71">
      <c r="A215" s="84"/>
      <c r="B215" s="84"/>
      <c r="C215" s="84"/>
      <c r="D215" s="84"/>
      <c r="E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</row>
    <row r="216" spans="1:71">
      <c r="A216" s="84"/>
      <c r="B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</row>
    <row r="217" spans="1:71">
      <c r="A217" s="84"/>
      <c r="B217" s="84"/>
      <c r="C217" s="84"/>
      <c r="D217" s="84"/>
      <c r="E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</row>
    <row r="218" spans="1:71">
      <c r="A218" s="84"/>
      <c r="B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</row>
    <row r="219" spans="1:71">
      <c r="A219" s="84"/>
      <c r="B219" s="84"/>
      <c r="C219" s="84"/>
      <c r="D219" s="84"/>
      <c r="E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</row>
    <row r="220" spans="1:71">
      <c r="A220" s="84"/>
      <c r="B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</row>
    <row r="221" spans="1:71">
      <c r="A221" s="84"/>
      <c r="B221" s="84"/>
      <c r="C221" s="84"/>
      <c r="D221" s="84"/>
      <c r="E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</row>
    <row r="222" spans="1:71">
      <c r="A222" s="84"/>
      <c r="B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</row>
    <row r="223" spans="1:71">
      <c r="A223" s="84"/>
      <c r="B223" s="84"/>
      <c r="C223" s="84"/>
      <c r="D223" s="84"/>
      <c r="E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</row>
    <row r="224" spans="1:71">
      <c r="A224" s="84"/>
      <c r="B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</row>
    <row r="225" spans="1:71">
      <c r="A225" s="84"/>
      <c r="B225" s="84"/>
      <c r="C225" s="84"/>
      <c r="D225" s="84"/>
      <c r="E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</row>
    <row r="226" spans="1:71">
      <c r="A226" s="84"/>
      <c r="B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</row>
    <row r="227" spans="1:71">
      <c r="A227" s="84"/>
      <c r="B227" s="84"/>
      <c r="C227" s="84"/>
      <c r="D227" s="84"/>
      <c r="E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</row>
    <row r="228" spans="1:71">
      <c r="A228" s="84"/>
      <c r="B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</row>
    <row r="229" spans="1:71">
      <c r="A229" s="84"/>
      <c r="B229" s="84"/>
      <c r="C229" s="84"/>
      <c r="D229" s="84"/>
      <c r="E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</row>
    <row r="230" spans="1:71">
      <c r="A230" s="84"/>
      <c r="B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</row>
    <row r="231" spans="1:71">
      <c r="A231" s="84"/>
      <c r="B231" s="84"/>
      <c r="C231" s="84"/>
      <c r="D231" s="84"/>
      <c r="E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</row>
    <row r="232" spans="1:71">
      <c r="A232" s="84"/>
      <c r="B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</row>
    <row r="233" spans="1:71">
      <c r="A233" s="84"/>
      <c r="B233" s="84"/>
      <c r="C233" s="84"/>
      <c r="D233" s="84"/>
      <c r="E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</row>
    <row r="234" spans="1:71">
      <c r="A234" s="84"/>
      <c r="B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</row>
    <row r="235" spans="1:71">
      <c r="A235" s="84"/>
      <c r="B235" s="84"/>
      <c r="C235" s="84"/>
      <c r="D235" s="84"/>
      <c r="E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</row>
    <row r="236" spans="1:71">
      <c r="A236" s="84"/>
      <c r="B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</row>
    <row r="237" spans="1:71">
      <c r="A237" s="84"/>
      <c r="B237" s="84"/>
      <c r="C237" s="84"/>
      <c r="D237" s="84"/>
      <c r="E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</row>
    <row r="238" spans="1:71">
      <c r="A238" s="84"/>
      <c r="B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</row>
    <row r="239" spans="1:71">
      <c r="A239" s="84"/>
      <c r="B239" s="84"/>
      <c r="C239" s="84"/>
      <c r="D239" s="84"/>
      <c r="E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</row>
    <row r="240" spans="1:71">
      <c r="A240" s="84"/>
      <c r="B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</row>
    <row r="241" spans="1:71">
      <c r="A241" s="84"/>
      <c r="B241" s="84"/>
      <c r="C241" s="84"/>
      <c r="D241" s="84"/>
      <c r="E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</row>
    <row r="242" spans="1:71">
      <c r="A242" s="84"/>
      <c r="B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</row>
    <row r="243" spans="1:71">
      <c r="A243" s="84"/>
      <c r="B243" s="84"/>
      <c r="C243" s="84"/>
      <c r="D243" s="84"/>
      <c r="E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</row>
    <row r="244" spans="1:71">
      <c r="A244" s="84"/>
      <c r="B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</row>
    <row r="245" spans="1:71">
      <c r="A245" s="84"/>
      <c r="B245" s="84"/>
      <c r="C245" s="84"/>
      <c r="D245" s="84"/>
      <c r="E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</row>
    <row r="246" spans="1:71">
      <c r="A246" s="84"/>
      <c r="B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</row>
    <row r="247" spans="1:71">
      <c r="A247" s="84"/>
      <c r="B247" s="84"/>
      <c r="C247" s="84"/>
      <c r="D247" s="84"/>
      <c r="E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</row>
    <row r="248" spans="1:71">
      <c r="A248" s="84"/>
      <c r="B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</row>
    <row r="249" spans="1:71">
      <c r="A249" s="84"/>
      <c r="B249" s="84"/>
      <c r="C249" s="84"/>
      <c r="D249" s="84"/>
      <c r="E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</row>
    <row r="250" spans="1:71">
      <c r="A250" s="84"/>
      <c r="B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</row>
    <row r="251" spans="1:71">
      <c r="A251" s="84"/>
      <c r="B251" s="84"/>
      <c r="C251" s="84"/>
      <c r="D251" s="84"/>
      <c r="E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</row>
    <row r="252" spans="1:71">
      <c r="A252" s="84"/>
      <c r="B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</row>
    <row r="253" spans="1:71">
      <c r="A253" s="84"/>
      <c r="B253" s="84"/>
      <c r="C253" s="84"/>
      <c r="D253" s="84"/>
      <c r="E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</row>
    <row r="254" spans="1:71">
      <c r="A254" s="84"/>
      <c r="B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</row>
    <row r="255" spans="1:71">
      <c r="A255" s="84"/>
      <c r="B255" s="84"/>
      <c r="C255" s="84"/>
      <c r="D255" s="84"/>
      <c r="E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</row>
    <row r="256" spans="1:71">
      <c r="A256" s="84"/>
      <c r="B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</row>
    <row r="257" spans="1:71">
      <c r="A257" s="84"/>
      <c r="B257" s="84"/>
      <c r="C257" s="84"/>
      <c r="D257" s="84"/>
      <c r="E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</row>
    <row r="258" spans="1:71">
      <c r="A258" s="84"/>
      <c r="B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</row>
    <row r="259" spans="1:71">
      <c r="A259" s="84"/>
      <c r="B259" s="84"/>
      <c r="C259" s="84"/>
      <c r="D259" s="84"/>
      <c r="E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</row>
    <row r="260" spans="1:71">
      <c r="A260" s="84"/>
      <c r="B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</row>
    <row r="261" spans="1:71">
      <c r="A261" s="84"/>
      <c r="B261" s="84"/>
      <c r="C261" s="84"/>
      <c r="D261" s="84"/>
      <c r="E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</row>
    <row r="262" spans="1:71">
      <c r="A262" s="84"/>
      <c r="B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</row>
    <row r="263" spans="1:71">
      <c r="A263" s="84"/>
      <c r="B263" s="84"/>
      <c r="C263" s="84"/>
      <c r="D263" s="84"/>
      <c r="E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</row>
    <row r="264" spans="1:71">
      <c r="A264" s="84"/>
      <c r="B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</row>
    <row r="265" spans="1:71">
      <c r="A265" s="84"/>
      <c r="B265" s="84"/>
      <c r="C265" s="84"/>
      <c r="D265" s="84"/>
      <c r="E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</row>
    <row r="266" spans="1:71">
      <c r="A266" s="84"/>
      <c r="B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</row>
    <row r="267" spans="1:71">
      <c r="A267" s="84"/>
      <c r="B267" s="84"/>
      <c r="C267" s="84"/>
      <c r="D267" s="84"/>
      <c r="E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</row>
    <row r="268" spans="1:71">
      <c r="A268" s="84"/>
      <c r="B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</row>
    <row r="269" spans="1:71">
      <c r="A269" s="84"/>
      <c r="B269" s="84"/>
      <c r="C269" s="84"/>
      <c r="D269" s="84"/>
      <c r="E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</row>
    <row r="270" spans="1:71">
      <c r="A270" s="84"/>
      <c r="B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</row>
    <row r="271" spans="1:71">
      <c r="A271" s="84"/>
      <c r="B271" s="84"/>
      <c r="C271" s="84"/>
      <c r="D271" s="84"/>
      <c r="E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</row>
    <row r="272" spans="1:71">
      <c r="A272" s="84"/>
      <c r="B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</row>
    <row r="273" spans="1:71">
      <c r="A273" s="84"/>
      <c r="B273" s="84"/>
      <c r="C273" s="84"/>
      <c r="D273" s="84"/>
      <c r="E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</row>
    <row r="274" spans="1:71">
      <c r="A274" s="84"/>
      <c r="B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</row>
    <row r="275" spans="1:71">
      <c r="A275" s="84"/>
      <c r="B275" s="84"/>
      <c r="C275" s="84"/>
      <c r="D275" s="84"/>
      <c r="E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</row>
    <row r="276" spans="1:71">
      <c r="A276" s="84"/>
      <c r="B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</row>
    <row r="277" spans="1:71">
      <c r="A277" s="84"/>
      <c r="B277" s="84"/>
      <c r="C277" s="84"/>
      <c r="D277" s="84"/>
      <c r="E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</row>
    <row r="278" spans="1:71">
      <c r="A278" s="84"/>
      <c r="B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</row>
    <row r="279" spans="1:71">
      <c r="A279" s="84"/>
      <c r="B279" s="84"/>
      <c r="C279" s="84"/>
      <c r="D279" s="84"/>
      <c r="E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</row>
    <row r="280" spans="1:71">
      <c r="A280" s="84"/>
      <c r="B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</row>
    <row r="281" spans="1:71">
      <c r="A281" s="84"/>
      <c r="B281" s="84"/>
      <c r="C281" s="84"/>
      <c r="D281" s="84"/>
      <c r="E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</row>
    <row r="282" spans="1:71">
      <c r="A282" s="84"/>
      <c r="B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</row>
    <row r="283" spans="1:71">
      <c r="A283" s="84"/>
      <c r="B283" s="84"/>
      <c r="C283" s="84"/>
      <c r="D283" s="84"/>
      <c r="E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</row>
    <row r="284" spans="1:71">
      <c r="A284" s="84"/>
      <c r="B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</row>
    <row r="285" spans="1:71">
      <c r="A285" s="84"/>
      <c r="B285" s="84"/>
      <c r="C285" s="84"/>
      <c r="D285" s="84"/>
      <c r="E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</row>
    <row r="286" spans="1:71">
      <c r="A286" s="84"/>
      <c r="B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</row>
    <row r="287" spans="1:71">
      <c r="A287" s="84"/>
      <c r="B287" s="84"/>
      <c r="C287" s="84"/>
      <c r="D287" s="84"/>
      <c r="E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</row>
    <row r="288" spans="1:71">
      <c r="A288" s="84"/>
      <c r="B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</row>
    <row r="289" spans="1:71">
      <c r="A289" s="84"/>
      <c r="B289" s="84"/>
      <c r="C289" s="84"/>
      <c r="D289" s="84"/>
      <c r="E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</row>
    <row r="290" spans="1:71">
      <c r="A290" s="84"/>
      <c r="B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</row>
    <row r="291" spans="1:71">
      <c r="A291" s="84"/>
      <c r="B291" s="84"/>
      <c r="C291" s="84"/>
      <c r="D291" s="84"/>
      <c r="E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</row>
    <row r="292" spans="1:71">
      <c r="A292" s="84"/>
      <c r="B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</row>
    <row r="293" spans="1:71">
      <c r="A293" s="84"/>
      <c r="B293" s="84"/>
      <c r="C293" s="84"/>
      <c r="D293" s="84"/>
      <c r="E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</row>
    <row r="294" spans="1:71">
      <c r="A294" s="84"/>
      <c r="B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</row>
    <row r="295" spans="1:71">
      <c r="A295" s="84"/>
      <c r="B295" s="84"/>
      <c r="C295" s="84"/>
      <c r="D295" s="84"/>
      <c r="E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</row>
    <row r="296" spans="1:71">
      <c r="A296" s="84"/>
      <c r="B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</row>
    <row r="297" spans="1:71">
      <c r="A297" s="84"/>
      <c r="B297" s="84"/>
      <c r="C297" s="84"/>
      <c r="D297" s="84"/>
      <c r="E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</row>
    <row r="298" spans="1:71">
      <c r="A298" s="84"/>
      <c r="B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</row>
    <row r="299" spans="1:71">
      <c r="A299" s="84"/>
      <c r="B299" s="84"/>
      <c r="C299" s="84"/>
      <c r="D299" s="84"/>
      <c r="E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</row>
    <row r="300" spans="1:71">
      <c r="A300" s="84"/>
      <c r="B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</row>
    <row r="301" spans="1:71">
      <c r="A301" s="84"/>
      <c r="B301" s="84"/>
      <c r="C301" s="84"/>
      <c r="D301" s="84"/>
      <c r="E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</row>
    <row r="302" spans="1:71">
      <c r="A302" s="84"/>
      <c r="B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</row>
    <row r="303" spans="1:71">
      <c r="A303" s="84"/>
      <c r="B303" s="84"/>
      <c r="C303" s="84"/>
      <c r="D303" s="84"/>
      <c r="E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</row>
    <row r="304" spans="1:71">
      <c r="A304" s="84"/>
      <c r="B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</row>
    <row r="305" spans="1:71">
      <c r="A305" s="84"/>
      <c r="B305" s="84"/>
      <c r="C305" s="84"/>
      <c r="D305" s="84"/>
      <c r="E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</row>
    <row r="306" spans="1:71">
      <c r="A306" s="84"/>
      <c r="B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</row>
    <row r="307" spans="1:71">
      <c r="A307" s="84"/>
      <c r="B307" s="84"/>
      <c r="C307" s="84"/>
      <c r="D307" s="84"/>
      <c r="E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</row>
    <row r="308" spans="1:71">
      <c r="A308" s="84"/>
      <c r="B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</row>
    <row r="309" spans="1:71">
      <c r="A309" s="84"/>
      <c r="B309" s="84"/>
      <c r="C309" s="84"/>
      <c r="D309" s="84"/>
      <c r="E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</row>
    <row r="310" spans="1:71">
      <c r="A310" s="84"/>
      <c r="B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</row>
    <row r="311" spans="1:71">
      <c r="A311" s="84"/>
      <c r="B311" s="84"/>
      <c r="C311" s="84"/>
      <c r="D311" s="84"/>
      <c r="E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</row>
    <row r="312" spans="1:71">
      <c r="A312" s="84"/>
      <c r="B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</row>
    <row r="313" spans="1:71">
      <c r="A313" s="84"/>
      <c r="B313" s="84"/>
      <c r="C313" s="84"/>
      <c r="D313" s="84"/>
      <c r="E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</row>
    <row r="314" spans="1:71">
      <c r="A314" s="84"/>
      <c r="B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</row>
    <row r="315" spans="1:71">
      <c r="A315" s="84"/>
      <c r="B315" s="84"/>
      <c r="C315" s="84"/>
      <c r="D315" s="84"/>
      <c r="E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</row>
    <row r="316" spans="1:71">
      <c r="A316" s="84"/>
      <c r="B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</row>
    <row r="317" spans="1:71">
      <c r="A317" s="84"/>
      <c r="B317" s="84"/>
      <c r="C317" s="84"/>
      <c r="D317" s="84"/>
      <c r="E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</row>
    <row r="318" spans="1:71">
      <c r="A318" s="84"/>
      <c r="B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</row>
    <row r="319" spans="1:71">
      <c r="A319" s="84"/>
      <c r="B319" s="84"/>
      <c r="C319" s="84"/>
      <c r="D319" s="84"/>
      <c r="E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</row>
    <row r="320" spans="1:71">
      <c r="A320" s="84"/>
      <c r="B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</row>
    <row r="321" spans="1:71">
      <c r="A321" s="84"/>
      <c r="B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</row>
    <row r="322" spans="1:71">
      <c r="A322" s="84"/>
      <c r="B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</row>
    <row r="323" spans="1:71">
      <c r="A323" s="84"/>
      <c r="B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</row>
    <row r="324" spans="1:71">
      <c r="A324" s="84"/>
      <c r="B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</row>
    <row r="325" spans="1:71">
      <c r="A325" s="84"/>
      <c r="B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</row>
    <row r="326" spans="1:71">
      <c r="A326" s="84"/>
      <c r="B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</row>
    <row r="327" spans="1:71">
      <c r="A327" s="84"/>
      <c r="B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</row>
    <row r="328" spans="1:71">
      <c r="A328" s="84"/>
      <c r="B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</row>
    <row r="329" spans="1:71">
      <c r="A329" s="84"/>
      <c r="B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</row>
    <row r="330" spans="1:71">
      <c r="A330" s="84"/>
      <c r="B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</row>
    <row r="331" spans="1:71">
      <c r="A331" s="84"/>
      <c r="B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</row>
    <row r="332" spans="1:71">
      <c r="A332" s="84"/>
      <c r="B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</row>
    <row r="333" spans="1:71">
      <c r="A333" s="84"/>
      <c r="B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</row>
    <row r="334" spans="1:71">
      <c r="A334" s="84"/>
      <c r="B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</row>
    <row r="335" spans="1:71">
      <c r="A335" s="84"/>
      <c r="B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</row>
    <row r="336" spans="1:71">
      <c r="A336" s="84"/>
      <c r="B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</row>
    <row r="337" spans="1:71">
      <c r="A337" s="84"/>
      <c r="B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</row>
    <row r="338" spans="1:71">
      <c r="A338" s="84"/>
      <c r="B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</row>
    <row r="339" spans="1:71">
      <c r="A339" s="84"/>
      <c r="B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</row>
    <row r="340" spans="1:71">
      <c r="A340" s="84"/>
      <c r="B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</row>
    <row r="341" spans="1:71">
      <c r="A341" s="84"/>
      <c r="B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</row>
    <row r="342" spans="1:71">
      <c r="A342" s="84"/>
      <c r="B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</row>
    <row r="343" spans="1:71">
      <c r="A343" s="84"/>
      <c r="B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</row>
    <row r="344" spans="1:71">
      <c r="A344" s="84"/>
      <c r="B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</row>
    <row r="345" spans="1:71">
      <c r="A345" s="84"/>
      <c r="B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</row>
    <row r="346" spans="1:71">
      <c r="A346" s="84"/>
      <c r="B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</row>
    <row r="347" spans="1:71">
      <c r="A347" s="84"/>
      <c r="B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</row>
    <row r="348" spans="1:71">
      <c r="A348" s="84"/>
      <c r="B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</row>
    <row r="349" spans="1:71">
      <c r="A349" s="84"/>
      <c r="B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</row>
    <row r="350" spans="1:71">
      <c r="A350" s="84"/>
      <c r="B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</row>
    <row r="351" spans="1:71">
      <c r="A351" s="84"/>
      <c r="B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</row>
    <row r="352" spans="1:71">
      <c r="A352" s="84"/>
      <c r="B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</row>
    <row r="353" spans="1:71">
      <c r="A353" s="84"/>
      <c r="B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</row>
    <row r="354" spans="1:71">
      <c r="A354" s="84"/>
      <c r="B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</row>
    <row r="355" spans="1:71">
      <c r="A355" s="84"/>
      <c r="B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</row>
    <row r="356" spans="1:71">
      <c r="A356" s="84"/>
      <c r="B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</row>
    <row r="357" spans="1:71">
      <c r="A357" s="84"/>
      <c r="B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</row>
    <row r="358" spans="1:71">
      <c r="A358" s="84"/>
      <c r="B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</row>
    <row r="359" spans="1:71">
      <c r="A359" s="84"/>
      <c r="B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</row>
    <row r="360" spans="1:71">
      <c r="A360" s="84"/>
      <c r="B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</row>
    <row r="361" spans="1:71">
      <c r="A361" s="84"/>
      <c r="B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</row>
    <row r="362" spans="1:71">
      <c r="A362" s="84"/>
      <c r="B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</row>
    <row r="363" spans="1:71">
      <c r="A363" s="84"/>
      <c r="B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</row>
    <row r="364" spans="1:71">
      <c r="A364" s="84"/>
      <c r="B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</row>
    <row r="365" spans="1:71">
      <c r="A365" s="84"/>
      <c r="B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</row>
    <row r="366" spans="1:71">
      <c r="A366" s="84"/>
      <c r="B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</row>
    <row r="367" spans="1:71">
      <c r="A367" s="84"/>
      <c r="B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</row>
    <row r="368" spans="1:71">
      <c r="A368" s="84"/>
      <c r="B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</row>
    <row r="369" spans="1:71">
      <c r="A369" s="84"/>
      <c r="B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</row>
    <row r="370" spans="1:71">
      <c r="A370" s="84"/>
      <c r="B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</row>
    <row r="371" spans="1:71">
      <c r="A371" s="84"/>
      <c r="B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</row>
    <row r="372" spans="1:71">
      <c r="A372" s="84"/>
      <c r="B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</row>
    <row r="373" spans="1:71">
      <c r="A373" s="84"/>
      <c r="B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</row>
    <row r="374" spans="1:71">
      <c r="A374" s="84"/>
      <c r="B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</row>
    <row r="375" spans="1:71">
      <c r="A375" s="84"/>
      <c r="B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</row>
    <row r="376" spans="1:71">
      <c r="A376" s="84"/>
      <c r="B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</row>
    <row r="377" spans="1:71">
      <c r="A377" s="84"/>
      <c r="B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</row>
    <row r="378" spans="1:71">
      <c r="A378" s="84"/>
      <c r="B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</row>
    <row r="379" spans="1:71">
      <c r="A379" s="84"/>
      <c r="B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</row>
    <row r="380" spans="1:71">
      <c r="A380" s="84"/>
      <c r="B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</row>
    <row r="381" spans="1:71">
      <c r="A381" s="84"/>
      <c r="B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</row>
    <row r="382" spans="1:71">
      <c r="A382" s="84"/>
      <c r="B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</row>
    <row r="383" spans="1:71">
      <c r="A383" s="84"/>
      <c r="B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</row>
    <row r="384" spans="1:71">
      <c r="A384" s="84"/>
      <c r="B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</row>
    <row r="385" spans="1:71">
      <c r="A385" s="84"/>
      <c r="B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</row>
    <row r="386" spans="1:71">
      <c r="A386" s="84"/>
      <c r="B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</row>
    <row r="387" spans="1:71">
      <c r="A387" s="84"/>
      <c r="B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</row>
    <row r="388" spans="1:71">
      <c r="A388" s="84"/>
      <c r="B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</row>
    <row r="389" spans="1:71">
      <c r="A389" s="84"/>
      <c r="B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</row>
    <row r="390" spans="1:71">
      <c r="A390" s="84"/>
      <c r="B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</row>
    <row r="391" spans="1:71">
      <c r="A391" s="84"/>
      <c r="B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</row>
    <row r="392" spans="1:71">
      <c r="A392" s="84"/>
      <c r="B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</row>
    <row r="393" spans="1:71">
      <c r="A393" s="84"/>
      <c r="B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</row>
    <row r="394" spans="1:71">
      <c r="A394" s="84"/>
      <c r="B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</row>
    <row r="395" spans="1:71">
      <c r="A395" s="84"/>
      <c r="B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</row>
    <row r="396" spans="1:71">
      <c r="A396" s="84"/>
      <c r="B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</row>
    <row r="397" spans="1:71">
      <c r="A397" s="84"/>
      <c r="B397" s="84"/>
    </row>
    <row r="398" spans="1:71">
      <c r="A398" s="84"/>
      <c r="B398" s="84"/>
    </row>
    <row r="399" spans="1:71">
      <c r="A399" s="84"/>
      <c r="B399" s="84"/>
    </row>
    <row r="400" spans="1:71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496" spans="1:2">
      <c r="A496" s="84"/>
      <c r="B496" s="84"/>
    </row>
    <row r="497" spans="1:2">
      <c r="A497" s="84"/>
      <c r="B497" s="84"/>
    </row>
    <row r="498" spans="1:2">
      <c r="A498" s="84"/>
      <c r="B498" s="84"/>
    </row>
    <row r="499" spans="1:2">
      <c r="A499" s="84"/>
      <c r="B499" s="84"/>
    </row>
    <row r="500" spans="1:2">
      <c r="A500" s="84"/>
      <c r="B500" s="84"/>
    </row>
    <row r="501" spans="1:2">
      <c r="A501" s="84"/>
      <c r="B501" s="84"/>
    </row>
    <row r="502" spans="1:2">
      <c r="A502" s="84"/>
      <c r="B502" s="84"/>
    </row>
    <row r="503" spans="1:2">
      <c r="A503" s="84"/>
      <c r="B503" s="84"/>
    </row>
    <row r="504" spans="1:2">
      <c r="A504" s="84"/>
      <c r="B504" s="84"/>
    </row>
    <row r="505" spans="1:2">
      <c r="A505" s="84"/>
      <c r="B505" s="84"/>
    </row>
    <row r="506" spans="1:2">
      <c r="A506" s="84"/>
      <c r="B506" s="84"/>
    </row>
    <row r="507" spans="1:2">
      <c r="A507" s="84"/>
      <c r="B507" s="84"/>
    </row>
    <row r="508" spans="1:2">
      <c r="A508" s="84"/>
      <c r="B508" s="84"/>
    </row>
    <row r="509" spans="1:2">
      <c r="A509" s="84"/>
      <c r="B509" s="84"/>
    </row>
    <row r="510" spans="1:2">
      <c r="A510" s="84"/>
      <c r="B510" s="84"/>
    </row>
    <row r="511" spans="1:2">
      <c r="A511" s="84"/>
      <c r="B511" s="84"/>
    </row>
    <row r="512" spans="1:2">
      <c r="A512" s="84"/>
      <c r="B512" s="84"/>
    </row>
    <row r="513" spans="1:2">
      <c r="A513" s="84"/>
      <c r="B513" s="84"/>
    </row>
    <row r="514" spans="1:2">
      <c r="A514" s="84"/>
      <c r="B514" s="84"/>
    </row>
    <row r="515" spans="1:2">
      <c r="A515" s="84"/>
      <c r="B515" s="84"/>
    </row>
    <row r="516" spans="1:2">
      <c r="A516" s="84"/>
      <c r="B516" s="84"/>
    </row>
    <row r="517" spans="1:2">
      <c r="A517" s="84"/>
      <c r="B517" s="84"/>
    </row>
    <row r="518" spans="1:2">
      <c r="A518" s="84"/>
      <c r="B518" s="84"/>
    </row>
    <row r="519" spans="1:2">
      <c r="A519" s="84"/>
      <c r="B519" s="84"/>
    </row>
    <row r="520" spans="1:2">
      <c r="A520" s="84"/>
      <c r="B520" s="84"/>
    </row>
    <row r="521" spans="1:2">
      <c r="A521" s="84"/>
      <c r="B521" s="84"/>
    </row>
    <row r="522" spans="1:2">
      <c r="A522" s="84"/>
      <c r="B522" s="84"/>
    </row>
    <row r="523" spans="1:2">
      <c r="A523" s="84"/>
      <c r="B523" s="84"/>
    </row>
    <row r="524" spans="1:2">
      <c r="A524" s="84"/>
      <c r="B524" s="84"/>
    </row>
    <row r="525" spans="1:2">
      <c r="A525" s="84"/>
      <c r="B525" s="84"/>
    </row>
    <row r="526" spans="1:2">
      <c r="A526" s="84"/>
      <c r="B526" s="84"/>
    </row>
    <row r="527" spans="1:2">
      <c r="A527" s="84"/>
      <c r="B527" s="84"/>
    </row>
    <row r="528" spans="1:2">
      <c r="A528" s="84"/>
      <c r="B528" s="84"/>
    </row>
    <row r="529" spans="1:2">
      <c r="A529" s="84"/>
      <c r="B529" s="84"/>
    </row>
    <row r="530" spans="1:2">
      <c r="A530" s="84"/>
      <c r="B530" s="84"/>
    </row>
    <row r="531" spans="1:2">
      <c r="A531" s="84"/>
      <c r="B531" s="84"/>
    </row>
    <row r="532" spans="1:2">
      <c r="A532" s="84"/>
      <c r="B532" s="84"/>
    </row>
    <row r="533" spans="1:2">
      <c r="A533" s="84"/>
      <c r="B533" s="84"/>
    </row>
    <row r="534" spans="1:2">
      <c r="A534" s="84"/>
      <c r="B534" s="84"/>
    </row>
    <row r="535" spans="1:2">
      <c r="A535" s="84"/>
      <c r="B535" s="84"/>
    </row>
    <row r="536" spans="1:2">
      <c r="A536" s="84"/>
      <c r="B536" s="84"/>
    </row>
    <row r="537" spans="1:2">
      <c r="A537" s="84"/>
      <c r="B537" s="84"/>
    </row>
    <row r="538" spans="1:2">
      <c r="A538" s="84"/>
      <c r="B538" s="84"/>
    </row>
    <row r="539" spans="1:2">
      <c r="A539" s="84"/>
      <c r="B539" s="84"/>
    </row>
    <row r="540" spans="1:2">
      <c r="A540" s="84"/>
      <c r="B540" s="84"/>
    </row>
    <row r="541" spans="1:2">
      <c r="A541" s="84"/>
      <c r="B541" s="84"/>
    </row>
    <row r="542" spans="1:2">
      <c r="A542" s="84"/>
      <c r="B542" s="84"/>
    </row>
    <row r="543" spans="1:2">
      <c r="A543" s="84"/>
      <c r="B543" s="84"/>
    </row>
    <row r="544" spans="1:2">
      <c r="A544" s="84"/>
      <c r="B544" s="84"/>
    </row>
    <row r="545" spans="1:2">
      <c r="A545" s="84"/>
      <c r="B545" s="84"/>
    </row>
    <row r="546" spans="1:2">
      <c r="A546" s="84"/>
      <c r="B546" s="84"/>
    </row>
    <row r="547" spans="1:2">
      <c r="A547" s="84"/>
      <c r="B547" s="84"/>
    </row>
    <row r="548" spans="1:2">
      <c r="A548" s="84"/>
      <c r="B548" s="84"/>
    </row>
    <row r="549" spans="1:2">
      <c r="A549" s="84"/>
      <c r="B549" s="84"/>
    </row>
    <row r="550" spans="1:2">
      <c r="A550" s="84"/>
      <c r="B550" s="84"/>
    </row>
    <row r="551" spans="1:2">
      <c r="A551" s="84"/>
      <c r="B551" s="84"/>
    </row>
    <row r="552" spans="1:2">
      <c r="A552" s="84"/>
      <c r="B552" s="84"/>
    </row>
    <row r="553" spans="1:2">
      <c r="A553" s="84"/>
      <c r="B553" s="84"/>
    </row>
    <row r="554" spans="1:2">
      <c r="A554" s="84"/>
      <c r="B554" s="84"/>
    </row>
    <row r="555" spans="1:2">
      <c r="A555" s="84"/>
      <c r="B555" s="84"/>
    </row>
    <row r="556" spans="1:2">
      <c r="A556" s="84"/>
      <c r="B556" s="84"/>
    </row>
    <row r="557" spans="1:2">
      <c r="A557" s="84"/>
      <c r="B557" s="84"/>
    </row>
    <row r="558" spans="1:2">
      <c r="A558" s="84"/>
      <c r="B558" s="84"/>
    </row>
    <row r="559" spans="1:2">
      <c r="A559" s="84"/>
      <c r="B559" s="84"/>
    </row>
    <row r="560" spans="1:2">
      <c r="A560" s="84"/>
      <c r="B560" s="84"/>
    </row>
    <row r="561" spans="1:2">
      <c r="A561" s="84"/>
      <c r="B561" s="84"/>
    </row>
    <row r="562" spans="1:2">
      <c r="A562" s="84"/>
      <c r="B562" s="84"/>
    </row>
    <row r="563" spans="1:2">
      <c r="A563" s="84"/>
      <c r="B563" s="84"/>
    </row>
    <row r="564" spans="1:2">
      <c r="A564" s="84"/>
      <c r="B564" s="84"/>
    </row>
    <row r="565" spans="1:2">
      <c r="A565" s="84"/>
      <c r="B565" s="84"/>
    </row>
    <row r="566" spans="1:2">
      <c r="A566" s="84"/>
      <c r="B566" s="84"/>
    </row>
    <row r="567" spans="1:2">
      <c r="A567" s="84"/>
      <c r="B567" s="84"/>
    </row>
    <row r="568" spans="1:2">
      <c r="A568" s="84"/>
      <c r="B568" s="84"/>
    </row>
    <row r="569" spans="1:2">
      <c r="A569" s="84"/>
      <c r="B569" s="84"/>
    </row>
    <row r="570" spans="1:2">
      <c r="A570" s="84"/>
      <c r="B570" s="84"/>
    </row>
    <row r="571" spans="1:2">
      <c r="A571" s="84"/>
      <c r="B571" s="84"/>
    </row>
    <row r="572" spans="1:2">
      <c r="A572" s="84"/>
      <c r="B572" s="84"/>
    </row>
    <row r="573" spans="1:2">
      <c r="A573" s="84"/>
      <c r="B573" s="84"/>
    </row>
    <row r="574" spans="1:2">
      <c r="A574" s="84"/>
      <c r="B574" s="84"/>
    </row>
    <row r="575" spans="1:2">
      <c r="A575" s="84"/>
      <c r="B575" s="84"/>
    </row>
    <row r="576" spans="1:2">
      <c r="A576" s="84"/>
      <c r="B576" s="84"/>
    </row>
    <row r="577" spans="1:2">
      <c r="A577" s="84"/>
      <c r="B577" s="84"/>
    </row>
    <row r="578" spans="1:2">
      <c r="A578" s="84"/>
      <c r="B578" s="84"/>
    </row>
    <row r="579" spans="1:2">
      <c r="A579" s="84"/>
      <c r="B579" s="84"/>
    </row>
    <row r="580" spans="1:2">
      <c r="A580" s="84"/>
      <c r="B580" s="84"/>
    </row>
    <row r="581" spans="1:2">
      <c r="A581" s="84"/>
      <c r="B581" s="84"/>
    </row>
    <row r="582" spans="1:2">
      <c r="A582" s="84"/>
      <c r="B582" s="84"/>
    </row>
    <row r="583" spans="1:2">
      <c r="A583" s="84"/>
      <c r="B583" s="84"/>
    </row>
    <row r="584" spans="1:2">
      <c r="A584" s="84"/>
      <c r="B584" s="84"/>
    </row>
    <row r="585" spans="1:2">
      <c r="A585" s="84"/>
      <c r="B585" s="84"/>
    </row>
    <row r="586" spans="1:2">
      <c r="A586" s="84"/>
      <c r="B586" s="84"/>
    </row>
    <row r="587" spans="1:2">
      <c r="A587" s="84"/>
      <c r="B587" s="84"/>
    </row>
    <row r="588" spans="1:2">
      <c r="A588" s="84"/>
      <c r="B588" s="84"/>
    </row>
    <row r="589" spans="1:2">
      <c r="A589" s="84"/>
      <c r="B589" s="84"/>
    </row>
    <row r="590" spans="1:2">
      <c r="A590" s="84"/>
      <c r="B590" s="84"/>
    </row>
    <row r="591" spans="1:2">
      <c r="A591" s="84"/>
      <c r="B591" s="84"/>
    </row>
    <row r="592" spans="1:2">
      <c r="A592" s="84"/>
      <c r="B592" s="84"/>
    </row>
    <row r="593" spans="1:2">
      <c r="A593" s="84"/>
      <c r="B593" s="84"/>
    </row>
    <row r="594" spans="1:2">
      <c r="A594" s="84"/>
      <c r="B594" s="84"/>
    </row>
    <row r="595" spans="1:2">
      <c r="A595" s="84"/>
      <c r="B595" s="84"/>
    </row>
    <row r="596" spans="1:2">
      <c r="A596" s="84"/>
      <c r="B596" s="84"/>
    </row>
    <row r="597" spans="1:2">
      <c r="A597" s="84"/>
      <c r="B597" s="84"/>
    </row>
    <row r="598" spans="1:2">
      <c r="A598" s="84"/>
      <c r="B598" s="84"/>
    </row>
    <row r="599" spans="1:2">
      <c r="A599" s="84"/>
      <c r="B599" s="84"/>
    </row>
    <row r="600" spans="1:2">
      <c r="A600" s="84"/>
      <c r="B600" s="84"/>
    </row>
    <row r="601" spans="1:2">
      <c r="A601" s="84"/>
      <c r="B601" s="84"/>
    </row>
    <row r="602" spans="1:2">
      <c r="A602" s="84"/>
      <c r="B602" s="84"/>
    </row>
    <row r="603" spans="1:2">
      <c r="A603" s="84"/>
      <c r="B603" s="84"/>
    </row>
    <row r="604" spans="1:2">
      <c r="A604" s="84"/>
      <c r="B604" s="84"/>
    </row>
    <row r="605" spans="1:2">
      <c r="A605" s="84"/>
      <c r="B605" s="84"/>
    </row>
    <row r="606" spans="1:2">
      <c r="A606" s="84"/>
      <c r="B606" s="84"/>
    </row>
    <row r="607" spans="1:2">
      <c r="A607" s="84"/>
      <c r="B607" s="84"/>
    </row>
    <row r="608" spans="1:2">
      <c r="A608" s="84"/>
      <c r="B608" s="84"/>
    </row>
    <row r="609" spans="1:2">
      <c r="A609" s="84"/>
      <c r="B609" s="84"/>
    </row>
    <row r="610" spans="1:2">
      <c r="A610" s="84"/>
      <c r="B610" s="84"/>
    </row>
  </sheetData>
  <sheetProtection password="8BEA" sheet="1" objects="1" scenarios="1" selectLockedCells="1"/>
  <dataConsolidate/>
  <mergeCells count="142">
    <mergeCell ref="A42:G42"/>
    <mergeCell ref="A30:G30"/>
    <mergeCell ref="A31:F31"/>
    <mergeCell ref="B32:C32"/>
    <mergeCell ref="D32:E32"/>
    <mergeCell ref="A51:B51"/>
    <mergeCell ref="A52:B52"/>
    <mergeCell ref="D33:E33"/>
    <mergeCell ref="B38:C38"/>
    <mergeCell ref="D38:E38"/>
    <mergeCell ref="B34:C34"/>
    <mergeCell ref="D34:E34"/>
    <mergeCell ref="A36:A38"/>
    <mergeCell ref="A39:A41"/>
    <mergeCell ref="D50:F50"/>
    <mergeCell ref="D51:F51"/>
    <mergeCell ref="A46:G46"/>
    <mergeCell ref="A47:F47"/>
    <mergeCell ref="A43:F43"/>
    <mergeCell ref="G43:G45"/>
    <mergeCell ref="A44:C44"/>
    <mergeCell ref="H78:H79"/>
    <mergeCell ref="E44:E45"/>
    <mergeCell ref="F44:F45"/>
    <mergeCell ref="H44:H45"/>
    <mergeCell ref="A45:C45"/>
    <mergeCell ref="A57:C57"/>
    <mergeCell ref="A55:C55"/>
    <mergeCell ref="A19:B19"/>
    <mergeCell ref="A20:B20"/>
    <mergeCell ref="A21:B21"/>
    <mergeCell ref="A22:B22"/>
    <mergeCell ref="H16:H17"/>
    <mergeCell ref="H47:H48"/>
    <mergeCell ref="H54:H57"/>
    <mergeCell ref="D52:F52"/>
    <mergeCell ref="A17:F17"/>
    <mergeCell ref="G54:G75"/>
    <mergeCell ref="E55:E57"/>
    <mergeCell ref="F55:F57"/>
    <mergeCell ref="A33:A35"/>
    <mergeCell ref="B40:C40"/>
    <mergeCell ref="B37:C37"/>
    <mergeCell ref="B35:C35"/>
    <mergeCell ref="D35:E35"/>
    <mergeCell ref="D37:E37"/>
    <mergeCell ref="D40:E40"/>
    <mergeCell ref="H33:H35"/>
    <mergeCell ref="H36:H38"/>
    <mergeCell ref="H39:H41"/>
    <mergeCell ref="B41:C41"/>
    <mergeCell ref="D41:E41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A98:G98"/>
    <mergeCell ref="C91:F91"/>
    <mergeCell ref="G90:H90"/>
    <mergeCell ref="C92:F92"/>
    <mergeCell ref="C93:F93"/>
    <mergeCell ref="C94:F94"/>
    <mergeCell ref="A90:F90"/>
    <mergeCell ref="A97:G97"/>
    <mergeCell ref="H59:H75"/>
    <mergeCell ref="C67:F67"/>
    <mergeCell ref="C68:F68"/>
    <mergeCell ref="C69:F69"/>
    <mergeCell ref="C70:F70"/>
    <mergeCell ref="C71:F71"/>
    <mergeCell ref="C72:F72"/>
    <mergeCell ref="C73:F73"/>
    <mergeCell ref="C75:F75"/>
    <mergeCell ref="C59:F59"/>
    <mergeCell ref="C60:F60"/>
    <mergeCell ref="C95:F95"/>
    <mergeCell ref="C96:F96"/>
    <mergeCell ref="H92:H96"/>
    <mergeCell ref="G92:G96"/>
    <mergeCell ref="C66:F66"/>
    <mergeCell ref="A48:F48"/>
    <mergeCell ref="D49:F49"/>
    <mergeCell ref="A54:F54"/>
    <mergeCell ref="A56:C56"/>
    <mergeCell ref="C61:F61"/>
    <mergeCell ref="C62:F62"/>
    <mergeCell ref="C63:F63"/>
    <mergeCell ref="C65:F65"/>
    <mergeCell ref="C64:F64"/>
    <mergeCell ref="G47:G48"/>
    <mergeCell ref="A87:F87"/>
    <mergeCell ref="G87:G88"/>
    <mergeCell ref="D88:F88"/>
    <mergeCell ref="A89:G89"/>
    <mergeCell ref="A49:B49"/>
    <mergeCell ref="A50:B50"/>
    <mergeCell ref="A81:F81"/>
    <mergeCell ref="A82:E82"/>
    <mergeCell ref="C74:F74"/>
    <mergeCell ref="A84:F84"/>
    <mergeCell ref="A85:F85"/>
    <mergeCell ref="A77:F77"/>
    <mergeCell ref="A86:G86"/>
    <mergeCell ref="A53:G53"/>
    <mergeCell ref="A76:G76"/>
    <mergeCell ref="A83:G83"/>
    <mergeCell ref="G81:G82"/>
    <mergeCell ref="B79:C79"/>
    <mergeCell ref="E79:F79"/>
    <mergeCell ref="A80:G80"/>
    <mergeCell ref="B78:C78"/>
    <mergeCell ref="E78:F78"/>
    <mergeCell ref="C58:F58"/>
    <mergeCell ref="B36:C36"/>
    <mergeCell ref="B39:C39"/>
    <mergeCell ref="D36:E36"/>
    <mergeCell ref="D39:E39"/>
    <mergeCell ref="A5:H5"/>
    <mergeCell ref="A6:H6"/>
    <mergeCell ref="B7:H7"/>
    <mergeCell ref="B8:C8"/>
    <mergeCell ref="F8:H8"/>
    <mergeCell ref="B9:C9"/>
    <mergeCell ref="A24:B24"/>
    <mergeCell ref="A25:B25"/>
    <mergeCell ref="A26:B26"/>
    <mergeCell ref="C23:D23"/>
    <mergeCell ref="A16:F16"/>
    <mergeCell ref="A18:B18"/>
    <mergeCell ref="C24:D24"/>
    <mergeCell ref="B33:C33"/>
    <mergeCell ref="A23:B23"/>
    <mergeCell ref="C25:D25"/>
    <mergeCell ref="A28:F28"/>
    <mergeCell ref="A29:F29"/>
    <mergeCell ref="C26:D26"/>
    <mergeCell ref="A27:G27"/>
  </mergeCells>
  <conditionalFormatting sqref="A7:C7">
    <cfRule type="cellIs" dxfId="1" priority="1" operator="equal">
      <formula>"No prosiga. Este formulario no está destinado a películas experimentales"</formula>
    </cfRule>
    <cfRule type="cellIs" dxfId="0" priority="2" operator="equal">
      <formula>"No prosiga.Este formulario no está destinado a películas experimentales."</formula>
    </cfRule>
  </conditionalFormatting>
  <dataValidations xWindow="421" yWindow="649" count="2">
    <dataValidation type="list" allowBlank="1" showInputMessage="1" showErrorMessage="1" promptTitle="SELECCION DE SECCION" prompt="Seleccione la sección del festival entre las opciones del desplegable." sqref="D19:D22" xr:uid="{00000000-0002-0000-0000-000000000000}">
      <formula1>INDIRECT(C19)</formula1>
    </dataValidation>
    <dataValidation type="list" allowBlank="1" showInputMessage="1" showErrorMessage="1" sqref="B88" xr:uid="{00000000-0002-0000-0000-000001000000}">
      <formula1>"(Seleccione la opción del desplegable),Si,NO"</formula1>
    </dataValidation>
  </dataValidations>
  <pageMargins left="0.62992125984251968" right="0.23622047244094491" top="0.74803149606299213" bottom="0.23622047244094491" header="0.31496062992125984" footer="0.31496062992125984"/>
  <pageSetup paperSize="9" scale="27" orientation="portrait" horizontalDpi="360" verticalDpi="360" r:id="rId1"/>
  <rowBreaks count="1" manualBreakCount="1">
    <brk id="80" max="16383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76200</xdr:rowOff>
                  </from>
                  <to>
                    <xdr:col>3</xdr:col>
                    <xdr:colOff>1114425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1362075</xdr:colOff>
                    <xdr:row>8</xdr:row>
                    <xdr:rowOff>57150</xdr:rowOff>
                  </from>
                  <to>
                    <xdr:col>4</xdr:col>
                    <xdr:colOff>752475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 xr:uid="{00000000-0002-0000-0000-000002000000}">
          <x14:formula1>
            <xm:f>'OCULTO PREMIOS Y HONORES'!$E$1:$E$2</xm:f>
          </x14:formula1>
          <xm:sqref>F24:F26</xm:sqref>
        </x14:dataValidation>
        <x14:dataValidation type="list" allowBlank="1" showInputMessage="1" showErrorMessage="1" promptTitle="PREMIOS" prompt="Seleccione las opciones del desplegable para indicar si además de participar se obtuvo premio." xr:uid="{00000000-0002-0000-0000-000003000000}">
          <x14:formula1>
            <xm:f>'E.1.Premios y festivales'!$L$7:$L$8</xm:f>
          </x14:formula1>
          <xm:sqref>F19:F22</xm:sqref>
        </x14:dataValidation>
        <x14:dataValidation type="list" allowBlank="1" showInputMessage="1" showErrorMessage="1" promptTitle="SELECCION DE CATEGORIA" prompt="Selecciones la categoría entre las opciones del desplegable." xr:uid="{00000000-0002-0000-0000-000004000000}">
          <x14:formula1>
            <xm:f>'E.1.Premios y festivales'!$H$4:$H$8</xm:f>
          </x14:formula1>
          <xm:sqref>E19:E22</xm:sqref>
        </x14:dataValidation>
        <x14:dataValidation type="list" allowBlank="1" showInputMessage="1" showErrorMessage="1" promptTitle="SELECCION DE CATEGORIA" prompt="Seleccione del desplegable la categoría en la que concurrió al premio u honor." xr:uid="{00000000-0002-0000-0000-000005000000}">
          <x14:formula1>
            <xm:f>'E.1.Premios y festivales'!$H$4:$H$8</xm:f>
          </x14:formula1>
          <xm:sqref>E24:E26</xm:sqref>
        </x14:dataValidation>
        <x14:dataValidation type="list" allowBlank="1" showInputMessage="1" showErrorMessage="1" promptTitle="SELECCION DE FESTIVAL" prompt="Seleccione festival entre las opciones del desplegable." xr:uid="{00000000-0002-0000-0000-000006000000}">
          <x14:formula1>
            <xm:f>'E.1.Premios y festivales'!$F$5:$F$68</xm:f>
          </x14:formula1>
          <xm:sqref>C19:C22</xm:sqref>
        </x14:dataValidation>
        <x14:dataValidation type="list" allowBlank="1" showInputMessage="1" showErrorMessage="1" xr:uid="{00000000-0002-0000-0000-000007000000}">
          <x14:formula1>
            <xm:f>'E.2. Estrenos'!$A$3:$A$6</xm:f>
          </x14:formula1>
          <xm:sqref>A29:F29</xm:sqref>
        </x14:dataValidation>
        <x14:dataValidation type="list" allowBlank="1" showInputMessage="1" showErrorMessage="1" xr:uid="{00000000-0002-0000-0000-000008000000}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 xr:uid="{00000000-0002-0000-0000-000009000000}">
          <x14:formula1>
            <xm:f>'F. Jefes de equipo'!$C$2:$C$4</xm:f>
          </x14:formula1>
          <xm:sqref>D55</xm:sqref>
        </x14:dataValidation>
        <x14:dataValidation type="list" allowBlank="1" showInputMessage="1" showErrorMessage="1" error="Elequipo completo debe estar formado al menos por diez puestos de trabajo." xr:uid="{00000000-0002-0000-0000-00000A000000}">
          <x14:formula1>
            <xm:f>'F. Jefes de equipo'!$E$2:$E$4</xm:f>
          </x14:formula1>
          <xm:sqref>B59:B75</xm:sqref>
        </x14:dataValidation>
        <x14:dataValidation type="list" allowBlank="1" showInputMessage="1" showErrorMessage="1" xr:uid="{00000000-0002-0000-0000-00000B000000}">
          <x14:formula1>
            <xm:f>'F. Jefes de equipo'!$E$2:$E$4</xm:f>
          </x14:formula1>
          <xm:sqref>C50:C52</xm:sqref>
        </x14:dataValidation>
        <x14:dataValidation type="list" allowBlank="1" showInputMessage="1" showErrorMessage="1" xr:uid="{00000000-0002-0000-0000-00000C000000}">
          <x14:formula1>
            <xm:f>'H. Experiencia equipo'!$D$3:$D$5</xm:f>
          </x14:formula1>
          <xm:sqref>F33:F41</xm:sqref>
        </x14:dataValidation>
        <x14:dataValidation type="list" allowBlank="1" showInputMessage="1" showErrorMessage="1" xr:uid="{00000000-0002-0000-0000-00000D000000}">
          <x14:formula1>
            <xm:f>'J.Previsión contratación'!$B$4:$B$7</xm:f>
          </x14:formula1>
          <xm:sqref>A85:F85</xm:sqref>
        </x14:dataValidation>
        <x14:dataValidation type="list" allowBlank="1" showInputMessage="1" showErrorMessage="1" xr:uid="{00000000-0002-0000-0000-00000E000000}">
          <x14:formula1>
            <xm:f>'H. Experiencia equipo'!$D$8:$D$10</xm:f>
          </x14:formula1>
          <xm:sqref>F82</xm:sqref>
        </x14:dataValidation>
        <x14:dataValidation type="list" allowBlank="1" showInputMessage="1" showErrorMessage="1" xr:uid="{00000000-0002-0000-0000-00000F000000}">
          <x14:formula1>
            <xm:f>'F. Jefes de equipo'!$A$2:$A$18</xm:f>
          </x14:formula1>
          <xm:sqref>A59:A75</xm:sqref>
        </x14:dataValidation>
        <x14:dataValidation type="list" allowBlank="1" showInputMessage="1" showErrorMessage="1" promptTitle="SELECCION DE PREMIO U HONOR" prompt="Seleccione del desplegable el premio u honor." xr:uid="{00000000-0002-0000-0000-000010000000}">
          <x14:formula1>
            <xm:f>'E.1.Premios y festivales'!$A$107:$A$116</xm:f>
          </x14:formula1>
          <xm:sqref>C24:D26</xm:sqref>
        </x14:dataValidation>
        <x14:dataValidation type="list" allowBlank="1" showInputMessage="1" showErrorMessage="1" xr:uid="{00000000-0002-0000-0000-000011000000}">
          <x14:formula1>
            <xm:f>'H. Experiencia equipo'!$B$2:$B$66</xm:f>
          </x14:formula1>
          <xm:sqref>B33:C41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P23"/>
  <sheetViews>
    <sheetView topLeftCell="F1" workbookViewId="0">
      <selection activeCell="J12" sqref="J12"/>
    </sheetView>
  </sheetViews>
  <sheetFormatPr baseColWidth="10" defaultColWidth="11.42578125" defaultRowHeight="15"/>
  <cols>
    <col min="1" max="1" width="14.28515625" customWidth="1" collapsed="1"/>
    <col min="3" max="3" width="37.5703125" customWidth="1" collapsed="1"/>
    <col min="4" max="4" width="30.85546875" customWidth="1" collapsed="1"/>
    <col min="5" max="5" width="10.28515625" customWidth="1" collapsed="1"/>
    <col min="6" max="6" width="85.85546875" customWidth="1" collapsed="1"/>
    <col min="8" max="8" width="77.140625" customWidth="1"/>
    <col min="10" max="10" width="58.7109375" customWidth="1"/>
    <col min="13" max="13" width="32.85546875" customWidth="1" collapsed="1"/>
    <col min="14" max="14" width="27.5703125" customWidth="1" collapsed="1"/>
    <col min="16" max="16" width="26.7109375" customWidth="1" collapsed="1"/>
  </cols>
  <sheetData>
    <row r="1" spans="3:16" ht="28.5" customHeight="1">
      <c r="C1" s="65" t="s">
        <v>293</v>
      </c>
      <c r="D1" s="64"/>
      <c r="F1" s="52" t="s">
        <v>292</v>
      </c>
    </row>
    <row r="2" spans="3:16" ht="27.75" customHeight="1">
      <c r="C2" s="63" t="s">
        <v>338</v>
      </c>
      <c r="D2" s="62" t="s">
        <v>215</v>
      </c>
      <c r="F2" s="61" t="s">
        <v>338</v>
      </c>
      <c r="J2" s="60"/>
      <c r="K2" s="7"/>
      <c r="M2" s="7"/>
      <c r="N2" s="59"/>
      <c r="P2" s="58"/>
    </row>
    <row r="3" spans="3:16" ht="27.75" customHeight="1">
      <c r="C3" s="56" t="s">
        <v>338</v>
      </c>
      <c r="D3" s="57" t="s">
        <v>291</v>
      </c>
      <c r="F3" s="51" t="s">
        <v>217</v>
      </c>
      <c r="J3" s="60"/>
      <c r="K3" s="7"/>
      <c r="M3" s="7"/>
      <c r="N3" s="59"/>
      <c r="P3" s="58"/>
    </row>
    <row r="4" spans="3:16" ht="27.75" customHeight="1" thickBot="1">
      <c r="C4" s="56" t="s">
        <v>338</v>
      </c>
      <c r="D4" s="57" t="s">
        <v>289</v>
      </c>
      <c r="F4" s="50" t="s">
        <v>290</v>
      </c>
      <c r="M4" s="12"/>
    </row>
    <row r="5" spans="3:16" ht="27.75" customHeight="1">
      <c r="C5" s="56" t="s">
        <v>290</v>
      </c>
      <c r="D5" s="57" t="s">
        <v>215</v>
      </c>
    </row>
    <row r="6" spans="3:16" ht="27" customHeight="1">
      <c r="C6" s="56" t="s">
        <v>290</v>
      </c>
      <c r="D6" s="57" t="s">
        <v>291</v>
      </c>
    </row>
    <row r="7" spans="3:16" ht="27.75" customHeight="1">
      <c r="C7" s="56" t="s">
        <v>290</v>
      </c>
      <c r="D7" s="55" t="s">
        <v>289</v>
      </c>
    </row>
    <row r="8" spans="3:16" ht="27.75" customHeight="1" thickBot="1">
      <c r="C8" s="54" t="s">
        <v>217</v>
      </c>
      <c r="D8" s="53"/>
    </row>
    <row r="9" spans="3:16" ht="27.75" customHeight="1" thickBot="1">
      <c r="H9" s="251" t="s">
        <v>362</v>
      </c>
      <c r="I9" s="251"/>
      <c r="J9" s="251"/>
    </row>
    <row r="10" spans="3:16" ht="27.75" customHeight="1" thickBot="1">
      <c r="C10" s="52" t="s">
        <v>288</v>
      </c>
      <c r="F10" s="77" t="s">
        <v>287</v>
      </c>
      <c r="G10" s="78"/>
      <c r="H10" s="78"/>
      <c r="I10" s="78"/>
      <c r="J10" s="77" t="s">
        <v>360</v>
      </c>
    </row>
    <row r="11" spans="3:16" ht="27.75" customHeight="1">
      <c r="C11" s="51" t="s">
        <v>250</v>
      </c>
      <c r="F11" s="79"/>
      <c r="G11" s="80"/>
      <c r="H11" s="77" t="s">
        <v>359</v>
      </c>
      <c r="I11" s="80" t="s">
        <v>361</v>
      </c>
      <c r="J11" s="78"/>
      <c r="K11" s="49"/>
      <c r="L11" s="49"/>
    </row>
    <row r="12" spans="3:16" ht="27.75" customHeight="1">
      <c r="C12" s="51" t="s">
        <v>286</v>
      </c>
      <c r="F12" s="81" t="s">
        <v>374</v>
      </c>
      <c r="G12" s="80"/>
      <c r="H12" s="82" t="str">
        <f>IF(ISERROR(VLOOKUP(F12,'AUTOBAREMO LINEA 3'!#REF!,1,FALSE)),F12,"")</f>
        <v>1º. Al menos uno de los personajes principales esté relacionado con la cultura andaluza o europea</v>
      </c>
      <c r="I12" s="80">
        <f>7-COUNTIF(H12:H18,"")</f>
        <v>7</v>
      </c>
      <c r="J12" s="78" t="str">
        <f>INDEX($H$12:$H$18,MATCH(0,INDEX(COUNTIF($J$11:J11,$H$12:$H$18),0,0),0),0)</f>
        <v>1º. Al menos uno de los personajes principales esté relacionado con la cultura andaluza o europea</v>
      </c>
      <c r="K12" s="49"/>
      <c r="L12" s="49"/>
    </row>
    <row r="13" spans="3:16" ht="27.75" customHeight="1">
      <c r="C13" s="51" t="s">
        <v>285</v>
      </c>
      <c r="F13" s="81" t="s">
        <v>284</v>
      </c>
      <c r="G13" s="80"/>
      <c r="H13" s="82" t="str">
        <f>IF(ISERROR(VLOOKUP(F13,'AUTOBAREMO LINEA 3'!#REF!,1,FALSE)),F13,"")</f>
        <v>2º. El tema forme parte o se derive de la cultura o del patrimonio cultural andaluz o europeo.</v>
      </c>
      <c r="I13" s="80"/>
      <c r="J13" s="78" t="str">
        <f>INDEX($H$12:$H$18,MATCH(0,INDEX(COUNTIF($J$11:J12,$H$12:$H$18),0,0),0),0)</f>
        <v>2º. El tema forme parte o se derive de la cultura o del patrimonio cultural andaluz o europeo.</v>
      </c>
      <c r="K13" s="49"/>
      <c r="L13" s="49"/>
    </row>
    <row r="14" spans="3:16" ht="27.75" customHeight="1">
      <c r="C14" s="51" t="s">
        <v>283</v>
      </c>
      <c r="F14" s="81" t="s">
        <v>282</v>
      </c>
      <c r="G14" s="80"/>
      <c r="H14" s="82" t="str">
        <f>IF(ISERROR(VLOOKUP(F14,'AUTOBAREMO LINEA 3'!#REF!,1,FALSE)),F14,"")</f>
        <v>3º. El contenido tenga carácter biográfico, o en general, refleje hechos o personajes de carácter histórico, sin perjuicio de las adaptaciones libres propias de un guion cinematográfico.</v>
      </c>
      <c r="I14" s="80"/>
      <c r="J14" s="78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49"/>
      <c r="L14" s="49"/>
    </row>
    <row r="15" spans="3:16" ht="27.75" customHeight="1">
      <c r="C15" s="51" t="s">
        <v>281</v>
      </c>
      <c r="F15" s="81" t="s">
        <v>280</v>
      </c>
      <c r="G15" s="78"/>
      <c r="H15" s="82" t="str">
        <f>IF(ISERROR(VLOOKUP(F15,'AUTOBAREMO LINEA 3'!#REF!,1,FALSE)),F15,"")</f>
        <v>4º. La obra audiovisual trate temas actuales, culturales, sociales o políticos de interés para la población de la Comunidad Andaluza o de la Unión Europea</v>
      </c>
      <c r="I15" s="78"/>
      <c r="J15" s="78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</row>
    <row r="16" spans="3:16" ht="27.75" customHeight="1">
      <c r="C16" s="51" t="s">
        <v>279</v>
      </c>
      <c r="F16" s="81" t="s">
        <v>278</v>
      </c>
      <c r="G16" s="78"/>
      <c r="H16" s="82" t="str">
        <f>IF(ISERROR(VLOOKUP(F16,'AUTOBAREMO LINEA 3'!#REF!,1,FALSE)),F16,"")</f>
        <v>5º. El contenido tenga relación directa con la literatura, la música, la danza, la arquitectura, la pintura, la escultura, y en general con las expresiones de la creación artística.</v>
      </c>
      <c r="I16" s="78"/>
      <c r="J16" s="78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</row>
    <row r="17" spans="3:10" ht="27.75" customHeight="1">
      <c r="C17" s="51" t="s">
        <v>277</v>
      </c>
      <c r="F17" s="81" t="s">
        <v>378</v>
      </c>
      <c r="G17" s="78"/>
      <c r="H17" s="82" t="str">
        <f>IF(ISERROR(VLOOKUP(F17,'AUTOBAREMO LINEA 3'!#REF!,1,FALSE)),F17,"")</f>
        <v>6º. La obra audiovisual utilice el patrimonio arquitectónico, arqueológico, natural o inmaterial de la Comunidad Andaluza para reflejar el contexto cultural europeo.</v>
      </c>
      <c r="I17" s="78"/>
      <c r="J17" s="78" t="str">
        <f>INDEX($H$12:$H$18,MATCH(0,INDEX(COUNTIF($J$11:J16,$H$12:$H$18),0,0),0),0)</f>
        <v>6º. La obra audiovisual utilice el patrimonio arquitectónico, arqueológico, natural o inmaterial de la Comunidad Andaluza para reflejar el contexto cultural europeo.</v>
      </c>
    </row>
    <row r="18" spans="3:10" ht="27.75" customHeight="1" thickBot="1">
      <c r="C18" s="51" t="s">
        <v>276</v>
      </c>
      <c r="F18" s="83" t="s">
        <v>275</v>
      </c>
      <c r="G18" s="78"/>
      <c r="H18" s="82" t="str">
        <f>IF(ISERROR(VLOOKUP(F18,'AUTOBAREMO LINEA 3'!#REF!,1,FALSE)),F18,"")</f>
        <v>7º. Se dirija específicamente al público infantil o juvenil.</v>
      </c>
      <c r="I18" s="78"/>
      <c r="J18" s="78" t="str">
        <f>INDEX($H$12:$H$18,MATCH(0,INDEX(COUNTIF($J$11:J17,$H$12:$H$18),0,0),0),0)</f>
        <v>7º. Se dirija específicamente al público infantil o juvenil.</v>
      </c>
    </row>
    <row r="19" spans="3:10" ht="27.75" customHeight="1" thickBot="1">
      <c r="C19" s="50" t="s">
        <v>274</v>
      </c>
      <c r="F19" s="49"/>
    </row>
    <row r="20" spans="3:10" ht="27.75" customHeight="1"/>
    <row r="21" spans="3:10" ht="27.75" customHeight="1"/>
    <row r="22" spans="3:10" ht="27.75" customHeight="1"/>
    <row r="23" spans="3:10" ht="27.75" customHeight="1"/>
  </sheetData>
  <dataConsolidate/>
  <mergeCells count="1">
    <mergeCell ref="H9:J9"/>
  </mergeCells>
  <dataValidations count="1">
    <dataValidation type="list" allowBlank="1" showInputMessage="1" showErrorMessage="1" sqref="F7" xr:uid="{00000000-0002-0000-0100-000000000000}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117"/>
  <sheetViews>
    <sheetView topLeftCell="B1" workbookViewId="0">
      <selection activeCell="F79" sqref="F79"/>
    </sheetView>
  </sheetViews>
  <sheetFormatPr baseColWidth="10" defaultRowHeight="15"/>
  <cols>
    <col min="1" max="1" width="81.7109375" style="1" customWidth="1" collapsed="1"/>
    <col min="2" max="2" width="56.28515625" customWidth="1" collapsed="1"/>
    <col min="3" max="3" width="18.42578125" style="7" customWidth="1" collapsed="1"/>
    <col min="4" max="4" width="24" style="7" customWidth="1" collapsed="1"/>
    <col min="5" max="5" width="17" customWidth="1" collapsed="1"/>
    <col min="6" max="6" width="78.7109375" customWidth="1" collapsed="1"/>
    <col min="7" max="7" width="10.85546875" customWidth="1" collapsed="1"/>
    <col min="8" max="8" width="57.7109375" customWidth="1" collapsed="1"/>
    <col min="10" max="10" width="29.140625" customWidth="1" collapsed="1"/>
    <col min="12" max="12" width="36.28515625" customWidth="1" collapsed="1"/>
  </cols>
  <sheetData>
    <row r="1" spans="1:12">
      <c r="A1" s="9" t="s">
        <v>303</v>
      </c>
    </row>
    <row r="2" spans="1:12">
      <c r="B2" s="1"/>
      <c r="C2" s="8"/>
      <c r="D2" s="8"/>
    </row>
    <row r="3" spans="1:12" ht="19.5" customHeight="1">
      <c r="A3" s="11" t="s">
        <v>24</v>
      </c>
      <c r="B3" s="10" t="s">
        <v>26</v>
      </c>
      <c r="C3" s="10" t="s">
        <v>27</v>
      </c>
      <c r="D3" s="10" t="s">
        <v>28</v>
      </c>
      <c r="F3" s="9" t="s">
        <v>24</v>
      </c>
      <c r="H3" s="3" t="s">
        <v>300</v>
      </c>
      <c r="I3" s="3"/>
      <c r="J3" s="3"/>
      <c r="L3" s="3"/>
    </row>
    <row r="4" spans="1:12" ht="24" customHeight="1">
      <c r="A4" s="11"/>
      <c r="B4" s="10"/>
      <c r="C4" s="10">
        <v>0</v>
      </c>
      <c r="D4" s="10">
        <v>0</v>
      </c>
      <c r="F4" s="9"/>
      <c r="H4" s="3" t="s">
        <v>25</v>
      </c>
      <c r="I4" s="3"/>
      <c r="J4" s="3"/>
      <c r="L4" s="17" t="s">
        <v>170</v>
      </c>
    </row>
    <row r="5" spans="1:12" s="12" customFormat="1" ht="28.5" customHeight="1">
      <c r="A5" s="13" t="s">
        <v>2</v>
      </c>
      <c r="B5" s="5" t="s">
        <v>242</v>
      </c>
      <c r="C5" s="10">
        <v>3</v>
      </c>
      <c r="D5" s="10">
        <v>5</v>
      </c>
      <c r="F5" s="11" t="s">
        <v>2</v>
      </c>
      <c r="H5" s="17" t="s">
        <v>29</v>
      </c>
      <c r="I5" s="4"/>
      <c r="J5" s="4"/>
      <c r="L5" s="4" t="s">
        <v>171</v>
      </c>
    </row>
    <row r="6" spans="1:12" s="12" customFormat="1" ht="28.5" customHeight="1">
      <c r="A6" s="13" t="s">
        <v>2</v>
      </c>
      <c r="B6" s="5" t="s">
        <v>32</v>
      </c>
      <c r="C6" s="10">
        <v>2</v>
      </c>
      <c r="D6" s="10">
        <v>4</v>
      </c>
      <c r="F6" s="5" t="s">
        <v>30</v>
      </c>
      <c r="H6" s="4" t="s">
        <v>31</v>
      </c>
      <c r="I6" s="4"/>
      <c r="J6" s="4"/>
    </row>
    <row r="7" spans="1:12" s="12" customFormat="1" ht="28.5" customHeight="1">
      <c r="A7" s="13" t="s">
        <v>2</v>
      </c>
      <c r="B7" s="5" t="s">
        <v>35</v>
      </c>
      <c r="C7" s="10">
        <v>2</v>
      </c>
      <c r="D7" s="10">
        <v>3</v>
      </c>
      <c r="F7" s="5" t="s">
        <v>33</v>
      </c>
      <c r="H7" s="4" t="s">
        <v>34</v>
      </c>
      <c r="I7" s="4"/>
      <c r="J7" s="4"/>
      <c r="L7" s="4" t="s">
        <v>27</v>
      </c>
    </row>
    <row r="8" spans="1:12" s="12" customFormat="1" ht="28.5" customHeight="1">
      <c r="A8" s="11" t="s">
        <v>30</v>
      </c>
      <c r="B8" s="5" t="s">
        <v>38</v>
      </c>
      <c r="C8" s="10">
        <v>2</v>
      </c>
      <c r="D8" s="10">
        <v>3</v>
      </c>
      <c r="F8" s="5" t="s">
        <v>36</v>
      </c>
      <c r="H8" s="4" t="s">
        <v>37</v>
      </c>
      <c r="I8" s="4"/>
      <c r="J8" s="4"/>
      <c r="L8" s="4" t="s">
        <v>172</v>
      </c>
    </row>
    <row r="9" spans="1:12" s="12" customFormat="1" ht="28.5" customHeight="1">
      <c r="A9" s="11" t="s">
        <v>30</v>
      </c>
      <c r="B9" s="5" t="s">
        <v>40</v>
      </c>
      <c r="C9" s="10">
        <v>1</v>
      </c>
      <c r="D9" s="10">
        <v>2</v>
      </c>
      <c r="F9" s="5" t="s">
        <v>39</v>
      </c>
    </row>
    <row r="10" spans="1:12" s="12" customFormat="1" ht="28.5" customHeight="1">
      <c r="A10" s="13" t="s">
        <v>33</v>
      </c>
      <c r="B10" s="5" t="s">
        <v>42</v>
      </c>
      <c r="C10" s="10">
        <v>2</v>
      </c>
      <c r="D10" s="10">
        <v>4</v>
      </c>
      <c r="F10" s="5" t="s">
        <v>41</v>
      </c>
      <c r="H10" s="17" t="s">
        <v>154</v>
      </c>
      <c r="I10" s="2"/>
      <c r="J10" s="2"/>
    </row>
    <row r="11" spans="1:12" s="12" customFormat="1" ht="28.5" customHeight="1">
      <c r="A11" s="13" t="s">
        <v>33</v>
      </c>
      <c r="B11" s="5" t="s">
        <v>44</v>
      </c>
      <c r="C11" s="10">
        <v>1</v>
      </c>
      <c r="D11" s="10">
        <v>2</v>
      </c>
      <c r="F11" s="5" t="s">
        <v>43</v>
      </c>
      <c r="H11" s="17" t="s">
        <v>153</v>
      </c>
      <c r="I11" s="2"/>
      <c r="J11" s="2"/>
    </row>
    <row r="12" spans="1:12" s="12" customFormat="1" ht="28.5" customHeight="1">
      <c r="A12" s="11" t="s">
        <v>36</v>
      </c>
      <c r="B12" s="5" t="s">
        <v>46</v>
      </c>
      <c r="C12" s="10">
        <v>1</v>
      </c>
      <c r="D12" s="10">
        <v>2</v>
      </c>
      <c r="F12" s="5" t="s">
        <v>45</v>
      </c>
      <c r="H12" s="17" t="s">
        <v>155</v>
      </c>
      <c r="I12" s="2"/>
      <c r="J12" s="2"/>
    </row>
    <row r="13" spans="1:12" s="12" customFormat="1" ht="28.5" customHeight="1">
      <c r="A13" s="14" t="s">
        <v>39</v>
      </c>
      <c r="B13" s="5" t="s">
        <v>48</v>
      </c>
      <c r="C13" s="10">
        <v>1</v>
      </c>
      <c r="D13" s="10">
        <v>2</v>
      </c>
      <c r="F13" s="5" t="s">
        <v>47</v>
      </c>
      <c r="H13" s="17" t="s">
        <v>156</v>
      </c>
      <c r="I13" s="2"/>
      <c r="J13" s="2"/>
    </row>
    <row r="14" spans="1:12" s="12" customFormat="1" ht="28.5" customHeight="1">
      <c r="A14" s="11" t="s">
        <v>41</v>
      </c>
      <c r="B14" s="5" t="s">
        <v>50</v>
      </c>
      <c r="C14" s="10">
        <v>2</v>
      </c>
      <c r="D14" s="10">
        <v>2</v>
      </c>
      <c r="F14" s="5" t="s">
        <v>49</v>
      </c>
      <c r="H14" s="17" t="s">
        <v>157</v>
      </c>
      <c r="I14" s="2"/>
      <c r="J14" s="2"/>
    </row>
    <row r="15" spans="1:12" s="12" customFormat="1" ht="28.5" customHeight="1">
      <c r="A15" s="14" t="s">
        <v>43</v>
      </c>
      <c r="B15" s="5" t="s">
        <v>52</v>
      </c>
      <c r="C15" s="10">
        <v>2</v>
      </c>
      <c r="D15" s="10">
        <v>3</v>
      </c>
      <c r="F15" s="5" t="s">
        <v>51</v>
      </c>
      <c r="H15" s="17" t="s">
        <v>158</v>
      </c>
      <c r="I15" s="2"/>
      <c r="J15" s="2"/>
    </row>
    <row r="16" spans="1:12" s="12" customFormat="1" ht="28.5" customHeight="1">
      <c r="A16" s="11" t="s">
        <v>45</v>
      </c>
      <c r="B16" s="5" t="s">
        <v>53</v>
      </c>
      <c r="C16" s="10">
        <v>1</v>
      </c>
      <c r="D16" s="10">
        <v>2</v>
      </c>
      <c r="F16" s="5" t="s">
        <v>167</v>
      </c>
      <c r="H16" s="17" t="s">
        <v>159</v>
      </c>
      <c r="I16" s="2"/>
      <c r="J16" s="2"/>
    </row>
    <row r="17" spans="1:6" s="12" customFormat="1" ht="28.5" customHeight="1">
      <c r="A17" s="14" t="s">
        <v>47</v>
      </c>
      <c r="B17" s="5" t="s">
        <v>55</v>
      </c>
      <c r="C17" s="10">
        <v>2</v>
      </c>
      <c r="D17" s="10">
        <v>4</v>
      </c>
      <c r="F17" s="5" t="s">
        <v>54</v>
      </c>
    </row>
    <row r="18" spans="1:6" s="12" customFormat="1" ht="28.5" customHeight="1">
      <c r="A18" s="14" t="s">
        <v>47</v>
      </c>
      <c r="B18" s="5" t="s">
        <v>271</v>
      </c>
      <c r="C18" s="10">
        <v>2</v>
      </c>
      <c r="D18" s="10">
        <v>4</v>
      </c>
      <c r="F18" s="5" t="s">
        <v>56</v>
      </c>
    </row>
    <row r="19" spans="1:6" s="12" customFormat="1" ht="28.5" customHeight="1">
      <c r="A19" s="14" t="s">
        <v>47</v>
      </c>
      <c r="B19" s="5" t="s">
        <v>272</v>
      </c>
      <c r="C19" s="10">
        <v>2</v>
      </c>
      <c r="D19" s="10">
        <v>4</v>
      </c>
      <c r="F19" s="5" t="s">
        <v>58</v>
      </c>
    </row>
    <row r="20" spans="1:6" s="12" customFormat="1" ht="28.5" customHeight="1">
      <c r="A20" s="14" t="s">
        <v>47</v>
      </c>
      <c r="B20" s="5" t="s">
        <v>273</v>
      </c>
      <c r="C20" s="10">
        <v>2</v>
      </c>
      <c r="D20" s="10">
        <v>4</v>
      </c>
      <c r="F20" s="5" t="s">
        <v>60</v>
      </c>
    </row>
    <row r="21" spans="1:6" s="12" customFormat="1" ht="28.5" customHeight="1">
      <c r="A21" s="11" t="s">
        <v>49</v>
      </c>
      <c r="B21" s="5" t="s">
        <v>57</v>
      </c>
      <c r="C21" s="10">
        <v>2</v>
      </c>
      <c r="D21" s="10">
        <v>3</v>
      </c>
      <c r="F21" s="5" t="s">
        <v>62</v>
      </c>
    </row>
    <row r="22" spans="1:6" s="12" customFormat="1" ht="28.5" customHeight="1">
      <c r="A22" s="14" t="s">
        <v>51</v>
      </c>
      <c r="B22" s="5" t="s">
        <v>59</v>
      </c>
      <c r="C22" s="10">
        <v>2</v>
      </c>
      <c r="D22" s="10">
        <v>3</v>
      </c>
      <c r="F22" s="5" t="s">
        <v>64</v>
      </c>
    </row>
    <row r="23" spans="1:6" s="12" customFormat="1" ht="28.5" customHeight="1">
      <c r="A23" s="15" t="s">
        <v>167</v>
      </c>
      <c r="B23" s="5" t="s">
        <v>61</v>
      </c>
      <c r="C23" s="10">
        <v>2</v>
      </c>
      <c r="D23" s="10">
        <v>4</v>
      </c>
      <c r="F23" s="5" t="s">
        <v>66</v>
      </c>
    </row>
    <row r="24" spans="1:6" s="12" customFormat="1" ht="28.5" customHeight="1">
      <c r="A24" s="15" t="s">
        <v>167</v>
      </c>
      <c r="B24" s="5" t="s">
        <v>63</v>
      </c>
      <c r="C24" s="10">
        <v>1</v>
      </c>
      <c r="D24" s="10">
        <v>2</v>
      </c>
      <c r="F24" s="5" t="s">
        <v>68</v>
      </c>
    </row>
    <row r="25" spans="1:6" s="12" customFormat="1" ht="28.5" customHeight="1">
      <c r="A25" s="16" t="s">
        <v>54</v>
      </c>
      <c r="B25" s="5" t="s">
        <v>65</v>
      </c>
      <c r="C25" s="10">
        <v>1</v>
      </c>
      <c r="D25" s="10">
        <v>2</v>
      </c>
      <c r="F25" s="5" t="s">
        <v>70</v>
      </c>
    </row>
    <row r="26" spans="1:6" s="12" customFormat="1" ht="28.5" customHeight="1">
      <c r="A26" s="11" t="s">
        <v>56</v>
      </c>
      <c r="B26" s="5" t="s">
        <v>67</v>
      </c>
      <c r="C26" s="10">
        <v>2</v>
      </c>
      <c r="D26" s="10">
        <v>4</v>
      </c>
      <c r="F26" s="5" t="s">
        <v>72</v>
      </c>
    </row>
    <row r="27" spans="1:6" s="12" customFormat="1" ht="28.5" customHeight="1">
      <c r="A27" s="16" t="s">
        <v>58</v>
      </c>
      <c r="B27" s="5" t="s">
        <v>69</v>
      </c>
      <c r="C27" s="10">
        <v>2</v>
      </c>
      <c r="D27" s="10">
        <v>3</v>
      </c>
      <c r="F27" s="5" t="s">
        <v>74</v>
      </c>
    </row>
    <row r="28" spans="1:6" s="12" customFormat="1" ht="28.5" customHeight="1">
      <c r="A28" s="11" t="s">
        <v>60</v>
      </c>
      <c r="B28" s="5" t="s">
        <v>71</v>
      </c>
      <c r="C28" s="10">
        <v>2</v>
      </c>
      <c r="D28" s="10">
        <v>3</v>
      </c>
      <c r="F28" s="5" t="s">
        <v>76</v>
      </c>
    </row>
    <row r="29" spans="1:6" s="12" customFormat="1" ht="28.5" customHeight="1">
      <c r="A29" s="16" t="s">
        <v>62</v>
      </c>
      <c r="B29" s="5" t="s">
        <v>73</v>
      </c>
      <c r="C29" s="10">
        <v>1</v>
      </c>
      <c r="D29" s="10">
        <v>2</v>
      </c>
      <c r="F29" s="5" t="s">
        <v>78</v>
      </c>
    </row>
    <row r="30" spans="1:6" s="12" customFormat="1" ht="28.5" customHeight="1">
      <c r="A30" s="15" t="s">
        <v>64</v>
      </c>
      <c r="B30" s="5" t="s">
        <v>75</v>
      </c>
      <c r="C30" s="10">
        <v>2</v>
      </c>
      <c r="D30" s="10">
        <v>3</v>
      </c>
      <c r="F30" s="5" t="s">
        <v>79</v>
      </c>
    </row>
    <row r="31" spans="1:6" s="12" customFormat="1" ht="28.5" customHeight="1">
      <c r="A31" s="15" t="s">
        <v>64</v>
      </c>
      <c r="B31" s="5" t="s">
        <v>77</v>
      </c>
      <c r="C31" s="10">
        <v>1</v>
      </c>
      <c r="D31" s="10">
        <v>2</v>
      </c>
      <c r="F31" s="5" t="s">
        <v>80</v>
      </c>
    </row>
    <row r="32" spans="1:6" s="12" customFormat="1" ht="28.5" customHeight="1">
      <c r="A32" s="16" t="s">
        <v>66</v>
      </c>
      <c r="B32" s="5" t="s">
        <v>231</v>
      </c>
      <c r="C32" s="10">
        <v>1</v>
      </c>
      <c r="D32" s="10">
        <v>2</v>
      </c>
      <c r="F32" s="5" t="s">
        <v>82</v>
      </c>
    </row>
    <row r="33" spans="1:6" s="12" customFormat="1" ht="28.5" customHeight="1">
      <c r="A33" s="11" t="s">
        <v>68</v>
      </c>
      <c r="B33" s="5" t="s">
        <v>232</v>
      </c>
      <c r="C33" s="10">
        <v>1</v>
      </c>
      <c r="D33" s="10">
        <v>2</v>
      </c>
      <c r="F33" s="5" t="s">
        <v>84</v>
      </c>
    </row>
    <row r="34" spans="1:6" s="12" customFormat="1" ht="28.5" customHeight="1">
      <c r="A34" s="16" t="s">
        <v>70</v>
      </c>
      <c r="B34" s="5" t="s">
        <v>81</v>
      </c>
      <c r="C34" s="10">
        <v>2</v>
      </c>
      <c r="D34" s="10">
        <v>2</v>
      </c>
      <c r="F34" s="5" t="s">
        <v>168</v>
      </c>
    </row>
    <row r="35" spans="1:6" s="12" customFormat="1" ht="28.5" customHeight="1">
      <c r="A35" s="11" t="s">
        <v>72</v>
      </c>
      <c r="B35" s="5" t="s">
        <v>83</v>
      </c>
      <c r="C35" s="10">
        <v>1</v>
      </c>
      <c r="D35" s="10">
        <v>2</v>
      </c>
      <c r="F35" s="5" t="s">
        <v>86</v>
      </c>
    </row>
    <row r="36" spans="1:6" s="12" customFormat="1" ht="28.5" customHeight="1">
      <c r="A36" s="16" t="s">
        <v>74</v>
      </c>
      <c r="B36" s="5" t="s">
        <v>85</v>
      </c>
      <c r="C36" s="10">
        <v>1</v>
      </c>
      <c r="D36" s="10">
        <v>2</v>
      </c>
      <c r="F36" s="5" t="s">
        <v>88</v>
      </c>
    </row>
    <row r="37" spans="1:6" s="12" customFormat="1" ht="28.5" customHeight="1">
      <c r="A37" s="15" t="s">
        <v>76</v>
      </c>
      <c r="B37" s="5" t="s">
        <v>53</v>
      </c>
      <c r="C37" s="10">
        <v>2</v>
      </c>
      <c r="D37" s="10">
        <v>3</v>
      </c>
      <c r="F37" s="5" t="s">
        <v>89</v>
      </c>
    </row>
    <row r="38" spans="1:6" s="12" customFormat="1" ht="28.5" customHeight="1">
      <c r="A38" s="15" t="s">
        <v>76</v>
      </c>
      <c r="B38" s="5" t="s">
        <v>87</v>
      </c>
      <c r="C38" s="10">
        <v>1</v>
      </c>
      <c r="D38" s="10">
        <v>2</v>
      </c>
      <c r="F38" s="5" t="s">
        <v>90</v>
      </c>
    </row>
    <row r="39" spans="1:6" s="12" customFormat="1" ht="28.5" customHeight="1">
      <c r="A39" s="14" t="s">
        <v>78</v>
      </c>
      <c r="B39" s="5" t="s">
        <v>233</v>
      </c>
      <c r="C39" s="10">
        <v>2</v>
      </c>
      <c r="D39" s="10">
        <v>4</v>
      </c>
      <c r="F39" s="5" t="s">
        <v>91</v>
      </c>
    </row>
    <row r="40" spans="1:6" s="12" customFormat="1" ht="28.5" customHeight="1">
      <c r="A40" s="14" t="s">
        <v>78</v>
      </c>
      <c r="B40" s="5" t="s">
        <v>234</v>
      </c>
      <c r="C40" s="10">
        <v>1</v>
      </c>
      <c r="D40" s="10">
        <v>2</v>
      </c>
      <c r="F40" s="5" t="s">
        <v>92</v>
      </c>
    </row>
    <row r="41" spans="1:6" s="12" customFormat="1" ht="28.5" customHeight="1">
      <c r="A41" s="15" t="s">
        <v>79</v>
      </c>
      <c r="B41" s="5" t="s">
        <v>235</v>
      </c>
      <c r="C41" s="10">
        <v>3</v>
      </c>
      <c r="D41" s="10">
        <v>5</v>
      </c>
      <c r="F41" s="5" t="s">
        <v>93</v>
      </c>
    </row>
    <row r="42" spans="1:6" s="12" customFormat="1" ht="28.5" customHeight="1">
      <c r="A42" s="15" t="s">
        <v>79</v>
      </c>
      <c r="B42" s="5" t="s">
        <v>236</v>
      </c>
      <c r="C42" s="10">
        <v>2</v>
      </c>
      <c r="D42" s="10">
        <v>4</v>
      </c>
      <c r="F42" s="5" t="s">
        <v>94</v>
      </c>
    </row>
    <row r="43" spans="1:6" s="12" customFormat="1" ht="28.5" customHeight="1">
      <c r="A43" s="15" t="s">
        <v>79</v>
      </c>
      <c r="B43" s="5" t="s">
        <v>237</v>
      </c>
      <c r="C43" s="10">
        <v>2</v>
      </c>
      <c r="D43" s="10">
        <v>3</v>
      </c>
      <c r="F43" s="5" t="s">
        <v>95</v>
      </c>
    </row>
    <row r="44" spans="1:6" s="12" customFormat="1" ht="28.5" customHeight="1">
      <c r="A44" s="6" t="s">
        <v>80</v>
      </c>
      <c r="B44" s="5" t="s">
        <v>238</v>
      </c>
      <c r="C44" s="10">
        <v>3</v>
      </c>
      <c r="D44" s="10">
        <v>5</v>
      </c>
      <c r="F44" s="5" t="s">
        <v>97</v>
      </c>
    </row>
    <row r="45" spans="1:6" s="12" customFormat="1" ht="28.5" customHeight="1">
      <c r="A45" s="6" t="s">
        <v>80</v>
      </c>
      <c r="B45" s="5" t="s">
        <v>239</v>
      </c>
      <c r="C45" s="10">
        <v>1</v>
      </c>
      <c r="D45" s="10">
        <v>2</v>
      </c>
      <c r="F45" s="5" t="s">
        <v>98</v>
      </c>
    </row>
    <row r="46" spans="1:6" s="12" customFormat="1" ht="28.5" customHeight="1">
      <c r="A46" s="11" t="s">
        <v>82</v>
      </c>
      <c r="B46" s="5" t="s">
        <v>96</v>
      </c>
      <c r="C46" s="10">
        <v>2</v>
      </c>
      <c r="D46" s="10">
        <v>3</v>
      </c>
      <c r="F46" s="5" t="s">
        <v>99</v>
      </c>
    </row>
    <row r="47" spans="1:6" s="12" customFormat="1" ht="28.5" customHeight="1">
      <c r="A47" s="6" t="s">
        <v>84</v>
      </c>
      <c r="B47" s="5" t="s">
        <v>53</v>
      </c>
      <c r="C47" s="10">
        <v>2</v>
      </c>
      <c r="D47" s="10">
        <v>3</v>
      </c>
      <c r="F47" s="5" t="s">
        <v>100</v>
      </c>
    </row>
    <row r="48" spans="1:6" s="12" customFormat="1" ht="28.5" customHeight="1">
      <c r="A48" s="11" t="s">
        <v>168</v>
      </c>
      <c r="B48" s="5" t="s">
        <v>241</v>
      </c>
      <c r="C48" s="10">
        <v>3</v>
      </c>
      <c r="D48" s="10">
        <v>5</v>
      </c>
      <c r="F48" s="5" t="s">
        <v>102</v>
      </c>
    </row>
    <row r="49" spans="1:6" s="12" customFormat="1" ht="28.5" customHeight="1">
      <c r="A49" s="11" t="s">
        <v>168</v>
      </c>
      <c r="B49" s="5" t="s">
        <v>240</v>
      </c>
      <c r="C49" s="10">
        <v>2</v>
      </c>
      <c r="D49" s="10">
        <v>4</v>
      </c>
      <c r="F49" s="5" t="s">
        <v>104</v>
      </c>
    </row>
    <row r="50" spans="1:6" s="12" customFormat="1" ht="28.5" customHeight="1">
      <c r="A50" s="6" t="s">
        <v>86</v>
      </c>
      <c r="B50" s="5" t="s">
        <v>101</v>
      </c>
      <c r="C50" s="10">
        <v>2</v>
      </c>
      <c r="D50" s="10">
        <v>3</v>
      </c>
      <c r="F50" s="5" t="s">
        <v>106</v>
      </c>
    </row>
    <row r="51" spans="1:6" s="12" customFormat="1" ht="28.5" customHeight="1">
      <c r="A51" s="11" t="s">
        <v>88</v>
      </c>
      <c r="B51" s="5" t="s">
        <v>103</v>
      </c>
      <c r="C51" s="10">
        <v>1</v>
      </c>
      <c r="D51" s="10">
        <v>2</v>
      </c>
      <c r="F51" s="5" t="s">
        <v>108</v>
      </c>
    </row>
    <row r="52" spans="1:6" s="12" customFormat="1" ht="28.5" customHeight="1">
      <c r="A52" s="6" t="s">
        <v>89</v>
      </c>
      <c r="B52" s="5" t="s">
        <v>105</v>
      </c>
      <c r="C52" s="10">
        <v>2</v>
      </c>
      <c r="D52" s="10">
        <v>3</v>
      </c>
      <c r="F52" s="5" t="s">
        <v>110</v>
      </c>
    </row>
    <row r="53" spans="1:6" s="12" customFormat="1" ht="28.5" customHeight="1">
      <c r="A53" s="11" t="s">
        <v>90</v>
      </c>
      <c r="B53" s="5" t="s">
        <v>107</v>
      </c>
      <c r="C53" s="10">
        <v>1</v>
      </c>
      <c r="D53" s="10">
        <v>2</v>
      </c>
      <c r="F53" s="5" t="s">
        <v>112</v>
      </c>
    </row>
    <row r="54" spans="1:6" s="12" customFormat="1" ht="28.5" customHeight="1">
      <c r="A54" s="6" t="s">
        <v>91</v>
      </c>
      <c r="B54" s="5" t="s">
        <v>109</v>
      </c>
      <c r="C54" s="10">
        <v>2</v>
      </c>
      <c r="D54" s="10">
        <v>4</v>
      </c>
      <c r="F54" s="5" t="s">
        <v>114</v>
      </c>
    </row>
    <row r="55" spans="1:6" s="12" customFormat="1" ht="28.5" customHeight="1">
      <c r="A55" s="6" t="s">
        <v>91</v>
      </c>
      <c r="B55" s="5" t="s">
        <v>111</v>
      </c>
      <c r="C55" s="10">
        <v>1</v>
      </c>
      <c r="D55" s="10">
        <v>2</v>
      </c>
      <c r="F55" s="5" t="s">
        <v>116</v>
      </c>
    </row>
    <row r="56" spans="1:6" s="12" customFormat="1" ht="28.5" customHeight="1">
      <c r="A56" s="11" t="s">
        <v>92</v>
      </c>
      <c r="B56" s="5" t="s">
        <v>113</v>
      </c>
      <c r="C56" s="10">
        <v>2</v>
      </c>
      <c r="D56" s="10">
        <v>4</v>
      </c>
      <c r="F56" s="4" t="s">
        <v>117</v>
      </c>
    </row>
    <row r="57" spans="1:6" s="12" customFormat="1" ht="28.5" customHeight="1">
      <c r="A57" s="11" t="s">
        <v>92</v>
      </c>
      <c r="B57" s="5" t="s">
        <v>115</v>
      </c>
      <c r="C57" s="10">
        <v>1</v>
      </c>
      <c r="D57" s="10">
        <v>2</v>
      </c>
      <c r="F57" s="5" t="s">
        <v>119</v>
      </c>
    </row>
    <row r="58" spans="1:6" s="12" customFormat="1" ht="28.5" customHeight="1">
      <c r="A58" s="6" t="s">
        <v>93</v>
      </c>
      <c r="B58" s="5" t="s">
        <v>53</v>
      </c>
      <c r="C58" s="10">
        <v>2</v>
      </c>
      <c r="D58" s="10">
        <v>3</v>
      </c>
      <c r="F58" s="5" t="s">
        <v>120</v>
      </c>
    </row>
    <row r="59" spans="1:6" s="12" customFormat="1" ht="28.5" customHeight="1">
      <c r="A59" s="6" t="s">
        <v>93</v>
      </c>
      <c r="B59" s="5" t="s">
        <v>118</v>
      </c>
      <c r="C59" s="10">
        <v>1</v>
      </c>
      <c r="D59" s="10">
        <v>2</v>
      </c>
      <c r="F59" s="5" t="s">
        <v>121</v>
      </c>
    </row>
    <row r="60" spans="1:6" s="12" customFormat="1" ht="28.5" customHeight="1">
      <c r="A60" s="11" t="s">
        <v>94</v>
      </c>
      <c r="B60" s="5" t="s">
        <v>53</v>
      </c>
      <c r="C60" s="10">
        <v>1</v>
      </c>
      <c r="D60" s="10">
        <v>2</v>
      </c>
      <c r="F60" s="5" t="s">
        <v>123</v>
      </c>
    </row>
    <row r="61" spans="1:6" s="12" customFormat="1" ht="28.5" customHeight="1">
      <c r="A61" s="6" t="s">
        <v>95</v>
      </c>
      <c r="B61" s="5" t="s">
        <v>53</v>
      </c>
      <c r="C61" s="10">
        <v>1</v>
      </c>
      <c r="D61" s="10">
        <v>2</v>
      </c>
      <c r="F61" s="5" t="s">
        <v>125</v>
      </c>
    </row>
    <row r="62" spans="1:6" s="12" customFormat="1" ht="28.5" customHeight="1">
      <c r="A62" s="11" t="s">
        <v>97</v>
      </c>
      <c r="B62" s="5" t="s">
        <v>122</v>
      </c>
      <c r="C62" s="10">
        <v>1</v>
      </c>
      <c r="D62" s="10">
        <v>2</v>
      </c>
      <c r="F62" s="5" t="s">
        <v>127</v>
      </c>
    </row>
    <row r="63" spans="1:6" s="12" customFormat="1" ht="28.5" customHeight="1">
      <c r="A63" s="6" t="s">
        <v>98</v>
      </c>
      <c r="B63" s="5" t="s">
        <v>124</v>
      </c>
      <c r="C63" s="10">
        <v>1</v>
      </c>
      <c r="D63" s="10">
        <v>2</v>
      </c>
      <c r="F63" s="5" t="s">
        <v>128</v>
      </c>
    </row>
    <row r="64" spans="1:6" s="12" customFormat="1" ht="28.5" customHeight="1">
      <c r="A64" s="11" t="s">
        <v>99</v>
      </c>
      <c r="B64" s="5" t="s">
        <v>126</v>
      </c>
      <c r="C64" s="10">
        <v>2</v>
      </c>
      <c r="D64" s="10">
        <v>4</v>
      </c>
      <c r="F64" s="5" t="s">
        <v>130</v>
      </c>
    </row>
    <row r="65" spans="1:6" s="12" customFormat="1" ht="28.5" customHeight="1">
      <c r="A65" s="16" t="s">
        <v>100</v>
      </c>
      <c r="B65" s="5" t="s">
        <v>48</v>
      </c>
      <c r="C65" s="10">
        <v>1</v>
      </c>
      <c r="D65" s="10">
        <v>2</v>
      </c>
      <c r="F65" s="5" t="s">
        <v>132</v>
      </c>
    </row>
    <row r="66" spans="1:6" s="12" customFormat="1" ht="28.5" customHeight="1">
      <c r="A66" s="11" t="s">
        <v>102</v>
      </c>
      <c r="B66" s="5" t="s">
        <v>129</v>
      </c>
      <c r="C66" s="10">
        <v>2</v>
      </c>
      <c r="D66" s="10">
        <v>4</v>
      </c>
      <c r="F66" s="5" t="s">
        <v>134</v>
      </c>
    </row>
    <row r="67" spans="1:6" s="12" customFormat="1" ht="28.5" customHeight="1">
      <c r="A67" s="16" t="s">
        <v>104</v>
      </c>
      <c r="B67" s="5" t="s">
        <v>131</v>
      </c>
      <c r="C67" s="10">
        <v>1</v>
      </c>
      <c r="D67" s="10">
        <v>2</v>
      </c>
      <c r="F67" s="5" t="s">
        <v>169</v>
      </c>
    </row>
    <row r="68" spans="1:6" s="12" customFormat="1" ht="28.5" customHeight="1">
      <c r="A68" s="11" t="s">
        <v>106</v>
      </c>
      <c r="B68" s="5" t="s">
        <v>133</v>
      </c>
      <c r="C68" s="10">
        <v>2</v>
      </c>
      <c r="D68" s="10">
        <v>4</v>
      </c>
      <c r="F68" s="11" t="s">
        <v>301</v>
      </c>
    </row>
    <row r="69" spans="1:6" s="12" customFormat="1" ht="28.5" customHeight="1">
      <c r="A69" s="11" t="s">
        <v>106</v>
      </c>
      <c r="B69" s="5" t="s">
        <v>135</v>
      </c>
      <c r="C69" s="10">
        <v>1</v>
      </c>
      <c r="D69" s="10">
        <v>2</v>
      </c>
    </row>
    <row r="70" spans="1:6" s="12" customFormat="1" ht="28.5" customHeight="1">
      <c r="A70" s="16" t="s">
        <v>108</v>
      </c>
      <c r="B70" s="5" t="s">
        <v>53</v>
      </c>
      <c r="C70" s="10">
        <v>1</v>
      </c>
      <c r="D70" s="10">
        <v>2</v>
      </c>
      <c r="F70" s="11" t="s">
        <v>243</v>
      </c>
    </row>
    <row r="71" spans="1:6" s="12" customFormat="1" ht="39" customHeight="1">
      <c r="A71" s="11" t="s">
        <v>110</v>
      </c>
      <c r="B71" s="5" t="s">
        <v>53</v>
      </c>
      <c r="C71" s="10">
        <v>1</v>
      </c>
      <c r="D71" s="10">
        <v>2</v>
      </c>
      <c r="F71" s="11" t="s">
        <v>193</v>
      </c>
    </row>
    <row r="72" spans="1:6" s="12" customFormat="1" ht="38.25" customHeight="1">
      <c r="A72" s="16" t="s">
        <v>112</v>
      </c>
      <c r="B72" s="5" t="s">
        <v>136</v>
      </c>
      <c r="C72" s="10">
        <v>1</v>
      </c>
      <c r="D72" s="10">
        <v>2</v>
      </c>
      <c r="F72" s="11" t="s">
        <v>244</v>
      </c>
    </row>
    <row r="73" spans="1:6" s="12" customFormat="1" ht="39" customHeight="1">
      <c r="A73" s="11" t="s">
        <v>114</v>
      </c>
      <c r="B73" s="5" t="s">
        <v>137</v>
      </c>
      <c r="C73" s="10">
        <v>1</v>
      </c>
      <c r="D73" s="10">
        <v>2</v>
      </c>
      <c r="F73" s="11" t="s">
        <v>199</v>
      </c>
    </row>
    <row r="74" spans="1:6" s="12" customFormat="1" ht="35.25" customHeight="1">
      <c r="A74" s="16" t="s">
        <v>116</v>
      </c>
      <c r="B74" s="5" t="s">
        <v>138</v>
      </c>
      <c r="C74" s="10">
        <v>2</v>
      </c>
      <c r="D74" s="10">
        <v>3</v>
      </c>
      <c r="F74" s="11" t="s">
        <v>245</v>
      </c>
    </row>
    <row r="75" spans="1:6" s="12" customFormat="1" ht="28.5" customHeight="1">
      <c r="A75" s="16" t="s">
        <v>116</v>
      </c>
      <c r="B75" s="5" t="s">
        <v>139</v>
      </c>
      <c r="C75" s="10">
        <v>1</v>
      </c>
      <c r="D75" s="10">
        <v>2</v>
      </c>
      <c r="F75" s="11" t="s">
        <v>200</v>
      </c>
    </row>
    <row r="76" spans="1:6" s="12" customFormat="1" ht="28.5" customHeight="1">
      <c r="A76" s="11" t="s">
        <v>117</v>
      </c>
      <c r="B76" s="5" t="s">
        <v>140</v>
      </c>
      <c r="C76" s="10">
        <v>3</v>
      </c>
      <c r="D76" s="10">
        <v>5</v>
      </c>
      <c r="F76" s="11" t="s">
        <v>196</v>
      </c>
    </row>
    <row r="77" spans="1:6" s="12" customFormat="1" ht="28.5" customHeight="1">
      <c r="A77" s="11" t="s">
        <v>117</v>
      </c>
      <c r="B77" s="5" t="s">
        <v>141</v>
      </c>
      <c r="C77" s="10">
        <v>2</v>
      </c>
      <c r="D77" s="10">
        <v>4</v>
      </c>
      <c r="F77" s="11" t="s">
        <v>201</v>
      </c>
    </row>
    <row r="78" spans="1:6" s="12" customFormat="1" ht="28.5" customHeight="1">
      <c r="A78" s="16" t="s">
        <v>119</v>
      </c>
      <c r="B78" s="5" t="s">
        <v>142</v>
      </c>
      <c r="C78" s="10">
        <v>2</v>
      </c>
      <c r="D78" s="10">
        <v>3</v>
      </c>
      <c r="F78" s="11" t="s">
        <v>198</v>
      </c>
    </row>
    <row r="79" spans="1:6" s="12" customFormat="1" ht="28.5" customHeight="1">
      <c r="A79" s="16" t="s">
        <v>119</v>
      </c>
      <c r="B79" s="5" t="s">
        <v>143</v>
      </c>
      <c r="C79" s="10">
        <v>1</v>
      </c>
      <c r="D79" s="10">
        <v>2</v>
      </c>
      <c r="F79" s="9" t="s">
        <v>358</v>
      </c>
    </row>
    <row r="80" spans="1:6" s="12" customFormat="1" ht="28.5" customHeight="1">
      <c r="A80" s="11" t="s">
        <v>301</v>
      </c>
      <c r="B80" s="5" t="s">
        <v>142</v>
      </c>
      <c r="C80" s="66">
        <v>1</v>
      </c>
      <c r="D80" s="66">
        <v>2</v>
      </c>
    </row>
    <row r="81" spans="1:4" s="12" customFormat="1" ht="28.5" customHeight="1">
      <c r="A81" s="11" t="s">
        <v>120</v>
      </c>
      <c r="B81" s="5" t="s">
        <v>144</v>
      </c>
      <c r="C81" s="10">
        <v>1</v>
      </c>
      <c r="D81" s="10">
        <v>2</v>
      </c>
    </row>
    <row r="82" spans="1:4" s="12" customFormat="1" ht="28.5" customHeight="1">
      <c r="A82" s="11" t="s">
        <v>121</v>
      </c>
      <c r="B82" s="5" t="s">
        <v>142</v>
      </c>
      <c r="C82" s="10">
        <v>2</v>
      </c>
      <c r="D82" s="10">
        <v>3</v>
      </c>
    </row>
    <row r="83" spans="1:4" s="12" customFormat="1" ht="28.5" customHeight="1">
      <c r="A83" s="11" t="s">
        <v>121</v>
      </c>
      <c r="B83" s="5" t="s">
        <v>145</v>
      </c>
      <c r="C83" s="10">
        <v>1</v>
      </c>
      <c r="D83" s="10">
        <v>2</v>
      </c>
    </row>
    <row r="84" spans="1:4" s="12" customFormat="1" ht="28.5" customHeight="1">
      <c r="A84" s="11" t="s">
        <v>123</v>
      </c>
      <c r="B84" s="5" t="s">
        <v>146</v>
      </c>
      <c r="C84" s="10">
        <v>1</v>
      </c>
      <c r="D84" s="10">
        <v>2</v>
      </c>
    </row>
    <row r="85" spans="1:4" s="12" customFormat="1" ht="28.5" customHeight="1">
      <c r="A85" s="11" t="s">
        <v>125</v>
      </c>
      <c r="B85" s="5" t="s">
        <v>147</v>
      </c>
      <c r="C85" s="10">
        <v>2</v>
      </c>
      <c r="D85" s="10">
        <v>3</v>
      </c>
    </row>
    <row r="86" spans="1:4" s="12" customFormat="1" ht="28.5" customHeight="1">
      <c r="A86" s="11" t="s">
        <v>127</v>
      </c>
      <c r="B86" s="5" t="s">
        <v>142</v>
      </c>
      <c r="C86" s="10">
        <v>1</v>
      </c>
      <c r="D86" s="10">
        <v>2</v>
      </c>
    </row>
    <row r="87" spans="1:4" s="12" customFormat="1" ht="28.5" customHeight="1">
      <c r="A87" s="11" t="s">
        <v>128</v>
      </c>
      <c r="B87" s="5" t="s">
        <v>148</v>
      </c>
      <c r="C87" s="10">
        <v>2</v>
      </c>
      <c r="D87" s="10">
        <v>3</v>
      </c>
    </row>
    <row r="88" spans="1:4" s="12" customFormat="1" ht="28.5" customHeight="1">
      <c r="A88" s="11" t="s">
        <v>130</v>
      </c>
      <c r="B88" s="5" t="s">
        <v>142</v>
      </c>
      <c r="C88" s="10">
        <v>2</v>
      </c>
      <c r="D88" s="10">
        <v>3</v>
      </c>
    </row>
    <row r="89" spans="1:4" s="12" customFormat="1" ht="28.5" customHeight="1">
      <c r="A89" s="11" t="s">
        <v>130</v>
      </c>
      <c r="B89" s="5" t="s">
        <v>149</v>
      </c>
      <c r="C89" s="10">
        <v>1</v>
      </c>
      <c r="D89" s="10">
        <v>2</v>
      </c>
    </row>
    <row r="90" spans="1:4" s="12" customFormat="1" ht="28.5" customHeight="1">
      <c r="A90" s="11" t="s">
        <v>132</v>
      </c>
      <c r="B90" s="5" t="s">
        <v>150</v>
      </c>
      <c r="C90" s="10">
        <v>2</v>
      </c>
      <c r="D90" s="10">
        <v>3</v>
      </c>
    </row>
    <row r="91" spans="1:4" s="12" customFormat="1" ht="31.5" customHeight="1">
      <c r="A91" s="11" t="s">
        <v>132</v>
      </c>
      <c r="B91" s="5" t="s">
        <v>151</v>
      </c>
      <c r="C91" s="10">
        <v>1</v>
      </c>
      <c r="D91" s="10">
        <v>2</v>
      </c>
    </row>
    <row r="92" spans="1:4" ht="31.5" customHeight="1">
      <c r="A92" s="11" t="s">
        <v>134</v>
      </c>
      <c r="B92" s="5" t="s">
        <v>142</v>
      </c>
      <c r="C92" s="10">
        <v>1</v>
      </c>
      <c r="D92" s="10">
        <v>2</v>
      </c>
    </row>
    <row r="93" spans="1:4" ht="26.25" customHeight="1">
      <c r="A93" s="11" t="s">
        <v>169</v>
      </c>
      <c r="B93" s="5" t="s">
        <v>142</v>
      </c>
      <c r="C93" s="10">
        <v>2</v>
      </c>
      <c r="D93" s="10">
        <v>3</v>
      </c>
    </row>
    <row r="94" spans="1:4" ht="26.25" customHeight="1">
      <c r="A94" s="11" t="s">
        <v>169</v>
      </c>
      <c r="B94" s="5" t="s">
        <v>152</v>
      </c>
      <c r="C94" s="10">
        <v>1</v>
      </c>
      <c r="D94" s="10">
        <v>2</v>
      </c>
    </row>
    <row r="95" spans="1:4" ht="26.25" customHeight="1">
      <c r="A95" s="11" t="s">
        <v>243</v>
      </c>
      <c r="B95" s="5" t="s">
        <v>197</v>
      </c>
      <c r="C95" s="19">
        <v>2</v>
      </c>
      <c r="D95" s="19">
        <v>3</v>
      </c>
    </row>
    <row r="96" spans="1:4" ht="26.25" customHeight="1">
      <c r="A96" s="11" t="s">
        <v>193</v>
      </c>
      <c r="B96" s="5" t="s">
        <v>197</v>
      </c>
      <c r="C96" s="19">
        <v>2</v>
      </c>
      <c r="D96" s="19">
        <v>3</v>
      </c>
    </row>
    <row r="97" spans="1:4" ht="37.5" customHeight="1">
      <c r="A97" s="11" t="s">
        <v>244</v>
      </c>
      <c r="B97" s="5" t="s">
        <v>197</v>
      </c>
      <c r="C97" s="19">
        <v>4</v>
      </c>
      <c r="D97" s="19">
        <v>5</v>
      </c>
    </row>
    <row r="98" spans="1:4" ht="29.25" customHeight="1">
      <c r="A98" s="11" t="s">
        <v>199</v>
      </c>
      <c r="B98" s="5" t="s">
        <v>197</v>
      </c>
      <c r="C98" s="19">
        <v>3</v>
      </c>
      <c r="D98" s="19">
        <v>4</v>
      </c>
    </row>
    <row r="99" spans="1:4" ht="24" customHeight="1">
      <c r="A99" s="11" t="s">
        <v>245</v>
      </c>
      <c r="B99" s="5" t="s">
        <v>197</v>
      </c>
      <c r="C99" s="19">
        <v>2</v>
      </c>
      <c r="D99" s="19">
        <v>3</v>
      </c>
    </row>
    <row r="100" spans="1:4" ht="36" customHeight="1">
      <c r="A100" s="11" t="s">
        <v>200</v>
      </c>
      <c r="B100" s="5" t="s">
        <v>197</v>
      </c>
      <c r="C100" s="19">
        <v>2</v>
      </c>
      <c r="D100" s="19">
        <v>3</v>
      </c>
    </row>
    <row r="101" spans="1:4">
      <c r="A101" s="11" t="s">
        <v>196</v>
      </c>
      <c r="B101" s="5" t="s">
        <v>197</v>
      </c>
      <c r="C101" s="19">
        <v>2</v>
      </c>
      <c r="D101" s="19">
        <v>3</v>
      </c>
    </row>
    <row r="102" spans="1:4">
      <c r="A102" s="11" t="s">
        <v>201</v>
      </c>
      <c r="B102" s="5" t="s">
        <v>197</v>
      </c>
      <c r="C102" s="19">
        <v>2</v>
      </c>
      <c r="D102" s="19">
        <v>3</v>
      </c>
    </row>
    <row r="103" spans="1:4">
      <c r="A103" s="11" t="s">
        <v>198</v>
      </c>
      <c r="B103" s="5" t="s">
        <v>197</v>
      </c>
      <c r="C103" s="19">
        <v>2</v>
      </c>
      <c r="D103" s="19">
        <v>3</v>
      </c>
    </row>
    <row r="104" spans="1:4">
      <c r="B104" s="1"/>
      <c r="C104" s="8"/>
      <c r="D104" s="8"/>
    </row>
    <row r="105" spans="1:4" ht="29.25" customHeight="1">
      <c r="B105" s="1"/>
      <c r="C105" s="8"/>
      <c r="D105" s="8"/>
    </row>
    <row r="106" spans="1:4" ht="46.5" customHeight="1">
      <c r="B106" s="1"/>
      <c r="C106" s="8"/>
      <c r="D106" s="8"/>
    </row>
    <row r="107" spans="1:4" ht="43.5" customHeight="1">
      <c r="A107" s="11" t="s">
        <v>192</v>
      </c>
      <c r="B107" s="19">
        <v>2</v>
      </c>
      <c r="C107" s="19">
        <v>3</v>
      </c>
      <c r="D107"/>
    </row>
    <row r="108" spans="1:4" ht="42" customHeight="1">
      <c r="A108" s="11" t="s">
        <v>193</v>
      </c>
      <c r="B108" s="19">
        <v>2</v>
      </c>
      <c r="C108" s="19">
        <v>3</v>
      </c>
      <c r="D108"/>
    </row>
    <row r="109" spans="1:4" ht="39" customHeight="1">
      <c r="A109" s="11" t="s">
        <v>194</v>
      </c>
      <c r="B109" s="19">
        <v>4</v>
      </c>
      <c r="C109" s="19">
        <v>5</v>
      </c>
      <c r="D109"/>
    </row>
    <row r="110" spans="1:4" ht="28.5" customHeight="1">
      <c r="A110" s="11" t="s">
        <v>199</v>
      </c>
      <c r="B110" s="19">
        <v>3</v>
      </c>
      <c r="C110" s="19">
        <v>4</v>
      </c>
      <c r="D110"/>
    </row>
    <row r="111" spans="1:4" ht="27" customHeight="1">
      <c r="A111" s="11" t="s">
        <v>195</v>
      </c>
      <c r="B111" s="19">
        <v>2</v>
      </c>
      <c r="C111" s="19">
        <v>3</v>
      </c>
      <c r="D111"/>
    </row>
    <row r="112" spans="1:4" ht="32.25" customHeight="1">
      <c r="A112" s="11" t="s">
        <v>200</v>
      </c>
      <c r="B112" s="19">
        <v>2</v>
      </c>
      <c r="C112" s="19">
        <v>3</v>
      </c>
      <c r="D112"/>
    </row>
    <row r="113" spans="1:4">
      <c r="A113" s="11" t="s">
        <v>196</v>
      </c>
      <c r="B113" s="19">
        <v>2</v>
      </c>
      <c r="C113" s="19">
        <v>3</v>
      </c>
      <c r="D113"/>
    </row>
    <row r="114" spans="1:4">
      <c r="A114" s="11" t="s">
        <v>201</v>
      </c>
      <c r="B114" s="19">
        <v>2</v>
      </c>
      <c r="C114" s="19">
        <v>3</v>
      </c>
      <c r="D114"/>
    </row>
    <row r="115" spans="1:4">
      <c r="A115" s="11" t="s">
        <v>198</v>
      </c>
      <c r="B115" s="19">
        <v>2</v>
      </c>
      <c r="C115" s="19">
        <v>3</v>
      </c>
      <c r="D115"/>
    </row>
    <row r="116" spans="1:4">
      <c r="A116" s="75" t="s">
        <v>358</v>
      </c>
      <c r="B116" s="76">
        <v>0</v>
      </c>
      <c r="C116" s="66">
        <v>1</v>
      </c>
      <c r="D116"/>
    </row>
    <row r="117" spans="1:4">
      <c r="B117" s="1"/>
      <c r="C117" s="8"/>
      <c r="D117" s="8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2:B7"/>
  <sheetViews>
    <sheetView workbookViewId="0">
      <selection activeCell="C11" sqref="C11"/>
    </sheetView>
  </sheetViews>
  <sheetFormatPr baseColWidth="10" defaultRowHeight="41.25" customHeight="1"/>
  <cols>
    <col min="1" max="1" width="51.28515625" customWidth="1"/>
  </cols>
  <sheetData>
    <row r="2" spans="1:2" ht="30" customHeight="1">
      <c r="A2" s="68" t="s">
        <v>304</v>
      </c>
      <c r="B2" s="17" t="s">
        <v>302</v>
      </c>
    </row>
    <row r="3" spans="1:2" ht="30" customHeight="1">
      <c r="A3" s="69" t="s">
        <v>1</v>
      </c>
      <c r="B3" s="67"/>
    </row>
    <row r="4" spans="1:2" ht="30" customHeight="1">
      <c r="A4" s="70" t="s">
        <v>403</v>
      </c>
      <c r="B4" s="24">
        <v>1</v>
      </c>
    </row>
    <row r="5" spans="1:2" ht="30" customHeight="1">
      <c r="A5" s="70" t="s">
        <v>404</v>
      </c>
      <c r="B5" s="24">
        <v>3</v>
      </c>
    </row>
    <row r="6" spans="1:2" ht="30" customHeight="1">
      <c r="A6" s="70" t="s">
        <v>405</v>
      </c>
      <c r="B6" s="24">
        <v>5</v>
      </c>
    </row>
    <row r="7" spans="1:2" ht="30" customHeight="1">
      <c r="A7" s="70"/>
      <c r="B7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E18"/>
  <sheetViews>
    <sheetView workbookViewId="0">
      <selection activeCell="C18" sqref="C18"/>
    </sheetView>
  </sheetViews>
  <sheetFormatPr baseColWidth="10" defaultRowHeight="15"/>
  <cols>
    <col min="1" max="1" width="42" customWidth="1"/>
    <col min="3" max="3" width="32.85546875" customWidth="1"/>
    <col min="5" max="5" width="34.85546875" customWidth="1"/>
  </cols>
  <sheetData>
    <row r="1" spans="1:5" ht="27" customHeight="1">
      <c r="A1" s="68" t="s">
        <v>322</v>
      </c>
      <c r="C1" s="17" t="s">
        <v>325</v>
      </c>
      <c r="E1" s="17" t="s">
        <v>327</v>
      </c>
    </row>
    <row r="2" spans="1:5" ht="27" customHeight="1">
      <c r="A2" s="71" t="s">
        <v>1</v>
      </c>
      <c r="C2" s="71" t="s">
        <v>1</v>
      </c>
      <c r="E2" s="71" t="s">
        <v>1</v>
      </c>
    </row>
    <row r="3" spans="1:5" ht="27" customHeight="1">
      <c r="A3" s="17" t="s">
        <v>309</v>
      </c>
      <c r="C3" s="17" t="s">
        <v>186</v>
      </c>
      <c r="E3" s="17" t="s">
        <v>186</v>
      </c>
    </row>
    <row r="4" spans="1:5" ht="27" customHeight="1">
      <c r="A4" s="17" t="s">
        <v>11</v>
      </c>
      <c r="C4" s="17" t="s">
        <v>187</v>
      </c>
      <c r="E4" s="17" t="s">
        <v>187</v>
      </c>
    </row>
    <row r="5" spans="1:5" ht="27" customHeight="1">
      <c r="A5" s="17" t="s">
        <v>310</v>
      </c>
    </row>
    <row r="6" spans="1:5" ht="27" customHeight="1">
      <c r="A6" s="17" t="s">
        <v>311</v>
      </c>
    </row>
    <row r="7" spans="1:5" ht="27" customHeight="1">
      <c r="A7" s="17" t="s">
        <v>312</v>
      </c>
    </row>
    <row r="8" spans="1:5" ht="27" customHeight="1">
      <c r="A8" s="17" t="s">
        <v>313</v>
      </c>
    </row>
    <row r="9" spans="1:5" ht="27" customHeight="1">
      <c r="A9" s="17" t="s">
        <v>314</v>
      </c>
    </row>
    <row r="10" spans="1:5" ht="27" customHeight="1">
      <c r="A10" s="17" t="s">
        <v>315</v>
      </c>
    </row>
    <row r="11" spans="1:5" ht="27" customHeight="1">
      <c r="A11" s="17" t="s">
        <v>316</v>
      </c>
    </row>
    <row r="12" spans="1:5" ht="27" customHeight="1">
      <c r="A12" s="17" t="s">
        <v>317</v>
      </c>
    </row>
    <row r="13" spans="1:5" ht="27" customHeight="1">
      <c r="A13" s="17" t="s">
        <v>318</v>
      </c>
    </row>
    <row r="14" spans="1:5" ht="27" customHeight="1">
      <c r="A14" s="17" t="s">
        <v>319</v>
      </c>
    </row>
    <row r="15" spans="1:5" ht="27" customHeight="1">
      <c r="A15" s="17" t="s">
        <v>320</v>
      </c>
    </row>
    <row r="16" spans="1:5" ht="27" customHeight="1">
      <c r="A16" s="17" t="s">
        <v>321</v>
      </c>
    </row>
    <row r="17" spans="1:1" ht="27" customHeight="1">
      <c r="A17" s="17" t="s">
        <v>323</v>
      </c>
    </row>
    <row r="18" spans="1:1" ht="27" customHeight="1">
      <c r="A18" s="17" t="s">
        <v>357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B1:E76"/>
  <sheetViews>
    <sheetView workbookViewId="0">
      <selection activeCell="E14" sqref="E14"/>
    </sheetView>
  </sheetViews>
  <sheetFormatPr baseColWidth="10" defaultColWidth="11.42578125" defaultRowHeight="33" customHeight="1"/>
  <cols>
    <col min="1" max="1" width="11.42578125" style="2"/>
    <col min="2" max="2" width="80.5703125" style="2" customWidth="1"/>
    <col min="3" max="3" width="11.42578125" style="2"/>
    <col min="4" max="4" width="39.7109375" style="2" customWidth="1"/>
    <col min="5" max="5" width="34.140625" style="2" customWidth="1"/>
    <col min="6" max="6" width="40.28515625" style="2" customWidth="1"/>
    <col min="7" max="7" width="27" style="2" customWidth="1"/>
    <col min="8" max="16384" width="11.42578125" style="2"/>
  </cols>
  <sheetData>
    <row r="1" spans="2:5" ht="33" customHeight="1">
      <c r="B1" s="68" t="s">
        <v>345</v>
      </c>
    </row>
    <row r="2" spans="2:5" ht="33" customHeight="1">
      <c r="B2" s="11" t="s">
        <v>24</v>
      </c>
      <c r="D2" s="17" t="s">
        <v>335</v>
      </c>
      <c r="E2" s="17"/>
    </row>
    <row r="3" spans="2:5" ht="33" customHeight="1">
      <c r="B3" s="11" t="s">
        <v>2</v>
      </c>
      <c r="D3" s="71" t="s">
        <v>1</v>
      </c>
      <c r="E3" s="17">
        <v>0</v>
      </c>
    </row>
    <row r="4" spans="2:5" ht="33" customHeight="1">
      <c r="B4" s="5" t="s">
        <v>30</v>
      </c>
      <c r="D4" s="17" t="s">
        <v>336</v>
      </c>
      <c r="E4" s="17">
        <v>1</v>
      </c>
    </row>
    <row r="5" spans="2:5" ht="33" customHeight="1">
      <c r="B5" s="5" t="s">
        <v>33</v>
      </c>
      <c r="D5" s="17" t="s">
        <v>172</v>
      </c>
      <c r="E5" s="17">
        <v>2</v>
      </c>
    </row>
    <row r="6" spans="2:5" ht="33" customHeight="1">
      <c r="B6" s="5" t="s">
        <v>36</v>
      </c>
    </row>
    <row r="7" spans="2:5" ht="33" customHeight="1">
      <c r="B7" s="5" t="s">
        <v>39</v>
      </c>
      <c r="D7" s="17" t="s">
        <v>356</v>
      </c>
      <c r="E7" s="17"/>
    </row>
    <row r="8" spans="2:5" ht="33" customHeight="1">
      <c r="B8" s="5" t="s">
        <v>41</v>
      </c>
      <c r="D8" s="71" t="s">
        <v>1</v>
      </c>
      <c r="E8" s="17">
        <v>0</v>
      </c>
    </row>
    <row r="9" spans="2:5" ht="33" customHeight="1">
      <c r="B9" s="5" t="s">
        <v>43</v>
      </c>
      <c r="D9" s="17" t="s">
        <v>186</v>
      </c>
      <c r="E9" s="17">
        <v>1</v>
      </c>
    </row>
    <row r="10" spans="2:5" ht="33" customHeight="1">
      <c r="B10" s="5" t="s">
        <v>45</v>
      </c>
      <c r="D10" s="17" t="s">
        <v>187</v>
      </c>
      <c r="E10" s="17">
        <v>2</v>
      </c>
    </row>
    <row r="11" spans="2:5" ht="33" customHeight="1">
      <c r="B11" s="5" t="s">
        <v>47</v>
      </c>
    </row>
    <row r="12" spans="2:5" ht="33" customHeight="1">
      <c r="B12" s="5" t="s">
        <v>49</v>
      </c>
    </row>
    <row r="13" spans="2:5" ht="33" customHeight="1">
      <c r="B13" s="5" t="s">
        <v>51</v>
      </c>
    </row>
    <row r="14" spans="2:5" ht="33" customHeight="1">
      <c r="B14" s="5" t="s">
        <v>167</v>
      </c>
    </row>
    <row r="15" spans="2:5" ht="33" customHeight="1">
      <c r="B15" s="5" t="s">
        <v>54</v>
      </c>
    </row>
    <row r="16" spans="2:5" ht="33" customHeight="1">
      <c r="B16" s="5" t="s">
        <v>56</v>
      </c>
    </row>
    <row r="17" spans="2:2" ht="33" customHeight="1">
      <c r="B17" s="5" t="s">
        <v>58</v>
      </c>
    </row>
    <row r="18" spans="2:2" ht="33" customHeight="1">
      <c r="B18" s="5" t="s">
        <v>60</v>
      </c>
    </row>
    <row r="19" spans="2:2" ht="33" customHeight="1">
      <c r="B19" s="5" t="s">
        <v>62</v>
      </c>
    </row>
    <row r="20" spans="2:2" ht="33" customHeight="1">
      <c r="B20" s="5" t="s">
        <v>64</v>
      </c>
    </row>
    <row r="21" spans="2:2" ht="33" customHeight="1">
      <c r="B21" s="5" t="s">
        <v>66</v>
      </c>
    </row>
    <row r="22" spans="2:2" ht="33" customHeight="1">
      <c r="B22" s="5" t="s">
        <v>68</v>
      </c>
    </row>
    <row r="23" spans="2:2" ht="33" customHeight="1">
      <c r="B23" s="5" t="s">
        <v>70</v>
      </c>
    </row>
    <row r="24" spans="2:2" ht="33" customHeight="1">
      <c r="B24" s="5" t="s">
        <v>72</v>
      </c>
    </row>
    <row r="25" spans="2:2" ht="33" customHeight="1">
      <c r="B25" s="5" t="s">
        <v>74</v>
      </c>
    </row>
    <row r="26" spans="2:2" ht="33" customHeight="1">
      <c r="B26" s="5" t="s">
        <v>76</v>
      </c>
    </row>
    <row r="27" spans="2:2" ht="33" customHeight="1">
      <c r="B27" s="5" t="s">
        <v>78</v>
      </c>
    </row>
    <row r="28" spans="2:2" ht="33" customHeight="1">
      <c r="B28" s="5" t="s">
        <v>79</v>
      </c>
    </row>
    <row r="29" spans="2:2" ht="33" customHeight="1">
      <c r="B29" s="5" t="s">
        <v>80</v>
      </c>
    </row>
    <row r="30" spans="2:2" ht="33" customHeight="1">
      <c r="B30" s="5" t="s">
        <v>82</v>
      </c>
    </row>
    <row r="31" spans="2:2" ht="33" customHeight="1">
      <c r="B31" s="5" t="s">
        <v>84</v>
      </c>
    </row>
    <row r="32" spans="2:2" ht="33" customHeight="1">
      <c r="B32" s="5" t="s">
        <v>168</v>
      </c>
    </row>
    <row r="33" spans="2:2" ht="33" customHeight="1">
      <c r="B33" s="5" t="s">
        <v>86</v>
      </c>
    </row>
    <row r="34" spans="2:2" ht="33" customHeight="1">
      <c r="B34" s="5" t="s">
        <v>88</v>
      </c>
    </row>
    <row r="35" spans="2:2" ht="33" customHeight="1">
      <c r="B35" s="5" t="s">
        <v>89</v>
      </c>
    </row>
    <row r="36" spans="2:2" ht="33" customHeight="1">
      <c r="B36" s="5" t="s">
        <v>90</v>
      </c>
    </row>
    <row r="37" spans="2:2" ht="33" customHeight="1">
      <c r="B37" s="5" t="s">
        <v>91</v>
      </c>
    </row>
    <row r="38" spans="2:2" ht="33" customHeight="1">
      <c r="B38" s="5" t="s">
        <v>92</v>
      </c>
    </row>
    <row r="39" spans="2:2" ht="33" customHeight="1">
      <c r="B39" s="5" t="s">
        <v>93</v>
      </c>
    </row>
    <row r="40" spans="2:2" ht="33" customHeight="1">
      <c r="B40" s="5" t="s">
        <v>94</v>
      </c>
    </row>
    <row r="41" spans="2:2" ht="33" customHeight="1">
      <c r="B41" s="5" t="s">
        <v>95</v>
      </c>
    </row>
    <row r="42" spans="2:2" ht="33" customHeight="1">
      <c r="B42" s="5" t="s">
        <v>97</v>
      </c>
    </row>
    <row r="43" spans="2:2" ht="33" customHeight="1">
      <c r="B43" s="5" t="s">
        <v>98</v>
      </c>
    </row>
    <row r="44" spans="2:2" ht="33" customHeight="1">
      <c r="B44" s="5" t="s">
        <v>99</v>
      </c>
    </row>
    <row r="45" spans="2:2" ht="33" customHeight="1">
      <c r="B45" s="5" t="s">
        <v>100</v>
      </c>
    </row>
    <row r="46" spans="2:2" ht="33" customHeight="1">
      <c r="B46" s="5" t="s">
        <v>102</v>
      </c>
    </row>
    <row r="47" spans="2:2" ht="33" customHeight="1">
      <c r="B47" s="5" t="s">
        <v>104</v>
      </c>
    </row>
    <row r="48" spans="2:2" ht="33" customHeight="1">
      <c r="B48" s="5" t="s">
        <v>106</v>
      </c>
    </row>
    <row r="49" spans="2:2" ht="33" customHeight="1">
      <c r="B49" s="5" t="s">
        <v>108</v>
      </c>
    </row>
    <row r="50" spans="2:2" ht="33" customHeight="1">
      <c r="B50" s="5" t="s">
        <v>110</v>
      </c>
    </row>
    <row r="51" spans="2:2" ht="33" customHeight="1">
      <c r="B51" s="5" t="s">
        <v>112</v>
      </c>
    </row>
    <row r="52" spans="2:2" ht="33" customHeight="1">
      <c r="B52" s="5" t="s">
        <v>114</v>
      </c>
    </row>
    <row r="53" spans="2:2" ht="33" customHeight="1">
      <c r="B53" s="5" t="s">
        <v>116</v>
      </c>
    </row>
    <row r="54" spans="2:2" ht="33" customHeight="1">
      <c r="B54" s="4" t="s">
        <v>117</v>
      </c>
    </row>
    <row r="55" spans="2:2" ht="33" customHeight="1">
      <c r="B55" s="5" t="s">
        <v>119</v>
      </c>
    </row>
    <row r="56" spans="2:2" ht="33" customHeight="1">
      <c r="B56" s="5" t="s">
        <v>120</v>
      </c>
    </row>
    <row r="57" spans="2:2" ht="33" customHeight="1">
      <c r="B57" s="5" t="s">
        <v>121</v>
      </c>
    </row>
    <row r="58" spans="2:2" ht="33" customHeight="1">
      <c r="B58" s="5" t="s">
        <v>123</v>
      </c>
    </row>
    <row r="59" spans="2:2" ht="33" customHeight="1">
      <c r="B59" s="5" t="s">
        <v>125</v>
      </c>
    </row>
    <row r="60" spans="2:2" ht="33" customHeight="1">
      <c r="B60" s="5" t="s">
        <v>127</v>
      </c>
    </row>
    <row r="61" spans="2:2" ht="33" customHeight="1">
      <c r="B61" s="5" t="s">
        <v>128</v>
      </c>
    </row>
    <row r="62" spans="2:2" ht="33" customHeight="1">
      <c r="B62" s="5" t="s">
        <v>130</v>
      </c>
    </row>
    <row r="63" spans="2:2" ht="33" customHeight="1">
      <c r="B63" s="5" t="s">
        <v>132</v>
      </c>
    </row>
    <row r="64" spans="2:2" ht="33" customHeight="1">
      <c r="B64" s="5" t="s">
        <v>134</v>
      </c>
    </row>
    <row r="65" spans="2:2" ht="33" customHeight="1">
      <c r="B65" s="5" t="s">
        <v>169</v>
      </c>
    </row>
    <row r="66" spans="2:2" ht="33" customHeight="1">
      <c r="B66" s="11" t="s">
        <v>299</v>
      </c>
    </row>
    <row r="67" spans="2:2" ht="33" customHeight="1">
      <c r="B67" s="11" t="s">
        <v>243</v>
      </c>
    </row>
    <row r="68" spans="2:2" ht="33" customHeight="1">
      <c r="B68" s="11" t="s">
        <v>193</v>
      </c>
    </row>
    <row r="69" spans="2:2" ht="33" customHeight="1">
      <c r="B69" s="11" t="s">
        <v>244</v>
      </c>
    </row>
    <row r="70" spans="2:2" ht="33" customHeight="1">
      <c r="B70" s="11" t="s">
        <v>199</v>
      </c>
    </row>
    <row r="71" spans="2:2" ht="33" customHeight="1">
      <c r="B71" s="11" t="s">
        <v>245</v>
      </c>
    </row>
    <row r="72" spans="2:2" ht="33" customHeight="1">
      <c r="B72" s="11" t="s">
        <v>200</v>
      </c>
    </row>
    <row r="73" spans="2:2" ht="33" customHeight="1">
      <c r="B73" s="11" t="s">
        <v>196</v>
      </c>
    </row>
    <row r="74" spans="2:2" ht="33" customHeight="1">
      <c r="B74" s="11" t="s">
        <v>201</v>
      </c>
    </row>
    <row r="75" spans="2:2" ht="33" customHeight="1">
      <c r="B75" s="11" t="s">
        <v>198</v>
      </c>
    </row>
    <row r="76" spans="2:2" ht="33" customHeight="1">
      <c r="B76" s="2" t="s">
        <v>354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B2:C7"/>
  <sheetViews>
    <sheetView workbookViewId="0">
      <selection activeCell="B7" sqref="B7"/>
    </sheetView>
  </sheetViews>
  <sheetFormatPr baseColWidth="10" defaultRowHeight="15"/>
  <cols>
    <col min="2" max="2" width="47.140625" customWidth="1"/>
    <col min="3" max="3" width="25.7109375" customWidth="1"/>
  </cols>
  <sheetData>
    <row r="2" spans="2:3" ht="15.75" thickBot="1"/>
    <row r="3" spans="2:3" ht="30.75" customHeight="1">
      <c r="B3" s="52" t="s">
        <v>344</v>
      </c>
      <c r="C3" s="74" t="s">
        <v>349</v>
      </c>
    </row>
    <row r="4" spans="2:3" ht="30.75" customHeight="1">
      <c r="B4" s="51" t="s">
        <v>1</v>
      </c>
      <c r="C4" s="72">
        <v>0</v>
      </c>
    </row>
    <row r="5" spans="2:3" ht="30.75" customHeight="1">
      <c r="B5" s="51" t="s">
        <v>346</v>
      </c>
      <c r="C5" s="72">
        <v>1</v>
      </c>
    </row>
    <row r="6" spans="2:3" ht="30.75" customHeight="1">
      <c r="B6" s="51" t="s">
        <v>347</v>
      </c>
      <c r="C6" s="72">
        <v>2</v>
      </c>
    </row>
    <row r="7" spans="2:3" ht="30.75" customHeight="1" thickBot="1">
      <c r="B7" s="50" t="s">
        <v>348</v>
      </c>
      <c r="C7" s="7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E24"/>
  <sheetViews>
    <sheetView workbookViewId="0">
      <selection activeCell="B1" sqref="B1:B9"/>
    </sheetView>
  </sheetViews>
  <sheetFormatPr baseColWidth="10" defaultRowHeight="15"/>
  <cols>
    <col min="1" max="1" width="85.5703125" customWidth="1" collapsed="1"/>
    <col min="5" max="5" width="27.7109375" customWidth="1" collapsed="1"/>
  </cols>
  <sheetData>
    <row r="1" spans="1:5" ht="24.75" customHeight="1">
      <c r="A1" s="18" t="s">
        <v>173</v>
      </c>
      <c r="B1" s="19">
        <v>2</v>
      </c>
      <c r="C1" s="19">
        <v>3</v>
      </c>
      <c r="E1" s="17" t="s">
        <v>174</v>
      </c>
    </row>
    <row r="2" spans="1:5" ht="24" customHeight="1">
      <c r="A2" s="18" t="s">
        <v>175</v>
      </c>
      <c r="B2" s="19">
        <v>2</v>
      </c>
      <c r="C2" s="19">
        <v>3</v>
      </c>
      <c r="E2" s="17" t="s">
        <v>176</v>
      </c>
    </row>
    <row r="3" spans="1:5" ht="43.5" customHeight="1">
      <c r="A3" s="18" t="s">
        <v>177</v>
      </c>
      <c r="B3" s="19">
        <v>4</v>
      </c>
      <c r="C3" s="19">
        <v>5</v>
      </c>
    </row>
    <row r="4" spans="1:5" ht="36" customHeight="1">
      <c r="A4" s="18" t="s">
        <v>178</v>
      </c>
      <c r="B4" s="19">
        <v>3</v>
      </c>
      <c r="C4" s="19">
        <v>4</v>
      </c>
    </row>
    <row r="5" spans="1:5" ht="27" customHeight="1">
      <c r="A5" s="18" t="s">
        <v>179</v>
      </c>
      <c r="B5" s="19">
        <v>2</v>
      </c>
      <c r="C5" s="19">
        <v>3</v>
      </c>
    </row>
    <row r="6" spans="1:5" ht="34.5" customHeight="1">
      <c r="A6" s="18" t="s">
        <v>180</v>
      </c>
      <c r="B6" s="19">
        <v>2</v>
      </c>
      <c r="C6" s="19">
        <v>3</v>
      </c>
    </row>
    <row r="7" spans="1:5" ht="24.75" customHeight="1">
      <c r="A7" s="18" t="s">
        <v>181</v>
      </c>
      <c r="B7" s="19">
        <v>2</v>
      </c>
      <c r="C7" s="19">
        <v>3</v>
      </c>
    </row>
    <row r="8" spans="1:5" ht="28.5" customHeight="1">
      <c r="A8" s="18" t="s">
        <v>182</v>
      </c>
      <c r="B8" s="19">
        <v>2</v>
      </c>
      <c r="C8" s="19">
        <v>3</v>
      </c>
    </row>
    <row r="9" spans="1:5" ht="27" customHeight="1">
      <c r="A9" s="18" t="s">
        <v>183</v>
      </c>
      <c r="B9" s="19">
        <v>2</v>
      </c>
      <c r="C9" s="19">
        <v>3</v>
      </c>
    </row>
    <row r="13" spans="1:5">
      <c r="A13" s="3" t="s">
        <v>1</v>
      </c>
      <c r="B13" s="3">
        <v>0</v>
      </c>
    </row>
    <row r="14" spans="1:5">
      <c r="A14" s="3" t="s">
        <v>189</v>
      </c>
      <c r="B14" s="3">
        <v>3</v>
      </c>
    </row>
    <row r="15" spans="1:5">
      <c r="A15" s="3" t="s">
        <v>190</v>
      </c>
      <c r="B15" s="3">
        <v>2</v>
      </c>
    </row>
    <row r="16" spans="1:5">
      <c r="A16" s="3" t="s">
        <v>188</v>
      </c>
      <c r="B16" s="3">
        <v>1</v>
      </c>
    </row>
    <row r="20" spans="1:2">
      <c r="A20" s="3" t="s">
        <v>191</v>
      </c>
      <c r="B20" s="3">
        <v>0</v>
      </c>
    </row>
    <row r="21" spans="1:2">
      <c r="A21" s="3" t="s">
        <v>246</v>
      </c>
      <c r="B21" s="3">
        <v>7</v>
      </c>
    </row>
    <row r="22" spans="1:2">
      <c r="A22" s="3" t="s">
        <v>247</v>
      </c>
      <c r="B22" s="3">
        <v>6</v>
      </c>
    </row>
    <row r="23" spans="1:2">
      <c r="A23" s="3" t="s">
        <v>248</v>
      </c>
      <c r="B23" s="3">
        <v>4</v>
      </c>
    </row>
    <row r="24" spans="1:2">
      <c r="A24" s="3" t="s">
        <v>249</v>
      </c>
      <c r="B2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F20"/>
  <sheetViews>
    <sheetView workbookViewId="0">
      <selection activeCell="E17" sqref="E17"/>
    </sheetView>
  </sheetViews>
  <sheetFormatPr baseColWidth="10" defaultRowHeight="15"/>
  <cols>
    <col min="1" max="1" width="39.85546875" customWidth="1" collapsed="1"/>
    <col min="3" max="3" width="11.42578125" collapsed="1"/>
    <col min="4" max="4" width="36.85546875" customWidth="1" collapsed="1"/>
  </cols>
  <sheetData>
    <row r="1" spans="1:6">
      <c r="A1" s="3" t="s">
        <v>1</v>
      </c>
      <c r="B1" s="21">
        <v>0</v>
      </c>
      <c r="C1" s="30"/>
      <c r="D1" s="20" t="s">
        <v>1</v>
      </c>
      <c r="F1" s="3" t="s">
        <v>206</v>
      </c>
    </row>
    <row r="2" spans="1:6">
      <c r="A2" s="3" t="s">
        <v>184</v>
      </c>
      <c r="B2" s="21"/>
      <c r="C2" s="30"/>
      <c r="D2" s="20" t="s">
        <v>186</v>
      </c>
      <c r="F2" s="3" t="s">
        <v>209</v>
      </c>
    </row>
    <row r="3" spans="1:6">
      <c r="A3" s="3" t="s">
        <v>185</v>
      </c>
      <c r="B3" s="21"/>
      <c r="C3" s="30"/>
      <c r="D3" s="20" t="s">
        <v>187</v>
      </c>
    </row>
    <row r="4" spans="1:6">
      <c r="B4" s="29"/>
      <c r="C4" s="29"/>
    </row>
    <row r="9" spans="1:6">
      <c r="A9" s="3"/>
      <c r="D9" s="3" t="s">
        <v>206</v>
      </c>
    </row>
    <row r="10" spans="1:6">
      <c r="A10" s="3">
        <v>0</v>
      </c>
      <c r="D10" s="3" t="s">
        <v>209</v>
      </c>
    </row>
    <row r="11" spans="1:6">
      <c r="A11" s="3">
        <v>1</v>
      </c>
    </row>
    <row r="12" spans="1:6">
      <c r="A12" s="3">
        <v>2</v>
      </c>
    </row>
    <row r="13" spans="1:6">
      <c r="A13" s="3">
        <v>3</v>
      </c>
    </row>
    <row r="14" spans="1:6">
      <c r="A14" s="3">
        <v>4</v>
      </c>
    </row>
    <row r="15" spans="1:6">
      <c r="A15" s="3">
        <v>5</v>
      </c>
    </row>
    <row r="16" spans="1:6">
      <c r="A16" s="3">
        <v>6</v>
      </c>
    </row>
    <row r="17" spans="1:1">
      <c r="A17" s="3">
        <v>7</v>
      </c>
    </row>
    <row r="18" spans="1:1">
      <c r="A18" s="3">
        <v>8</v>
      </c>
    </row>
    <row r="19" spans="1:1">
      <c r="A19" s="3">
        <v>9</v>
      </c>
    </row>
    <row r="20" spans="1:1">
      <c r="A20" s="3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/>
  <dimension ref="A1:S33"/>
  <sheetViews>
    <sheetView topLeftCell="I1" workbookViewId="0">
      <selection activeCell="N28" sqref="N28"/>
    </sheetView>
  </sheetViews>
  <sheetFormatPr baseColWidth="10" defaultRowHeight="15"/>
  <cols>
    <col min="1" max="1" width="52" customWidth="1" collapsed="1"/>
    <col min="4" max="4" width="41.28515625" customWidth="1" collapsed="1"/>
    <col min="5" max="5" width="14.7109375" customWidth="1" collapsed="1"/>
    <col min="7" max="7" width="33.7109375" customWidth="1" collapsed="1"/>
    <col min="8" max="8" width="23.28515625" customWidth="1" collapsed="1"/>
    <col min="10" max="10" width="36.5703125" customWidth="1" collapsed="1"/>
    <col min="11" max="11" width="12.28515625" customWidth="1" collapsed="1"/>
    <col min="14" max="14" width="39.42578125" customWidth="1" collapsed="1"/>
    <col min="16" max="16" width="31.7109375" customWidth="1" collapsed="1"/>
    <col min="17" max="17" width="18.140625" customWidth="1" collapsed="1"/>
    <col min="18" max="18" width="23.5703125" customWidth="1" collapsed="1"/>
    <col min="19" max="19" width="20.7109375" customWidth="1" collapsed="1"/>
  </cols>
  <sheetData>
    <row r="1" spans="1:19" ht="37.5" customHeight="1">
      <c r="A1" s="47" t="s">
        <v>3</v>
      </c>
      <c r="B1" s="21"/>
      <c r="D1" s="23" t="s">
        <v>1</v>
      </c>
      <c r="E1" s="3">
        <v>0</v>
      </c>
      <c r="G1" s="3" t="s">
        <v>1</v>
      </c>
      <c r="H1" s="3">
        <v>0</v>
      </c>
      <c r="J1" s="3" t="s">
        <v>1</v>
      </c>
      <c r="K1" s="3">
        <v>0</v>
      </c>
      <c r="L1" s="3">
        <v>0</v>
      </c>
      <c r="N1" s="17" t="s">
        <v>3</v>
      </c>
      <c r="O1" s="24">
        <v>0</v>
      </c>
      <c r="Q1" s="11" t="s">
        <v>1</v>
      </c>
      <c r="R1" s="24">
        <v>0</v>
      </c>
    </row>
    <row r="2" spans="1:19" ht="53.25" customHeight="1">
      <c r="A2" s="46" t="s">
        <v>224</v>
      </c>
      <c r="B2" s="22">
        <v>3</v>
      </c>
      <c r="D2" s="3">
        <v>1</v>
      </c>
      <c r="E2" s="3">
        <v>1</v>
      </c>
      <c r="G2" s="3">
        <v>1</v>
      </c>
      <c r="H2" s="3">
        <v>3</v>
      </c>
      <c r="J2" s="25" t="s">
        <v>186</v>
      </c>
      <c r="K2" s="3">
        <v>2</v>
      </c>
      <c r="L2" s="3">
        <v>3</v>
      </c>
      <c r="N2" s="26" t="s">
        <v>203</v>
      </c>
      <c r="O2" s="22">
        <v>3</v>
      </c>
      <c r="Q2" s="17" t="s">
        <v>186</v>
      </c>
      <c r="R2" s="24">
        <v>3</v>
      </c>
    </row>
    <row r="3" spans="1:19" ht="45.75" customHeight="1">
      <c r="A3" s="47" t="s">
        <v>213</v>
      </c>
      <c r="B3" s="22">
        <v>1</v>
      </c>
      <c r="D3" s="3">
        <v>2</v>
      </c>
      <c r="E3" s="3">
        <v>2</v>
      </c>
      <c r="G3" s="3">
        <v>2</v>
      </c>
      <c r="H3" s="3">
        <v>5</v>
      </c>
      <c r="J3" s="25" t="s">
        <v>187</v>
      </c>
      <c r="K3" s="3">
        <v>0</v>
      </c>
      <c r="L3" s="3">
        <v>0</v>
      </c>
      <c r="N3" s="26" t="s">
        <v>204</v>
      </c>
      <c r="O3" s="22">
        <v>2</v>
      </c>
      <c r="Q3" s="17" t="s">
        <v>187</v>
      </c>
      <c r="R3" s="24">
        <v>0</v>
      </c>
    </row>
    <row r="4" spans="1:19" ht="42.75" customHeight="1">
      <c r="A4" s="48" t="s">
        <v>214</v>
      </c>
      <c r="B4" s="24">
        <v>0</v>
      </c>
      <c r="D4" s="3">
        <v>3</v>
      </c>
      <c r="E4" s="3">
        <v>3</v>
      </c>
      <c r="N4" s="26" t="s">
        <v>205</v>
      </c>
      <c r="O4" s="22">
        <v>1</v>
      </c>
      <c r="P4" s="17" t="s">
        <v>226</v>
      </c>
      <c r="Q4" s="24">
        <v>2007</v>
      </c>
    </row>
    <row r="5" spans="1:19" ht="32.25" customHeight="1">
      <c r="D5" s="3">
        <v>4</v>
      </c>
      <c r="E5" s="3">
        <v>4</v>
      </c>
      <c r="P5" s="17" t="s">
        <v>226</v>
      </c>
      <c r="Q5" s="24">
        <v>2008</v>
      </c>
      <c r="S5" s="1" t="s">
        <v>1</v>
      </c>
    </row>
    <row r="6" spans="1:19" ht="42.75" customHeight="1">
      <c r="D6" s="3">
        <v>5</v>
      </c>
      <c r="E6" s="3">
        <v>5</v>
      </c>
      <c r="P6" s="17" t="s">
        <v>226</v>
      </c>
      <c r="Q6" s="24">
        <v>2009</v>
      </c>
      <c r="S6" s="24" t="s">
        <v>186</v>
      </c>
    </row>
    <row r="7" spans="1:19">
      <c r="A7" t="s">
        <v>225</v>
      </c>
      <c r="B7">
        <f>VLOOKUP(A7,A1:B4,2)</f>
        <v>3</v>
      </c>
      <c r="P7" s="17" t="s">
        <v>226</v>
      </c>
      <c r="Q7" s="24">
        <v>2010</v>
      </c>
      <c r="S7" s="24" t="s">
        <v>187</v>
      </c>
    </row>
    <row r="8" spans="1:19">
      <c r="P8" s="17" t="s">
        <v>226</v>
      </c>
      <c r="Q8" s="24">
        <v>2011</v>
      </c>
    </row>
    <row r="9" spans="1:19">
      <c r="P9" s="17" t="s">
        <v>226</v>
      </c>
      <c r="Q9" s="24">
        <v>2012</v>
      </c>
    </row>
    <row r="10" spans="1:19" ht="25.5" customHeight="1">
      <c r="J10" s="3" t="s">
        <v>1</v>
      </c>
      <c r="N10" s="3">
        <v>1</v>
      </c>
      <c r="P10" s="17" t="s">
        <v>226</v>
      </c>
      <c r="Q10" s="24">
        <v>2013</v>
      </c>
      <c r="S10" s="17" t="s">
        <v>226</v>
      </c>
    </row>
    <row r="11" spans="1:19" ht="28.5" customHeight="1">
      <c r="D11" s="3" t="s">
        <v>1</v>
      </c>
      <c r="E11" s="3">
        <v>0</v>
      </c>
      <c r="G11" s="3" t="s">
        <v>1</v>
      </c>
      <c r="J11" s="3" t="s">
        <v>206</v>
      </c>
      <c r="N11" s="3">
        <v>2</v>
      </c>
      <c r="P11" s="17" t="s">
        <v>226</v>
      </c>
      <c r="Q11" s="24">
        <v>2014</v>
      </c>
      <c r="S11" s="17" t="s">
        <v>227</v>
      </c>
    </row>
    <row r="12" spans="1:19" ht="27" customHeight="1">
      <c r="A12" s="3">
        <v>0</v>
      </c>
      <c r="D12" s="26" t="s">
        <v>207</v>
      </c>
      <c r="E12" s="27">
        <v>7</v>
      </c>
      <c r="G12" s="3" t="s">
        <v>208</v>
      </c>
      <c r="J12" s="3" t="s">
        <v>209</v>
      </c>
      <c r="N12" s="3">
        <v>3</v>
      </c>
      <c r="P12" s="17" t="s">
        <v>226</v>
      </c>
      <c r="Q12" s="24">
        <v>2015</v>
      </c>
    </row>
    <row r="13" spans="1:19" ht="46.5" customHeight="1">
      <c r="A13" s="3">
        <v>1</v>
      </c>
      <c r="D13" s="26" t="s">
        <v>210</v>
      </c>
      <c r="E13" s="22">
        <v>6</v>
      </c>
      <c r="G13" s="3" t="s">
        <v>211</v>
      </c>
      <c r="P13" s="17" t="s">
        <v>226</v>
      </c>
      <c r="Q13" s="24">
        <v>2016</v>
      </c>
    </row>
    <row r="14" spans="1:19" ht="31.5" customHeight="1">
      <c r="A14" s="3">
        <v>2</v>
      </c>
      <c r="D14" s="26" t="s">
        <v>212</v>
      </c>
      <c r="E14" s="22">
        <v>4</v>
      </c>
      <c r="P14" s="17" t="s">
        <v>226</v>
      </c>
      <c r="Q14" s="24">
        <v>2017</v>
      </c>
    </row>
    <row r="15" spans="1:19" ht="27.75" customHeight="1">
      <c r="A15" s="3">
        <v>3</v>
      </c>
      <c r="P15" s="17" t="s">
        <v>226</v>
      </c>
      <c r="Q15" s="24">
        <v>2018</v>
      </c>
    </row>
    <row r="16" spans="1:19" ht="27.75" customHeight="1">
      <c r="A16" s="3">
        <v>4</v>
      </c>
      <c r="P16" s="17" t="s">
        <v>226</v>
      </c>
      <c r="Q16" s="24">
        <v>2019</v>
      </c>
    </row>
    <row r="17" spans="1:17" ht="32.25" customHeight="1">
      <c r="A17" s="3">
        <v>5</v>
      </c>
      <c r="P17" s="17" t="s">
        <v>226</v>
      </c>
      <c r="Q17" s="24">
        <v>2020</v>
      </c>
    </row>
    <row r="18" spans="1:17">
      <c r="P18" s="17" t="s">
        <v>226</v>
      </c>
      <c r="Q18" s="24">
        <v>2021</v>
      </c>
    </row>
    <row r="19" spans="1:17">
      <c r="P19" s="17" t="s">
        <v>227</v>
      </c>
      <c r="Q19" s="24">
        <v>2013</v>
      </c>
    </row>
    <row r="20" spans="1:17">
      <c r="A20" t="s">
        <v>250</v>
      </c>
      <c r="F20" t="s">
        <v>269</v>
      </c>
      <c r="P20" s="17" t="s">
        <v>227</v>
      </c>
      <c r="Q20" s="24">
        <v>2014</v>
      </c>
    </row>
    <row r="21" spans="1:17">
      <c r="A21" t="s">
        <v>252</v>
      </c>
      <c r="C21" t="s">
        <v>269</v>
      </c>
      <c r="D21" t="s">
        <v>258</v>
      </c>
      <c r="F21" t="s">
        <v>270</v>
      </c>
      <c r="P21" s="17" t="s">
        <v>227</v>
      </c>
      <c r="Q21" s="24">
        <v>2015</v>
      </c>
    </row>
    <row r="22" spans="1:17">
      <c r="A22" t="s">
        <v>251</v>
      </c>
      <c r="C22" t="s">
        <v>269</v>
      </c>
      <c r="D22" t="s">
        <v>259</v>
      </c>
      <c r="P22" s="17" t="s">
        <v>227</v>
      </c>
      <c r="Q22" s="24">
        <v>2016</v>
      </c>
    </row>
    <row r="23" spans="1:17">
      <c r="C23" t="s">
        <v>270</v>
      </c>
      <c r="D23" t="s">
        <v>265</v>
      </c>
      <c r="P23" s="17" t="s">
        <v>227</v>
      </c>
      <c r="Q23" s="24">
        <v>2017</v>
      </c>
    </row>
    <row r="24" spans="1:17">
      <c r="P24" s="17" t="s">
        <v>227</v>
      </c>
      <c r="Q24" s="24">
        <v>2018</v>
      </c>
    </row>
    <row r="25" spans="1:17">
      <c r="P25" s="17" t="s">
        <v>227</v>
      </c>
      <c r="Q25" s="24">
        <v>2019</v>
      </c>
    </row>
    <row r="26" spans="1:17">
      <c r="A26" t="s">
        <v>254</v>
      </c>
      <c r="P26" s="17" t="s">
        <v>227</v>
      </c>
      <c r="Q26" s="24">
        <v>2020</v>
      </c>
    </row>
    <row r="27" spans="1:17">
      <c r="A27" t="s">
        <v>253</v>
      </c>
      <c r="P27" s="17" t="s">
        <v>227</v>
      </c>
      <c r="Q27" s="24">
        <v>2021</v>
      </c>
    </row>
    <row r="30" spans="1:17">
      <c r="A30" t="s">
        <v>250</v>
      </c>
    </row>
    <row r="31" spans="1:17">
      <c r="A31" t="s">
        <v>256</v>
      </c>
      <c r="D31" t="s">
        <v>268</v>
      </c>
    </row>
    <row r="32" spans="1:17">
      <c r="A32" t="s">
        <v>267</v>
      </c>
      <c r="D32" t="s">
        <v>266</v>
      </c>
    </row>
    <row r="33" spans="1:1">
      <c r="A33" t="s">
        <v>255</v>
      </c>
    </row>
  </sheetData>
  <dataConsolidate/>
  <dataValidations count="1">
    <dataValidation type="list" allowBlank="1" showInputMessage="1" showErrorMessage="1" sqref="A7" xr:uid="{00000000-0002-0000-0900-000000000000}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9"/>
  <sheetViews>
    <sheetView workbookViewId="0">
      <selection activeCell="B7" sqref="B7"/>
    </sheetView>
  </sheetViews>
  <sheetFormatPr baseColWidth="10" defaultRowHeight="15"/>
  <cols>
    <col min="1" max="1" width="90" style="28" customWidth="1" collapsed="1"/>
    <col min="2" max="2" width="27.140625" customWidth="1" collapsed="1"/>
  </cols>
  <sheetData>
    <row r="1" spans="1:2" ht="56.25" customHeight="1">
      <c r="A1" s="11" t="s">
        <v>192</v>
      </c>
      <c r="B1" s="24" t="e">
        <f>IF('AUTOBAREMO LINEA 3'!#REF!&gt;0,1,0)</f>
        <v>#REF!</v>
      </c>
    </row>
    <row r="2" spans="1:2" ht="56.25" customHeight="1">
      <c r="A2" s="11" t="s">
        <v>193</v>
      </c>
      <c r="B2" s="24" t="e">
        <f>IF('AUTOBAREMO LINEA 3'!#REF!&gt;0,1,0)</f>
        <v>#REF!</v>
      </c>
    </row>
    <row r="3" spans="1:2" ht="56.25" customHeight="1">
      <c r="A3" s="11" t="s">
        <v>194</v>
      </c>
      <c r="B3" s="24" t="e">
        <f>IF('AUTOBAREMO LINEA 3'!#REF!&gt;0,1,0)</f>
        <v>#REF!</v>
      </c>
    </row>
    <row r="4" spans="1:2" ht="56.25" customHeight="1">
      <c r="A4" s="11" t="s">
        <v>199</v>
      </c>
      <c r="B4" s="24" t="e">
        <f>IF('AUTOBAREMO LINEA 3'!#REF!&gt;0,1,0)</f>
        <v>#REF!</v>
      </c>
    </row>
    <row r="5" spans="1:2" ht="56.25" customHeight="1">
      <c r="A5" s="11" t="s">
        <v>195</v>
      </c>
      <c r="B5" s="24" t="e">
        <f>IF('AUTOBAREMO LINEA 3'!#REF!&gt;0,1,0)</f>
        <v>#REF!</v>
      </c>
    </row>
    <row r="6" spans="1:2" ht="56.25" customHeight="1">
      <c r="A6" s="11" t="s">
        <v>200</v>
      </c>
      <c r="B6" s="24" t="e">
        <f>IF('AUTOBAREMO LINEA 3'!#REF!&gt;0,1,0)</f>
        <v>#REF!</v>
      </c>
    </row>
    <row r="7" spans="1:2" ht="56.25" customHeight="1">
      <c r="A7" s="11" t="s">
        <v>196</v>
      </c>
      <c r="B7" s="24" t="e">
        <f>IF('AUTOBAREMO LINEA 3'!#REF!&gt;0,1,0)</f>
        <v>#REF!</v>
      </c>
    </row>
    <row r="8" spans="1:2" ht="56.25" customHeight="1">
      <c r="A8" s="11" t="s">
        <v>201</v>
      </c>
      <c r="B8" s="24" t="e">
        <f>IF('AUTOBAREMO LINEA 3'!#REF!&gt;0,1,0)</f>
        <v>#REF!</v>
      </c>
    </row>
    <row r="9" spans="1:2" ht="56.25" customHeight="1">
      <c r="A9" s="11" t="s">
        <v>198</v>
      </c>
      <c r="B9" s="24" t="e">
        <f>IF('AUTOBAREMO LINEA 3'!#REF!&gt;0,1,0)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O22"/>
  <sheetViews>
    <sheetView workbookViewId="0">
      <selection activeCell="E5" sqref="E5"/>
    </sheetView>
  </sheetViews>
  <sheetFormatPr baseColWidth="10" defaultRowHeight="15"/>
  <cols>
    <col min="1" max="1" width="13.5703125" customWidth="1" collapsed="1"/>
    <col min="2" max="2" width="62.140625" customWidth="1" collapsed="1"/>
    <col min="4" max="4" width="34" customWidth="1" collapsed="1"/>
    <col min="5" max="5" width="30.85546875" customWidth="1" collapsed="1"/>
    <col min="6" max="6" width="10.28515625" customWidth="1" collapsed="1"/>
    <col min="7" max="7" width="31.42578125" customWidth="1" collapsed="1"/>
    <col min="12" max="12" width="32.85546875" customWidth="1" collapsed="1"/>
    <col min="13" max="13" width="27.5703125" customWidth="1" collapsed="1"/>
    <col min="15" max="15" width="26.7109375" customWidth="1" collapsed="1"/>
  </cols>
  <sheetData>
    <row r="1" spans="1:15" ht="27.75" customHeight="1">
      <c r="A1" s="24" t="s">
        <v>187</v>
      </c>
      <c r="B1" s="45" t="s">
        <v>4</v>
      </c>
      <c r="D1" s="42" t="s">
        <v>221</v>
      </c>
      <c r="E1" s="39" t="s">
        <v>215</v>
      </c>
      <c r="G1" s="33" t="s">
        <v>221</v>
      </c>
      <c r="I1" s="36" t="s">
        <v>186</v>
      </c>
      <c r="J1" s="31"/>
      <c r="L1" s="24" t="s">
        <v>228</v>
      </c>
      <c r="M1" s="38" t="s">
        <v>223</v>
      </c>
      <c r="O1" s="5" t="s">
        <v>228</v>
      </c>
    </row>
    <row r="2" spans="1:15" ht="27.75" customHeight="1" thickBot="1">
      <c r="A2" s="24" t="s">
        <v>187</v>
      </c>
      <c r="B2" s="45" t="s">
        <v>5</v>
      </c>
      <c r="D2" s="43" t="s">
        <v>219</v>
      </c>
      <c r="E2" s="40" t="s">
        <v>216</v>
      </c>
      <c r="G2" s="34" t="s">
        <v>217</v>
      </c>
      <c r="I2" s="37" t="s">
        <v>187</v>
      </c>
      <c r="J2" s="32"/>
      <c r="L2" s="24" t="s">
        <v>228</v>
      </c>
      <c r="M2" s="38" t="s">
        <v>222</v>
      </c>
      <c r="O2" s="5" t="s">
        <v>230</v>
      </c>
    </row>
    <row r="3" spans="1:15" ht="27.75" customHeight="1" thickBot="1">
      <c r="A3" s="24" t="s">
        <v>187</v>
      </c>
      <c r="B3" s="45" t="s">
        <v>6</v>
      </c>
      <c r="D3" s="43" t="s">
        <v>217</v>
      </c>
      <c r="E3" s="40" t="s">
        <v>217</v>
      </c>
      <c r="G3" s="35" t="s">
        <v>220</v>
      </c>
      <c r="L3" s="4" t="s">
        <v>229</v>
      </c>
      <c r="M3" s="3"/>
    </row>
    <row r="4" spans="1:15" ht="27.75" customHeight="1">
      <c r="A4" s="24" t="s">
        <v>187</v>
      </c>
      <c r="B4" s="45" t="s">
        <v>7</v>
      </c>
      <c r="D4" s="43" t="s">
        <v>217</v>
      </c>
      <c r="E4" s="40" t="s">
        <v>218</v>
      </c>
    </row>
    <row r="5" spans="1:15" ht="33.75" customHeight="1" thickBot="1">
      <c r="A5" s="24" t="s">
        <v>187</v>
      </c>
      <c r="B5" s="45" t="s">
        <v>8</v>
      </c>
      <c r="D5" s="44" t="s">
        <v>220</v>
      </c>
      <c r="E5" s="41"/>
    </row>
    <row r="6" spans="1:15" ht="27.75" customHeight="1">
      <c r="A6" s="24" t="s">
        <v>187</v>
      </c>
      <c r="B6" s="45" t="s">
        <v>9</v>
      </c>
    </row>
    <row r="7" spans="1:15" ht="27.75" customHeight="1">
      <c r="A7" s="24" t="s">
        <v>187</v>
      </c>
      <c r="B7" s="45" t="s">
        <v>10</v>
      </c>
    </row>
    <row r="8" spans="1:15" ht="27.75" customHeight="1">
      <c r="A8" s="24" t="s">
        <v>187</v>
      </c>
      <c r="B8" s="45" t="s">
        <v>11</v>
      </c>
    </row>
    <row r="9" spans="1:15" ht="27.75" customHeight="1">
      <c r="A9" s="24" t="s">
        <v>187</v>
      </c>
      <c r="B9" s="45" t="s">
        <v>12</v>
      </c>
    </row>
    <row r="10" spans="1:15" ht="27.75" customHeight="1">
      <c r="A10" s="24" t="s">
        <v>187</v>
      </c>
      <c r="B10" s="45" t="s">
        <v>13</v>
      </c>
    </row>
    <row r="11" spans="1:15" ht="27.75" customHeight="1">
      <c r="A11" s="24" t="s">
        <v>186</v>
      </c>
      <c r="B11" s="45" t="s">
        <v>14</v>
      </c>
    </row>
    <row r="12" spans="1:15" ht="27.75" customHeight="1">
      <c r="A12" s="24" t="s">
        <v>186</v>
      </c>
      <c r="B12" s="45" t="s">
        <v>15</v>
      </c>
    </row>
    <row r="13" spans="1:15" ht="27.75" customHeight="1">
      <c r="A13" s="24" t="s">
        <v>186</v>
      </c>
      <c r="B13" s="45" t="s">
        <v>16</v>
      </c>
    </row>
    <row r="14" spans="1:15" ht="27.75" customHeight="1">
      <c r="A14" s="24" t="s">
        <v>186</v>
      </c>
      <c r="B14" s="45" t="s">
        <v>17</v>
      </c>
    </row>
    <row r="15" spans="1:15" ht="27.75" customHeight="1">
      <c r="A15" s="24" t="s">
        <v>186</v>
      </c>
      <c r="B15" s="45" t="s">
        <v>18</v>
      </c>
    </row>
    <row r="16" spans="1:15" ht="27.75" customHeight="1">
      <c r="A16" s="24" t="s">
        <v>186</v>
      </c>
      <c r="B16" s="45" t="s">
        <v>19</v>
      </c>
    </row>
    <row r="17" spans="1:2" ht="27.75" customHeight="1">
      <c r="A17" s="24" t="s">
        <v>186</v>
      </c>
      <c r="B17" s="45" t="s">
        <v>20</v>
      </c>
    </row>
    <row r="18" spans="1:2" ht="27.75" customHeight="1">
      <c r="A18" s="24" t="s">
        <v>186</v>
      </c>
      <c r="B18" s="45" t="s">
        <v>21</v>
      </c>
    </row>
    <row r="19" spans="1:2" ht="27.75" customHeight="1">
      <c r="A19" s="24" t="s">
        <v>186</v>
      </c>
      <c r="B19" s="45" t="s">
        <v>22</v>
      </c>
    </row>
    <row r="20" spans="1:2" ht="27.75" customHeight="1">
      <c r="A20" s="24" t="s">
        <v>186</v>
      </c>
      <c r="B20" s="45" t="s">
        <v>9</v>
      </c>
    </row>
    <row r="21" spans="1:2" ht="27.75" customHeight="1">
      <c r="A21" s="24" t="s">
        <v>186</v>
      </c>
      <c r="B21" s="45" t="s">
        <v>10</v>
      </c>
    </row>
    <row r="22" spans="1:2" ht="27.75" customHeight="1">
      <c r="A22" s="24" t="s">
        <v>186</v>
      </c>
      <c r="B22" s="4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D14"/>
  <sheetViews>
    <sheetView workbookViewId="0">
      <selection sqref="A1:D7"/>
    </sheetView>
  </sheetViews>
  <sheetFormatPr baseColWidth="10" defaultRowHeight="15"/>
  <cols>
    <col min="2" max="2" width="46.42578125" customWidth="1" collapsed="1"/>
    <col min="4" max="4" width="27.42578125" customWidth="1" collapsed="1"/>
  </cols>
  <sheetData>
    <row r="1" spans="1:4">
      <c r="A1" t="s">
        <v>186</v>
      </c>
      <c r="B1" t="s">
        <v>264</v>
      </c>
      <c r="C1" t="s">
        <v>253</v>
      </c>
      <c r="D1" t="s">
        <v>257</v>
      </c>
    </row>
    <row r="2" spans="1:4">
      <c r="A2" t="s">
        <v>186</v>
      </c>
      <c r="B2" t="s">
        <v>264</v>
      </c>
      <c r="C2" t="s">
        <v>253</v>
      </c>
      <c r="D2" t="s">
        <v>261</v>
      </c>
    </row>
    <row r="3" spans="1:4">
      <c r="A3" t="s">
        <v>186</v>
      </c>
      <c r="B3" t="s">
        <v>264</v>
      </c>
      <c r="C3" t="s">
        <v>254</v>
      </c>
      <c r="D3" t="s">
        <v>265</v>
      </c>
    </row>
    <row r="4" spans="1:4">
      <c r="A4" t="s">
        <v>186</v>
      </c>
      <c r="B4" t="s">
        <v>259</v>
      </c>
      <c r="C4" t="s">
        <v>253</v>
      </c>
      <c r="D4" t="s">
        <v>262</v>
      </c>
    </row>
    <row r="5" spans="1:4">
      <c r="A5" t="s">
        <v>186</v>
      </c>
      <c r="B5" t="s">
        <v>259</v>
      </c>
      <c r="C5" t="s">
        <v>253</v>
      </c>
      <c r="D5" t="s">
        <v>263</v>
      </c>
    </row>
    <row r="6" spans="1:4">
      <c r="A6" t="s">
        <v>186</v>
      </c>
      <c r="B6" t="s">
        <v>259</v>
      </c>
      <c r="C6" t="s">
        <v>254</v>
      </c>
      <c r="D6" t="s">
        <v>260</v>
      </c>
    </row>
    <row r="7" spans="1:4">
      <c r="A7" t="s">
        <v>187</v>
      </c>
      <c r="B7" t="s">
        <v>229</v>
      </c>
      <c r="C7" s="2" t="s">
        <v>265</v>
      </c>
      <c r="D7" s="2" t="s">
        <v>265</v>
      </c>
    </row>
    <row r="13" spans="1:4">
      <c r="C13" s="29"/>
    </row>
    <row r="14" spans="1:4">
      <c r="C1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3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3'!Área_de_impresión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María Ángeles Pinto Jiménez</cp:lastModifiedBy>
  <cp:lastPrinted>2022-06-02T11:48:39Z</cp:lastPrinted>
  <dcterms:created xsi:type="dcterms:W3CDTF">2020-04-24T12:14:35Z</dcterms:created>
  <dcterms:modified xsi:type="dcterms:W3CDTF">2024-04-15T10:50:45Z</dcterms:modified>
</cp:coreProperties>
</file>